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7" activeTab="12"/>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Abr!$C$4:$K$4</definedName>
    <definedName name="_xlnm._FilterDatabase" localSheetId="12" hidden="1">Ago!$C$4:$L$4</definedName>
    <definedName name="_xlnm._FilterDatabase" localSheetId="16" hidden="1">Dez!$C$4:$K$4</definedName>
    <definedName name="_xlnm._FilterDatabase" localSheetId="6" hidden="1">Fev!$C$4:$K$4</definedName>
    <definedName name="_xlnm._FilterDatabase" localSheetId="5" hidden="1">Jan!$C$4:$K$4</definedName>
    <definedName name="_xlnm._FilterDatabase" localSheetId="11" hidden="1">Jul!$C$4:$K$4</definedName>
    <definedName name="_xlnm._FilterDatabase" localSheetId="10" hidden="1">Jun!$C$4:$K$4</definedName>
    <definedName name="_xlnm._FilterDatabase" localSheetId="9" hidden="1">Mai!$C$4:$K$4</definedName>
    <definedName name="_xlnm._FilterDatabase" localSheetId="7" hidden="1">Mar!$C$4:$K$4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Abr!$C$4:$K$605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Fev!$C$4:$K$605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Jan!$C$4:$K$605</definedName>
    <definedName name="_xlnm.Print_Area" localSheetId="11">Jul!$C$5:$K$605</definedName>
    <definedName name="_xlnm.Print_Area" localSheetId="10">Jun!$C$4:$K$605</definedName>
    <definedName name="_xlnm.Print_Area" localSheetId="4">'Log de Proc Recebimentos'!$D$4:$K$207</definedName>
    <definedName name="_xlnm.Print_Area" localSheetId="9">Mai!$C$4:$K$605</definedName>
    <definedName name="_xlnm.Print_Area" localSheetId="7">Mar!$C$4:$K$605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6" i="13"/>
  <c r="D7" i="13"/>
  <c r="D8" i="13"/>
  <c r="D9" i="13"/>
  <c r="D10" i="13"/>
  <c r="D11" i="13"/>
  <c r="D171" i="13" l="1"/>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5" i="13"/>
  <c r="D9" i="29" l="1"/>
  <c r="D295" i="46" l="1"/>
  <c r="D294" i="46"/>
  <c r="D293" i="46"/>
  <c r="D292" i="46"/>
  <c r="D291" i="46"/>
  <c r="D290" i="46"/>
  <c r="D289" i="46"/>
  <c r="D288" i="46"/>
  <c r="D287" i="46"/>
  <c r="D286" i="46"/>
  <c r="D284" i="46"/>
  <c r="D283" i="46"/>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Q7" i="30"/>
  <c r="C9" i="21"/>
  <c r="D9" i="21" s="1"/>
  <c r="C10" i="21"/>
  <c r="D10" i="21"/>
  <c r="C11" i="21"/>
  <c r="D11" i="21"/>
  <c r="C12" i="21"/>
  <c r="D12" i="21"/>
  <c r="C13" i="21"/>
  <c r="D13" i="21"/>
  <c r="C14" i="21"/>
  <c r="D14" i="21"/>
  <c r="C15" i="21"/>
  <c r="D15" i="21"/>
  <c r="C16" i="21"/>
  <c r="D16" i="21"/>
  <c r="C17" i="21"/>
  <c r="D17" i="21"/>
  <c r="C18" i="21"/>
  <c r="D18" i="21"/>
  <c r="C19" i="21"/>
  <c r="D19" i="21"/>
  <c r="C20" i="21"/>
  <c r="D20" i="21"/>
  <c r="C21" i="21"/>
  <c r="D21" i="21"/>
  <c r="C22" i="21"/>
  <c r="D22" i="21"/>
  <c r="C23" i="21"/>
  <c r="D23" i="21"/>
  <c r="C24" i="21"/>
  <c r="D24" i="21"/>
  <c r="C25" i="21"/>
  <c r="D25" i="21"/>
  <c r="C26" i="21"/>
  <c r="D26" i="21"/>
  <c r="C27" i="21"/>
  <c r="D27" i="21"/>
  <c r="C28" i="21"/>
  <c r="D28" i="21"/>
  <c r="C29" i="21"/>
  <c r="D29" i="21"/>
  <c r="C30" i="21"/>
  <c r="D30" i="21"/>
  <c r="C31" i="21"/>
  <c r="D31" i="21"/>
  <c r="C32" i="21"/>
  <c r="D32" i="21"/>
  <c r="C33" i="21"/>
  <c r="D33" i="21"/>
  <c r="C34" i="21"/>
  <c r="D34" i="21"/>
  <c r="C35" i="21"/>
  <c r="D35" i="21"/>
  <c r="C36" i="21"/>
  <c r="D36" i="21"/>
  <c r="C37" i="21"/>
  <c r="D37" i="21"/>
  <c r="C38" i="21"/>
  <c r="D38" i="21"/>
  <c r="C39" i="21"/>
  <c r="D39" i="21"/>
  <c r="C40" i="21"/>
  <c r="D40" i="21"/>
  <c r="C41" i="21"/>
  <c r="D41" i="21"/>
  <c r="C42" i="21"/>
  <c r="D42" i="21"/>
  <c r="C43" i="21"/>
  <c r="D43" i="21"/>
  <c r="C44" i="21"/>
  <c r="D44" i="21"/>
  <c r="C45" i="21"/>
  <c r="D45" i="21"/>
  <c r="C46" i="21"/>
  <c r="D46" i="21"/>
  <c r="C47" i="21"/>
  <c r="D47" i="21"/>
  <c r="C48" i="21"/>
  <c r="D48" i="21"/>
  <c r="C49" i="21"/>
  <c r="D49" i="21"/>
  <c r="C50" i="21"/>
  <c r="D50" i="21"/>
  <c r="C51" i="21"/>
  <c r="D51" i="21"/>
  <c r="C52" i="21"/>
  <c r="D52" i="21"/>
  <c r="C53" i="21"/>
  <c r="D53" i="21"/>
  <c r="C54" i="21"/>
  <c r="D54" i="21"/>
  <c r="C55" i="21"/>
  <c r="D55" i="21"/>
  <c r="C56" i="21"/>
  <c r="D56" i="21"/>
  <c r="C57" i="21"/>
  <c r="D57" i="21"/>
  <c r="C58" i="21"/>
  <c r="D58" i="21"/>
  <c r="C59" i="21"/>
  <c r="D59" i="21"/>
  <c r="C60" i="21"/>
  <c r="D60" i="21"/>
  <c r="C61" i="21"/>
  <c r="D61" i="21"/>
  <c r="C62" i="21"/>
  <c r="D62" i="21"/>
  <c r="C63" i="21"/>
  <c r="D63" i="21"/>
  <c r="C64" i="21"/>
  <c r="D64" i="21"/>
  <c r="C65" i="21"/>
  <c r="D65" i="21"/>
  <c r="C66" i="21"/>
  <c r="D66" i="21"/>
  <c r="C67" i="21"/>
  <c r="D67" i="21"/>
  <c r="C68" i="21"/>
  <c r="D68" i="21"/>
  <c r="C69" i="21"/>
  <c r="D69" i="21"/>
  <c r="C70" i="21"/>
  <c r="D70" i="21"/>
  <c r="C71" i="21"/>
  <c r="D71" i="21"/>
  <c r="C72" i="21"/>
  <c r="D72" i="21"/>
  <c r="C73" i="21"/>
  <c r="D73" i="21"/>
  <c r="C74" i="21"/>
  <c r="D74" i="21"/>
  <c r="C75" i="21"/>
  <c r="D75" i="21"/>
  <c r="C76" i="21"/>
  <c r="D76" i="21"/>
  <c r="C77" i="21"/>
  <c r="D77" i="21"/>
  <c r="C78" i="21"/>
  <c r="D78" i="21"/>
  <c r="C79" i="21"/>
  <c r="D79" i="21"/>
  <c r="C80" i="21"/>
  <c r="D80" i="21"/>
  <c r="C81" i="21"/>
  <c r="D81" i="21"/>
  <c r="C82" i="21"/>
  <c r="D82" i="21"/>
  <c r="C83" i="21"/>
  <c r="D83" i="21"/>
  <c r="C84" i="21"/>
  <c r="D84" i="21"/>
  <c r="C85" i="21"/>
  <c r="D85" i="21"/>
  <c r="C86" i="21"/>
  <c r="D86" i="21"/>
  <c r="C87" i="21"/>
  <c r="D87" i="21"/>
  <c r="C88" i="21"/>
  <c r="D88" i="21"/>
  <c r="C89" i="21"/>
  <c r="D89" i="21"/>
  <c r="C90" i="21"/>
  <c r="D90" i="21"/>
  <c r="C91" i="21"/>
  <c r="D91" i="21"/>
  <c r="C92" i="21"/>
  <c r="D92" i="21"/>
  <c r="C93" i="21"/>
  <c r="D93" i="21"/>
  <c r="C94" i="21"/>
  <c r="D94" i="21"/>
  <c r="C95" i="21"/>
  <c r="D95" i="21"/>
  <c r="C96" i="21"/>
  <c r="D96" i="21"/>
  <c r="C97" i="21"/>
  <c r="D97" i="21"/>
  <c r="C98" i="21"/>
  <c r="D98" i="21"/>
  <c r="C99" i="21"/>
  <c r="D99" i="21"/>
  <c r="C100" i="21"/>
  <c r="D100" i="21"/>
  <c r="C101" i="21"/>
  <c r="D101" i="21"/>
  <c r="C102" i="21"/>
  <c r="D102" i="21"/>
  <c r="C103" i="21"/>
  <c r="D103" i="21"/>
  <c r="C104" i="21"/>
  <c r="D104" i="21"/>
  <c r="C105" i="21"/>
  <c r="D105" i="21"/>
  <c r="C106" i="21"/>
  <c r="D106" i="21"/>
  <c r="C107" i="21"/>
  <c r="D107" i="21"/>
  <c r="C109" i="21"/>
  <c r="D109" i="21"/>
  <c r="C110" i="21"/>
  <c r="D110" i="21"/>
  <c r="C111" i="21"/>
  <c r="D111" i="21"/>
  <c r="C112" i="21"/>
  <c r="D112" i="21"/>
  <c r="C113" i="21"/>
  <c r="D113" i="21"/>
  <c r="C114" i="21"/>
  <c r="D114" i="21"/>
  <c r="C115" i="21"/>
  <c r="D115" i="21"/>
  <c r="C116" i="21"/>
  <c r="D116" i="21"/>
  <c r="C117" i="21"/>
  <c r="D117" i="21"/>
  <c r="C118" i="21"/>
  <c r="D118" i="21"/>
  <c r="C119" i="21"/>
  <c r="D119" i="21"/>
  <c r="C120" i="21"/>
  <c r="D120" i="21"/>
  <c r="C121" i="21"/>
  <c r="D121" i="21"/>
  <c r="C122" i="21"/>
  <c r="D122" i="21"/>
  <c r="C123" i="21"/>
  <c r="D123" i="21"/>
  <c r="C124" i="21"/>
  <c r="D124" i="21"/>
  <c r="C125" i="21"/>
  <c r="D125" i="21"/>
  <c r="C126" i="21"/>
  <c r="D126" i="21"/>
  <c r="C127" i="21"/>
  <c r="D127" i="21"/>
  <c r="C128" i="21"/>
  <c r="D128" i="21"/>
  <c r="C129" i="21"/>
  <c r="D129" i="21"/>
  <c r="C130" i="21"/>
  <c r="D130" i="21"/>
  <c r="C131" i="21"/>
  <c r="D131" i="21"/>
  <c r="C132" i="21"/>
  <c r="D132" i="21"/>
  <c r="C133" i="21"/>
  <c r="D133" i="21"/>
  <c r="C134" i="21"/>
  <c r="D134" i="21"/>
  <c r="C135" i="21"/>
  <c r="D135" i="21"/>
  <c r="C136" i="21"/>
  <c r="D136" i="21"/>
  <c r="C137" i="21"/>
  <c r="D137" i="21"/>
  <c r="C138" i="21"/>
  <c r="D138" i="21"/>
  <c r="C139" i="21"/>
  <c r="D139" i="21"/>
  <c r="C140" i="21"/>
  <c r="D140" i="21"/>
  <c r="C141" i="21"/>
  <c r="D141" i="21"/>
  <c r="C142" i="21"/>
  <c r="D142" i="21"/>
  <c r="C143" i="21"/>
  <c r="D143" i="21"/>
  <c r="C144" i="21"/>
  <c r="D144" i="21"/>
  <c r="C145" i="21"/>
  <c r="D145" i="21"/>
  <c r="C146" i="21"/>
  <c r="D146" i="21"/>
  <c r="C147" i="21"/>
  <c r="D147" i="21"/>
  <c r="C148" i="21"/>
  <c r="D148" i="21"/>
  <c r="C149" i="21"/>
  <c r="D149" i="21"/>
  <c r="C150" i="21"/>
  <c r="D150" i="21"/>
  <c r="C151" i="21"/>
  <c r="D151" i="21"/>
  <c r="C152" i="21"/>
  <c r="D152" i="21"/>
  <c r="C153" i="21"/>
  <c r="D153" i="21"/>
  <c r="C154" i="21"/>
  <c r="D154" i="21"/>
  <c r="C155" i="21"/>
  <c r="D155" i="21"/>
  <c r="C156" i="21"/>
  <c r="D156" i="21"/>
  <c r="C157" i="21"/>
  <c r="D157" i="21"/>
  <c r="C158" i="21"/>
  <c r="D158" i="21"/>
  <c r="C159" i="21"/>
  <c r="D159" i="21"/>
  <c r="C160" i="21"/>
  <c r="D160" i="21"/>
  <c r="C161" i="21"/>
  <c r="D161" i="21"/>
  <c r="C162" i="21"/>
  <c r="D162" i="21"/>
  <c r="C163" i="21"/>
  <c r="D163" i="21"/>
  <c r="C164" i="21"/>
  <c r="D164" i="21"/>
  <c r="C165" i="21"/>
  <c r="D165" i="21"/>
  <c r="C166" i="21"/>
  <c r="D166" i="21"/>
  <c r="C167" i="21"/>
  <c r="D167" i="21"/>
  <c r="C168" i="21"/>
  <c r="D168" i="21"/>
  <c r="C169" i="21"/>
  <c r="D169" i="21"/>
  <c r="C170" i="21"/>
  <c r="D170" i="21"/>
  <c r="C171" i="21"/>
  <c r="D171" i="21"/>
  <c r="C172" i="21"/>
  <c r="D172" i="21"/>
  <c r="C173" i="21"/>
  <c r="D173" i="21"/>
  <c r="C174" i="21"/>
  <c r="D174" i="21"/>
  <c r="C175" i="21"/>
  <c r="D175" i="21"/>
  <c r="C176" i="21"/>
  <c r="D176" i="21"/>
  <c r="C177" i="21"/>
  <c r="D177" i="21"/>
  <c r="C178" i="21"/>
  <c r="D178" i="21"/>
  <c r="C179" i="21"/>
  <c r="D179" i="2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V31" i="25"/>
  <c r="R31" i="25" s="1"/>
  <c r="U31" i="25" s="1"/>
  <c r="V383" i="25"/>
  <c r="R383" i="25" s="1"/>
  <c r="U383" i="25" s="1"/>
  <c r="V464" i="25"/>
  <c r="R464" i="25" s="1"/>
  <c r="U464" i="25" s="1"/>
  <c r="V496" i="25"/>
  <c r="R496" i="25" s="1"/>
  <c r="U496" i="25" s="1"/>
  <c r="V520" i="25"/>
  <c r="R520" i="25" s="1"/>
  <c r="U520" i="25" s="1"/>
  <c r="V545" i="25"/>
  <c r="R545" i="25" s="1"/>
  <c r="U545" i="25" s="1"/>
  <c r="V19" i="26"/>
  <c r="R19" i="26" s="1"/>
  <c r="U19" i="26" s="1"/>
  <c r="V62" i="26"/>
  <c r="R62" i="26" s="1"/>
  <c r="U62" i="26" s="1"/>
  <c r="V83" i="26"/>
  <c r="R83" i="26" s="1"/>
  <c r="U83" i="26" s="1"/>
  <c r="V126" i="26"/>
  <c r="R126" i="26" s="1"/>
  <c r="U126" i="26" s="1"/>
  <c r="V147" i="26"/>
  <c r="R147" i="26" s="1"/>
  <c r="U147" i="26" s="1"/>
  <c r="V190" i="26"/>
  <c r="R190" i="26" s="1"/>
  <c r="U190" i="26" s="1"/>
  <c r="V211" i="26"/>
  <c r="R211" i="26" s="1"/>
  <c r="U211" i="26" s="1"/>
  <c r="V254" i="26"/>
  <c r="R254" i="26" s="1"/>
  <c r="U254" i="26" s="1"/>
  <c r="V275" i="26"/>
  <c r="R275" i="26" s="1"/>
  <c r="U275" i="26" s="1"/>
  <c r="V284" i="26"/>
  <c r="R284" i="26" s="1"/>
  <c r="U284" i="26" s="1"/>
  <c r="V289" i="26"/>
  <c r="R289" i="26" s="1"/>
  <c r="U289" i="26" s="1"/>
  <c r="V300" i="26"/>
  <c r="R300" i="26" s="1"/>
  <c r="U300" i="26" s="1"/>
  <c r="V305" i="26"/>
  <c r="R305" i="26" s="1"/>
  <c r="U305" i="26" s="1"/>
  <c r="V310" i="26"/>
  <c r="R310" i="26" s="1"/>
  <c r="U310" i="26" s="1"/>
  <c r="V314" i="26"/>
  <c r="R314" i="26" s="1"/>
  <c r="U314" i="26" s="1"/>
  <c r="V319" i="26"/>
  <c r="R319" i="26" s="1"/>
  <c r="U319" i="26" s="1"/>
  <c r="V331" i="26"/>
  <c r="R331" i="26" s="1"/>
  <c r="U331" i="26" s="1"/>
  <c r="V340" i="26"/>
  <c r="R340" i="26" s="1"/>
  <c r="U340" i="26" s="1"/>
  <c r="V344" i="26"/>
  <c r="R344" i="26" s="1"/>
  <c r="U344" i="26" s="1"/>
  <c r="V357" i="26"/>
  <c r="R357" i="26" s="1"/>
  <c r="U357" i="26" s="1"/>
  <c r="V369" i="26"/>
  <c r="R369" i="26" s="1"/>
  <c r="U369" i="26" s="1"/>
  <c r="V374" i="26"/>
  <c r="R374" i="26" s="1"/>
  <c r="U374" i="26" s="1"/>
  <c r="V378" i="26"/>
  <c r="R378" i="26" s="1"/>
  <c r="U378" i="26" s="1"/>
  <c r="V383" i="26"/>
  <c r="R383" i="26" s="1"/>
  <c r="U383" i="26" s="1"/>
  <c r="V395" i="26"/>
  <c r="R395" i="26" s="1"/>
  <c r="U395" i="26" s="1"/>
  <c r="V404" i="26"/>
  <c r="R404" i="26" s="1"/>
  <c r="U404" i="26" s="1"/>
  <c r="V408" i="26"/>
  <c r="R408" i="26" s="1"/>
  <c r="U408" i="26" s="1"/>
  <c r="V421" i="26"/>
  <c r="R421" i="26" s="1"/>
  <c r="U421" i="26" s="1"/>
  <c r="V433" i="26"/>
  <c r="R433" i="26" s="1"/>
  <c r="U433" i="26" s="1"/>
  <c r="V438" i="26"/>
  <c r="R438" i="26" s="1"/>
  <c r="U438" i="26" s="1"/>
  <c r="V442" i="26"/>
  <c r="R442" i="26" s="1"/>
  <c r="U442" i="26" s="1"/>
  <c r="V447" i="26"/>
  <c r="R447" i="26" s="1"/>
  <c r="U447" i="26" s="1"/>
  <c r="V459" i="26"/>
  <c r="R459" i="26" s="1"/>
  <c r="U459" i="26" s="1"/>
  <c r="V468" i="26"/>
  <c r="R468" i="26" s="1"/>
  <c r="U468" i="26" s="1"/>
  <c r="V472" i="26"/>
  <c r="R472" i="26" s="1"/>
  <c r="U472" i="26" s="1"/>
  <c r="V485" i="26"/>
  <c r="R485" i="26" s="1"/>
  <c r="U485" i="26" s="1"/>
  <c r="V497" i="26"/>
  <c r="R497" i="26" s="1"/>
  <c r="U497" i="26" s="1"/>
  <c r="V504" i="26"/>
  <c r="R504" i="26" s="1"/>
  <c r="U504" i="26" s="1"/>
  <c r="V507" i="26"/>
  <c r="R507" i="26" s="1"/>
  <c r="U507" i="26" s="1"/>
  <c r="V510" i="26"/>
  <c r="R510" i="26" s="1"/>
  <c r="U510" i="26" s="1"/>
  <c r="V516" i="26"/>
  <c r="R516" i="26" s="1"/>
  <c r="U516" i="26" s="1"/>
  <c r="V519" i="26"/>
  <c r="R519" i="26" s="1"/>
  <c r="U519" i="26" s="1"/>
  <c r="V529" i="26"/>
  <c r="R529" i="26" s="1"/>
  <c r="U529" i="26" s="1"/>
  <c r="V533" i="26"/>
  <c r="R533" i="26" s="1"/>
  <c r="U533" i="26" s="1"/>
  <c r="V538" i="26"/>
  <c r="R538" i="26" s="1"/>
  <c r="U538" i="26" s="1"/>
  <c r="V544" i="26"/>
  <c r="R544" i="26" s="1"/>
  <c r="U544" i="26" s="1"/>
  <c r="V550" i="26"/>
  <c r="R550" i="26" s="1"/>
  <c r="U550" i="26" s="1"/>
  <c r="V555" i="26"/>
  <c r="R555" i="26" s="1"/>
  <c r="U555" i="26" s="1"/>
  <c r="V558" i="26"/>
  <c r="R558" i="26" s="1"/>
  <c r="U558" i="26" s="1"/>
  <c r="V560" i="26"/>
  <c r="R560" i="26" s="1"/>
  <c r="U560" i="26" s="1"/>
  <c r="V562" i="26"/>
  <c r="R562" i="26" s="1"/>
  <c r="U562" i="26" s="1"/>
  <c r="V567" i="26"/>
  <c r="R567" i="26" s="1"/>
  <c r="U567" i="26" s="1"/>
  <c r="V573" i="26"/>
  <c r="R573" i="26" s="1"/>
  <c r="U573" i="26" s="1"/>
  <c r="V579" i="26"/>
  <c r="R579" i="26" s="1"/>
  <c r="U579" i="26" s="1"/>
  <c r="V585" i="26"/>
  <c r="R585" i="26" s="1"/>
  <c r="U585" i="26" s="1"/>
  <c r="V588" i="26"/>
  <c r="R588" i="26" s="1"/>
  <c r="U588" i="26" s="1"/>
  <c r="V590" i="26"/>
  <c r="R590" i="26" s="1"/>
  <c r="U590" i="26" s="1"/>
  <c r="V592" i="26"/>
  <c r="R592" i="26" s="1"/>
  <c r="U592" i="26" s="1"/>
  <c r="V594" i="26"/>
  <c r="R594" i="26" s="1"/>
  <c r="U594" i="26" s="1"/>
  <c r="V599" i="26"/>
  <c r="R599" i="26" s="1"/>
  <c r="U599" i="26" s="1"/>
  <c r="V605" i="26"/>
  <c r="R605" i="26" s="1"/>
  <c r="U605" i="26" s="1"/>
  <c r="V5" i="27"/>
  <c r="R5" i="27"/>
  <c r="U5" i="27" s="1"/>
  <c r="V6" i="27"/>
  <c r="R6" i="27" s="1"/>
  <c r="U6" i="27" s="1"/>
  <c r="V7" i="27"/>
  <c r="R7" i="27"/>
  <c r="U7" i="27" s="1"/>
  <c r="V8" i="27"/>
  <c r="R8" i="27" s="1"/>
  <c r="U8" i="27" s="1"/>
  <c r="V9" i="27"/>
  <c r="R9" i="27"/>
  <c r="U9" i="27" s="1"/>
  <c r="V10" i="27"/>
  <c r="R10" i="27" s="1"/>
  <c r="U10" i="27" s="1"/>
  <c r="V11" i="27"/>
  <c r="R11" i="27"/>
  <c r="U11" i="27" s="1"/>
  <c r="V12" i="27"/>
  <c r="R12" i="27" s="1"/>
  <c r="U12" i="27" s="1"/>
  <c r="V13" i="27"/>
  <c r="R13" i="27"/>
  <c r="U13" i="27" s="1"/>
  <c r="V14" i="27"/>
  <c r="R14" i="27" s="1"/>
  <c r="U14" i="27" s="1"/>
  <c r="V15" i="27"/>
  <c r="R15" i="27"/>
  <c r="U15" i="27" s="1"/>
  <c r="V16" i="27"/>
  <c r="R16" i="27" s="1"/>
  <c r="U16" i="27" s="1"/>
  <c r="V17" i="27"/>
  <c r="R17" i="27"/>
  <c r="U17" i="27" s="1"/>
  <c r="V18" i="27"/>
  <c r="R18" i="27" s="1"/>
  <c r="U18" i="27" s="1"/>
  <c r="V19" i="27"/>
  <c r="R19" i="27"/>
  <c r="U19" i="27" s="1"/>
  <c r="V20" i="27"/>
  <c r="R20" i="27" s="1"/>
  <c r="U20" i="27" s="1"/>
  <c r="V21" i="27"/>
  <c r="R21" i="27"/>
  <c r="U21" i="27" s="1"/>
  <c r="V22" i="27"/>
  <c r="R22" i="27" s="1"/>
  <c r="U22" i="27" s="1"/>
  <c r="V23" i="27"/>
  <c r="R23" i="27"/>
  <c r="U23" i="27" s="1"/>
  <c r="V24" i="27"/>
  <c r="R24" i="27" s="1"/>
  <c r="U24" i="27" s="1"/>
  <c r="V25" i="27"/>
  <c r="R25" i="27"/>
  <c r="U25" i="27" s="1"/>
  <c r="V26" i="27"/>
  <c r="R26" i="27" s="1"/>
  <c r="U26" i="27" s="1"/>
  <c r="V27" i="27"/>
  <c r="R27" i="27"/>
  <c r="U27" i="27" s="1"/>
  <c r="V28" i="27"/>
  <c r="R28" i="27" s="1"/>
  <c r="U28" i="27" s="1"/>
  <c r="V29" i="27"/>
  <c r="R29" i="27"/>
  <c r="U29" i="27" s="1"/>
  <c r="V30" i="27"/>
  <c r="R30" i="27" s="1"/>
  <c r="U30" i="27" s="1"/>
  <c r="V31" i="27"/>
  <c r="R31" i="27"/>
  <c r="U31" i="27" s="1"/>
  <c r="V32" i="27"/>
  <c r="R32" i="27" s="1"/>
  <c r="U32" i="27" s="1"/>
  <c r="V33" i="27"/>
  <c r="R33" i="27"/>
  <c r="U33" i="27" s="1"/>
  <c r="V34" i="27"/>
  <c r="R34" i="27" s="1"/>
  <c r="U34" i="27" s="1"/>
  <c r="V35" i="27"/>
  <c r="R35" i="27"/>
  <c r="U35" i="27" s="1"/>
  <c r="V36" i="27"/>
  <c r="R36" i="27" s="1"/>
  <c r="U36" i="27" s="1"/>
  <c r="V37" i="27"/>
  <c r="R37" i="27"/>
  <c r="U37" i="27" s="1"/>
  <c r="V38" i="27"/>
  <c r="R38" i="27" s="1"/>
  <c r="U38" i="27" s="1"/>
  <c r="V39" i="27"/>
  <c r="R39" i="27"/>
  <c r="U39" i="27" s="1"/>
  <c r="V40" i="27"/>
  <c r="R40" i="27" s="1"/>
  <c r="U40" i="27" s="1"/>
  <c r="V41" i="27"/>
  <c r="R41" i="27"/>
  <c r="U41" i="27" s="1"/>
  <c r="V42" i="27"/>
  <c r="R42" i="27" s="1"/>
  <c r="U42" i="27" s="1"/>
  <c r="V43" i="27"/>
  <c r="R43" i="27"/>
  <c r="U43" i="27" s="1"/>
  <c r="V44" i="27"/>
  <c r="R44" i="27" s="1"/>
  <c r="U44" i="27" s="1"/>
  <c r="V45" i="27"/>
  <c r="R45" i="27"/>
  <c r="U45" i="27" s="1"/>
  <c r="V46" i="27"/>
  <c r="R46" i="27" s="1"/>
  <c r="U46" i="27" s="1"/>
  <c r="V47" i="27"/>
  <c r="R47" i="27"/>
  <c r="U47" i="27" s="1"/>
  <c r="V48" i="27"/>
  <c r="R48" i="27" s="1"/>
  <c r="U48" i="27" s="1"/>
  <c r="V49" i="27"/>
  <c r="R49" i="27"/>
  <c r="U49" i="27" s="1"/>
  <c r="V50" i="27"/>
  <c r="R50" i="27" s="1"/>
  <c r="U50" i="27" s="1"/>
  <c r="V51" i="27"/>
  <c r="R51" i="27"/>
  <c r="U51" i="27" s="1"/>
  <c r="V52" i="27"/>
  <c r="R52" i="27" s="1"/>
  <c r="U52" i="27" s="1"/>
  <c r="V53" i="27"/>
  <c r="R53" i="27"/>
  <c r="U53" i="27" s="1"/>
  <c r="V54" i="27"/>
  <c r="R54" i="27" s="1"/>
  <c r="U54" i="27" s="1"/>
  <c r="V55" i="27"/>
  <c r="R55" i="27"/>
  <c r="U55" i="27" s="1"/>
  <c r="V56" i="27"/>
  <c r="R56" i="27" s="1"/>
  <c r="U56" i="27" s="1"/>
  <c r="V57" i="27"/>
  <c r="R57" i="27"/>
  <c r="U57" i="27" s="1"/>
  <c r="V58" i="27"/>
  <c r="R58" i="27" s="1"/>
  <c r="U58" i="27" s="1"/>
  <c r="V59" i="27"/>
  <c r="R59" i="27"/>
  <c r="U59" i="27" s="1"/>
  <c r="V60" i="27"/>
  <c r="R60" i="27" s="1"/>
  <c r="U60" i="27" s="1"/>
  <c r="V61" i="27"/>
  <c r="R61" i="27"/>
  <c r="U61" i="27" s="1"/>
  <c r="V62" i="27"/>
  <c r="R62" i="27" s="1"/>
  <c r="U62" i="27" s="1"/>
  <c r="V63" i="27"/>
  <c r="R63" i="27"/>
  <c r="U63" i="27" s="1"/>
  <c r="V64" i="27"/>
  <c r="R64" i="27" s="1"/>
  <c r="U64" i="27" s="1"/>
  <c r="V65" i="27"/>
  <c r="R65" i="27"/>
  <c r="U65" i="27" s="1"/>
  <c r="V66" i="27"/>
  <c r="R66" i="27" s="1"/>
  <c r="U66" i="27" s="1"/>
  <c r="V67" i="27"/>
  <c r="R67" i="27"/>
  <c r="U67" i="27" s="1"/>
  <c r="V68" i="27"/>
  <c r="R68" i="27" s="1"/>
  <c r="U68" i="27" s="1"/>
  <c r="V69" i="27"/>
  <c r="R69" i="27"/>
  <c r="U69" i="27" s="1"/>
  <c r="V70" i="27"/>
  <c r="R70" i="27" s="1"/>
  <c r="U70" i="27" s="1"/>
  <c r="V71" i="27"/>
  <c r="R71" i="27"/>
  <c r="U71" i="27" s="1"/>
  <c r="V72" i="27"/>
  <c r="R72" i="27" s="1"/>
  <c r="U72" i="27" s="1"/>
  <c r="V73" i="27"/>
  <c r="R73" i="27"/>
  <c r="U73" i="27" s="1"/>
  <c r="V74" i="27"/>
  <c r="R74" i="27" s="1"/>
  <c r="U74" i="27" s="1"/>
  <c r="V75" i="27"/>
  <c r="R75" i="27"/>
  <c r="U75" i="27" s="1"/>
  <c r="V76" i="27"/>
  <c r="R76" i="27" s="1"/>
  <c r="U76" i="27" s="1"/>
  <c r="V77" i="27"/>
  <c r="R77" i="27"/>
  <c r="U77" i="27" s="1"/>
  <c r="V78" i="27"/>
  <c r="R78" i="27" s="1"/>
  <c r="U78" i="27" s="1"/>
  <c r="V79" i="27"/>
  <c r="R79" i="27"/>
  <c r="U79" i="27" s="1"/>
  <c r="V80" i="27"/>
  <c r="R80" i="27" s="1"/>
  <c r="U80" i="27" s="1"/>
  <c r="V81" i="27"/>
  <c r="R81" i="27"/>
  <c r="U81" i="27" s="1"/>
  <c r="V82" i="27"/>
  <c r="R82" i="27" s="1"/>
  <c r="U82" i="27" s="1"/>
  <c r="V83" i="27"/>
  <c r="R83" i="27"/>
  <c r="U83" i="27" s="1"/>
  <c r="V84" i="27"/>
  <c r="R84" i="27" s="1"/>
  <c r="U84" i="27" s="1"/>
  <c r="V85" i="27"/>
  <c r="R85" i="27"/>
  <c r="U85" i="27" s="1"/>
  <c r="V86" i="27"/>
  <c r="R86" i="27" s="1"/>
  <c r="U86" i="27" s="1"/>
  <c r="V87" i="27"/>
  <c r="R87" i="27"/>
  <c r="U87" i="27" s="1"/>
  <c r="V88" i="27"/>
  <c r="R88" i="27" s="1"/>
  <c r="U88" i="27" s="1"/>
  <c r="V89" i="27"/>
  <c r="R89" i="27"/>
  <c r="U89" i="27" s="1"/>
  <c r="V90" i="27"/>
  <c r="R90" i="27" s="1"/>
  <c r="U90" i="27" s="1"/>
  <c r="V91" i="27"/>
  <c r="R91" i="27"/>
  <c r="U91" i="27" s="1"/>
  <c r="V92" i="27"/>
  <c r="R92" i="27" s="1"/>
  <c r="U92" i="27" s="1"/>
  <c r="V93" i="27"/>
  <c r="R93" i="27"/>
  <c r="U93" i="27" s="1"/>
  <c r="V94" i="27"/>
  <c r="R94" i="27" s="1"/>
  <c r="U94" i="27" s="1"/>
  <c r="V95" i="27"/>
  <c r="R95" i="27"/>
  <c r="U95" i="27" s="1"/>
  <c r="V96" i="27"/>
  <c r="R96" i="27" s="1"/>
  <c r="U96" i="27" s="1"/>
  <c r="V97" i="27"/>
  <c r="R97" i="27"/>
  <c r="U97" i="27" s="1"/>
  <c r="V98" i="27"/>
  <c r="R98" i="27" s="1"/>
  <c r="U98" i="27" s="1"/>
  <c r="V99" i="27"/>
  <c r="R99" i="27"/>
  <c r="U99" i="27" s="1"/>
  <c r="V100" i="27"/>
  <c r="R100" i="27" s="1"/>
  <c r="U100" i="27" s="1"/>
  <c r="V101" i="27"/>
  <c r="R101" i="27"/>
  <c r="U101" i="27" s="1"/>
  <c r="V102" i="27"/>
  <c r="R102" i="27" s="1"/>
  <c r="U102" i="27" s="1"/>
  <c r="V103" i="27"/>
  <c r="R103" i="27"/>
  <c r="U103" i="27" s="1"/>
  <c r="V104" i="27"/>
  <c r="R104" i="27" s="1"/>
  <c r="U104" i="27" s="1"/>
  <c r="V105" i="27"/>
  <c r="R105" i="27"/>
  <c r="U105" i="27" s="1"/>
  <c r="V106" i="27"/>
  <c r="R106" i="27" s="1"/>
  <c r="U106" i="27" s="1"/>
  <c r="V107" i="27"/>
  <c r="R107" i="27"/>
  <c r="U107" i="27" s="1"/>
  <c r="V108" i="27"/>
  <c r="R108" i="27" s="1"/>
  <c r="U108" i="27" s="1"/>
  <c r="V109" i="27"/>
  <c r="R109" i="27"/>
  <c r="U109" i="27" s="1"/>
  <c r="V110" i="27"/>
  <c r="R110" i="27" s="1"/>
  <c r="U110" i="27" s="1"/>
  <c r="V111" i="27"/>
  <c r="R111" i="27" s="1"/>
  <c r="U111" i="27" s="1"/>
  <c r="V112" i="27"/>
  <c r="R112" i="27" s="1"/>
  <c r="U112" i="27" s="1"/>
  <c r="V113" i="27"/>
  <c r="R113" i="27" s="1"/>
  <c r="U113" i="27" s="1"/>
  <c r="V114" i="27"/>
  <c r="R114" i="27" s="1"/>
  <c r="U114" i="27" s="1"/>
  <c r="V115" i="27"/>
  <c r="R115" i="27" s="1"/>
  <c r="U115" i="27" s="1"/>
  <c r="V116" i="27"/>
  <c r="R116" i="27" s="1"/>
  <c r="U116" i="27" s="1"/>
  <c r="V117" i="27"/>
  <c r="R117" i="27" s="1"/>
  <c r="U117" i="27" s="1"/>
  <c r="V118" i="27"/>
  <c r="R118" i="27" s="1"/>
  <c r="U118" i="27" s="1"/>
  <c r="V119" i="27"/>
  <c r="R119" i="27" s="1"/>
  <c r="U119" i="27" s="1"/>
  <c r="V120" i="27"/>
  <c r="R120" i="27" s="1"/>
  <c r="U120" i="27" s="1"/>
  <c r="V121" i="27"/>
  <c r="R121" i="27" s="1"/>
  <c r="U121" i="27" s="1"/>
  <c r="V122" i="27"/>
  <c r="R122" i="27" s="1"/>
  <c r="U122" i="27" s="1"/>
  <c r="V123" i="27"/>
  <c r="R123" i="27" s="1"/>
  <c r="U123" i="27" s="1"/>
  <c r="V124" i="27"/>
  <c r="R124" i="27" s="1"/>
  <c r="U124" i="27" s="1"/>
  <c r="V125" i="27"/>
  <c r="R125" i="27" s="1"/>
  <c r="U125" i="27" s="1"/>
  <c r="V126" i="27"/>
  <c r="R126" i="27" s="1"/>
  <c r="U126" i="27" s="1"/>
  <c r="V127" i="27"/>
  <c r="R127" i="27" s="1"/>
  <c r="U127" i="27" s="1"/>
  <c r="V128" i="27"/>
  <c r="R128" i="27" s="1"/>
  <c r="U128" i="27" s="1"/>
  <c r="V129" i="27"/>
  <c r="R129" i="27" s="1"/>
  <c r="U129" i="27" s="1"/>
  <c r="V130" i="27"/>
  <c r="R130" i="27" s="1"/>
  <c r="U130" i="27" s="1"/>
  <c r="V131" i="27"/>
  <c r="R131" i="27" s="1"/>
  <c r="U131" i="27" s="1"/>
  <c r="V132" i="27"/>
  <c r="R132" i="27" s="1"/>
  <c r="U132" i="27" s="1"/>
  <c r="V133" i="27"/>
  <c r="R133" i="27" s="1"/>
  <c r="U133" i="27" s="1"/>
  <c r="V134" i="27"/>
  <c r="R134" i="27" s="1"/>
  <c r="U134" i="27" s="1"/>
  <c r="V135" i="27"/>
  <c r="R135" i="27" s="1"/>
  <c r="U135" i="27" s="1"/>
  <c r="V136" i="27"/>
  <c r="R136" i="27" s="1"/>
  <c r="U136" i="27" s="1"/>
  <c r="V137" i="27"/>
  <c r="R137" i="27" s="1"/>
  <c r="U137" i="27" s="1"/>
  <c r="V138" i="27"/>
  <c r="R138" i="27" s="1"/>
  <c r="U138" i="27" s="1"/>
  <c r="V139" i="27"/>
  <c r="R139" i="27" s="1"/>
  <c r="U139" i="27" s="1"/>
  <c r="V140" i="27"/>
  <c r="R140" i="27" s="1"/>
  <c r="U140" i="27" s="1"/>
  <c r="V141" i="27"/>
  <c r="R141" i="27" s="1"/>
  <c r="U141" i="27" s="1"/>
  <c r="V142" i="27"/>
  <c r="R142" i="27" s="1"/>
  <c r="U142" i="27" s="1"/>
  <c r="V143" i="27"/>
  <c r="R143" i="27" s="1"/>
  <c r="U143" i="27" s="1"/>
  <c r="V144" i="27"/>
  <c r="R144" i="27" s="1"/>
  <c r="U144" i="27" s="1"/>
  <c r="V145" i="27"/>
  <c r="R145" i="27" s="1"/>
  <c r="U145" i="27" s="1"/>
  <c r="V146" i="27"/>
  <c r="R146" i="27" s="1"/>
  <c r="U146" i="27" s="1"/>
  <c r="V147" i="27"/>
  <c r="R147" i="27" s="1"/>
  <c r="U147" i="27" s="1"/>
  <c r="V148" i="27"/>
  <c r="R148" i="27" s="1"/>
  <c r="U148" i="27" s="1"/>
  <c r="V149" i="27"/>
  <c r="R149" i="27" s="1"/>
  <c r="U149" i="27" s="1"/>
  <c r="V150" i="27"/>
  <c r="R150" i="27" s="1"/>
  <c r="U150" i="27" s="1"/>
  <c r="V151" i="27"/>
  <c r="R151" i="27" s="1"/>
  <c r="U151" i="27" s="1"/>
  <c r="V152" i="27"/>
  <c r="R152" i="27" s="1"/>
  <c r="U152" i="27" s="1"/>
  <c r="V153" i="27"/>
  <c r="R153" i="27" s="1"/>
  <c r="U153" i="27" s="1"/>
  <c r="V154" i="27"/>
  <c r="R154" i="27" s="1"/>
  <c r="U154" i="27" s="1"/>
  <c r="V155" i="27"/>
  <c r="R155" i="27" s="1"/>
  <c r="U155" i="27" s="1"/>
  <c r="V156" i="27"/>
  <c r="R156" i="27" s="1"/>
  <c r="U156" i="27" s="1"/>
  <c r="V157" i="27"/>
  <c r="R157" i="27" s="1"/>
  <c r="U157" i="27" s="1"/>
  <c r="V158" i="27"/>
  <c r="R158" i="27" s="1"/>
  <c r="U158" i="27" s="1"/>
  <c r="V159" i="27"/>
  <c r="R159" i="27" s="1"/>
  <c r="U159" i="27" s="1"/>
  <c r="V160" i="27"/>
  <c r="R160" i="27" s="1"/>
  <c r="U160" i="27" s="1"/>
  <c r="V161" i="27"/>
  <c r="R161" i="27" s="1"/>
  <c r="U161" i="27" s="1"/>
  <c r="V162" i="27"/>
  <c r="R162" i="27" s="1"/>
  <c r="U162" i="27" s="1"/>
  <c r="V163" i="27"/>
  <c r="R163" i="27" s="1"/>
  <c r="U163" i="27" s="1"/>
  <c r="V164" i="27"/>
  <c r="R164" i="27" s="1"/>
  <c r="U164" i="27" s="1"/>
  <c r="V165" i="27"/>
  <c r="R165" i="27" s="1"/>
  <c r="U165" i="27" s="1"/>
  <c r="V166" i="27"/>
  <c r="R166" i="27" s="1"/>
  <c r="U166" i="27" s="1"/>
  <c r="V167" i="27"/>
  <c r="R167" i="27" s="1"/>
  <c r="U167" i="27" s="1"/>
  <c r="V168" i="27"/>
  <c r="R168" i="27" s="1"/>
  <c r="U168" i="27" s="1"/>
  <c r="V169" i="27"/>
  <c r="R169" i="27" s="1"/>
  <c r="U169" i="27" s="1"/>
  <c r="V170" i="27"/>
  <c r="R170" i="27" s="1"/>
  <c r="U170" i="27" s="1"/>
  <c r="V171" i="27"/>
  <c r="R171" i="27" s="1"/>
  <c r="U171" i="27" s="1"/>
  <c r="V172" i="27"/>
  <c r="R172" i="27" s="1"/>
  <c r="U172" i="27" s="1"/>
  <c r="V173" i="27"/>
  <c r="R173" i="27" s="1"/>
  <c r="U173" i="27" s="1"/>
  <c r="V174" i="27"/>
  <c r="R174" i="27" s="1"/>
  <c r="U174" i="27" s="1"/>
  <c r="V175" i="27"/>
  <c r="R175" i="27" s="1"/>
  <c r="U175" i="27" s="1"/>
  <c r="V176" i="27"/>
  <c r="R176" i="27" s="1"/>
  <c r="U176" i="27" s="1"/>
  <c r="V177" i="27"/>
  <c r="R177" i="27" s="1"/>
  <c r="U177" i="27" s="1"/>
  <c r="V178" i="27"/>
  <c r="R178" i="27" s="1"/>
  <c r="U178" i="27" s="1"/>
  <c r="V179" i="27"/>
  <c r="R179" i="27" s="1"/>
  <c r="U179" i="27" s="1"/>
  <c r="V180" i="27"/>
  <c r="R180" i="27" s="1"/>
  <c r="U180" i="27" s="1"/>
  <c r="V181" i="27"/>
  <c r="R181" i="27" s="1"/>
  <c r="U181" i="27" s="1"/>
  <c r="V182" i="27"/>
  <c r="R182" i="27" s="1"/>
  <c r="U182" i="27" s="1"/>
  <c r="V183" i="27"/>
  <c r="R183" i="27" s="1"/>
  <c r="U183" i="27" s="1"/>
  <c r="V184" i="27"/>
  <c r="R184" i="27" s="1"/>
  <c r="U184" i="27" s="1"/>
  <c r="V185" i="27"/>
  <c r="R185" i="27" s="1"/>
  <c r="U185" i="27" s="1"/>
  <c r="V186" i="27"/>
  <c r="R186" i="27" s="1"/>
  <c r="U186" i="27" s="1"/>
  <c r="V187" i="27"/>
  <c r="R187" i="27" s="1"/>
  <c r="U187" i="27" s="1"/>
  <c r="V188" i="27"/>
  <c r="R188" i="27" s="1"/>
  <c r="U188" i="27" s="1"/>
  <c r="V189" i="27"/>
  <c r="R189" i="27" s="1"/>
  <c r="U189" i="27" s="1"/>
  <c r="V190" i="27"/>
  <c r="R190" i="27" s="1"/>
  <c r="U190" i="27" s="1"/>
  <c r="V191" i="27"/>
  <c r="R191" i="27" s="1"/>
  <c r="U191" i="27" s="1"/>
  <c r="V192" i="27"/>
  <c r="R192" i="27" s="1"/>
  <c r="U192" i="27" s="1"/>
  <c r="V193" i="27"/>
  <c r="R193" i="27" s="1"/>
  <c r="U193" i="27" s="1"/>
  <c r="V194" i="27"/>
  <c r="R194" i="27" s="1"/>
  <c r="U194" i="27" s="1"/>
  <c r="V195" i="27"/>
  <c r="R195" i="27" s="1"/>
  <c r="U195" i="27" s="1"/>
  <c r="V196" i="27"/>
  <c r="R196" i="27" s="1"/>
  <c r="U196" i="27" s="1"/>
  <c r="V197" i="27"/>
  <c r="R197" i="27" s="1"/>
  <c r="U197" i="27" s="1"/>
  <c r="V198" i="27"/>
  <c r="R198" i="27" s="1"/>
  <c r="U198" i="27" s="1"/>
  <c r="V199" i="27"/>
  <c r="R199" i="27" s="1"/>
  <c r="U199" i="27" s="1"/>
  <c r="V200" i="27"/>
  <c r="R200" i="27" s="1"/>
  <c r="U200" i="27" s="1"/>
  <c r="V201" i="27"/>
  <c r="R201" i="27" s="1"/>
  <c r="U201" i="27" s="1"/>
  <c r="V202" i="27"/>
  <c r="R202" i="27" s="1"/>
  <c r="U202" i="27" s="1"/>
  <c r="V203" i="27"/>
  <c r="R203" i="27" s="1"/>
  <c r="U203" i="27" s="1"/>
  <c r="V204" i="27"/>
  <c r="R204" i="27" s="1"/>
  <c r="U204" i="27" s="1"/>
  <c r="V205" i="27"/>
  <c r="R205" i="27" s="1"/>
  <c r="U205" i="27" s="1"/>
  <c r="V206" i="27"/>
  <c r="R206" i="27" s="1"/>
  <c r="U206" i="27" s="1"/>
  <c r="V207" i="27"/>
  <c r="R207" i="27" s="1"/>
  <c r="U207" i="27" s="1"/>
  <c r="V208" i="27"/>
  <c r="R208" i="27" s="1"/>
  <c r="U208" i="27" s="1"/>
  <c r="V209" i="27"/>
  <c r="R209" i="27" s="1"/>
  <c r="U209" i="27" s="1"/>
  <c r="V210" i="27"/>
  <c r="R210" i="27" s="1"/>
  <c r="U210" i="27" s="1"/>
  <c r="V211" i="27"/>
  <c r="R211" i="27" s="1"/>
  <c r="U211" i="27" s="1"/>
  <c r="V212" i="27"/>
  <c r="R212" i="27" s="1"/>
  <c r="U212" i="27" s="1"/>
  <c r="V213" i="27"/>
  <c r="R213" i="27" s="1"/>
  <c r="U213" i="27" s="1"/>
  <c r="V214" i="27"/>
  <c r="R214" i="27" s="1"/>
  <c r="U214" i="27" s="1"/>
  <c r="V215" i="27"/>
  <c r="R215" i="27" s="1"/>
  <c r="U215" i="27" s="1"/>
  <c r="V216" i="27"/>
  <c r="R216" i="27" s="1"/>
  <c r="U216" i="27" s="1"/>
  <c r="V217" i="27"/>
  <c r="R217" i="27" s="1"/>
  <c r="U217" i="27" s="1"/>
  <c r="V218" i="27"/>
  <c r="R218" i="27" s="1"/>
  <c r="U218" i="27" s="1"/>
  <c r="V219" i="27"/>
  <c r="R219" i="27" s="1"/>
  <c r="U219" i="27" s="1"/>
  <c r="V220" i="27"/>
  <c r="R220" i="27" s="1"/>
  <c r="U220" i="27" s="1"/>
  <c r="V221" i="27"/>
  <c r="R221" i="27" s="1"/>
  <c r="U221" i="27" s="1"/>
  <c r="V222" i="27"/>
  <c r="R222" i="27" s="1"/>
  <c r="U222" i="27" s="1"/>
  <c r="V223" i="27"/>
  <c r="R223" i="27" s="1"/>
  <c r="U223" i="27" s="1"/>
  <c r="V224" i="27"/>
  <c r="R224" i="27" s="1"/>
  <c r="U224" i="27" s="1"/>
  <c r="V225" i="27"/>
  <c r="R225" i="27" s="1"/>
  <c r="U225" i="27" s="1"/>
  <c r="V226" i="27"/>
  <c r="R226" i="27" s="1"/>
  <c r="U226" i="27" s="1"/>
  <c r="V227" i="27"/>
  <c r="R227" i="27" s="1"/>
  <c r="U227" i="27" s="1"/>
  <c r="V228" i="27"/>
  <c r="R228" i="27" s="1"/>
  <c r="U228" i="27" s="1"/>
  <c r="V229" i="27"/>
  <c r="R229" i="27" s="1"/>
  <c r="U229" i="27" s="1"/>
  <c r="V230" i="27"/>
  <c r="R230" i="27" s="1"/>
  <c r="U230" i="27" s="1"/>
  <c r="V231" i="27"/>
  <c r="R231" i="27" s="1"/>
  <c r="U231" i="27" s="1"/>
  <c r="V232" i="27"/>
  <c r="R232" i="27" s="1"/>
  <c r="U232" i="27" s="1"/>
  <c r="V233" i="27"/>
  <c r="R233" i="27" s="1"/>
  <c r="U233" i="27" s="1"/>
  <c r="V234" i="27"/>
  <c r="R234" i="27" s="1"/>
  <c r="U234" i="27" s="1"/>
  <c r="V235" i="27"/>
  <c r="R235" i="27" s="1"/>
  <c r="U235" i="27" s="1"/>
  <c r="V236" i="27"/>
  <c r="R236" i="27" s="1"/>
  <c r="U236" i="27" s="1"/>
  <c r="V237" i="27"/>
  <c r="R237" i="27" s="1"/>
  <c r="U237" i="27" s="1"/>
  <c r="V238" i="27"/>
  <c r="R238" i="27" s="1"/>
  <c r="U238" i="27" s="1"/>
  <c r="V239" i="27"/>
  <c r="R239" i="27" s="1"/>
  <c r="U239" i="27" s="1"/>
  <c r="V240" i="27"/>
  <c r="R240" i="27" s="1"/>
  <c r="U240" i="27" s="1"/>
  <c r="V241" i="27"/>
  <c r="R241" i="27" s="1"/>
  <c r="U241" i="27" s="1"/>
  <c r="V242" i="27"/>
  <c r="R242" i="27" s="1"/>
  <c r="U242" i="27" s="1"/>
  <c r="V243" i="27"/>
  <c r="R243" i="27" s="1"/>
  <c r="U243" i="27" s="1"/>
  <c r="V244" i="27"/>
  <c r="R244" i="27" s="1"/>
  <c r="U244" i="27" s="1"/>
  <c r="V245" i="27"/>
  <c r="R245" i="27"/>
  <c r="U245" i="27" s="1"/>
  <c r="V246" i="27"/>
  <c r="R246" i="27" s="1"/>
  <c r="U246" i="27" s="1"/>
  <c r="V247" i="27"/>
  <c r="R247" i="27" s="1"/>
  <c r="U247" i="27" s="1"/>
  <c r="V248" i="27"/>
  <c r="R248" i="27" s="1"/>
  <c r="U248" i="27" s="1"/>
  <c r="V249" i="27"/>
  <c r="R249" i="27"/>
  <c r="U249" i="27" s="1"/>
  <c r="V250" i="27"/>
  <c r="R250" i="27" s="1"/>
  <c r="U250" i="27" s="1"/>
  <c r="V251" i="27"/>
  <c r="R251" i="27" s="1"/>
  <c r="U251" i="27" s="1"/>
  <c r="V252" i="27"/>
  <c r="R252" i="27" s="1"/>
  <c r="U252" i="27" s="1"/>
  <c r="V253" i="27"/>
  <c r="R253" i="27"/>
  <c r="U253" i="27" s="1"/>
  <c r="V254" i="27"/>
  <c r="R254" i="27" s="1"/>
  <c r="U254" i="27" s="1"/>
  <c r="V255" i="27"/>
  <c r="R255" i="27" s="1"/>
  <c r="U255" i="27" s="1"/>
  <c r="V256" i="27"/>
  <c r="R256" i="27" s="1"/>
  <c r="U256" i="27" s="1"/>
  <c r="V257" i="27"/>
  <c r="R257" i="27"/>
  <c r="U257" i="27" s="1"/>
  <c r="V258" i="27"/>
  <c r="R258" i="27" s="1"/>
  <c r="U258" i="27" s="1"/>
  <c r="V259" i="27"/>
  <c r="R259" i="27" s="1"/>
  <c r="U259" i="27" s="1"/>
  <c r="V260" i="27"/>
  <c r="R260" i="27" s="1"/>
  <c r="U260" i="27" s="1"/>
  <c r="V261" i="27"/>
  <c r="R261" i="27"/>
  <c r="U261" i="27" s="1"/>
  <c r="V262" i="27"/>
  <c r="R262" i="27" s="1"/>
  <c r="U262" i="27" s="1"/>
  <c r="V263" i="27"/>
  <c r="R263" i="27" s="1"/>
  <c r="U263" i="27" s="1"/>
  <c r="V264" i="27"/>
  <c r="R264" i="27" s="1"/>
  <c r="U264" i="27" s="1"/>
  <c r="V265" i="27"/>
  <c r="R265" i="27"/>
  <c r="U265" i="27" s="1"/>
  <c r="V266" i="27"/>
  <c r="R266" i="27" s="1"/>
  <c r="U266" i="27" s="1"/>
  <c r="V267" i="27"/>
  <c r="R267" i="27" s="1"/>
  <c r="U267" i="27" s="1"/>
  <c r="V268" i="27"/>
  <c r="R268" i="27" s="1"/>
  <c r="U268" i="27" s="1"/>
  <c r="V269" i="27"/>
  <c r="R269" i="27"/>
  <c r="U269" i="27" s="1"/>
  <c r="V270" i="27"/>
  <c r="R270" i="27" s="1"/>
  <c r="U270" i="27" s="1"/>
  <c r="V271" i="27"/>
  <c r="R271" i="27" s="1"/>
  <c r="U271" i="27" s="1"/>
  <c r="V272" i="27"/>
  <c r="R272" i="27" s="1"/>
  <c r="U272" i="27" s="1"/>
  <c r="V273" i="27"/>
  <c r="R273" i="27"/>
  <c r="U273" i="27" s="1"/>
  <c r="V274" i="27"/>
  <c r="R274" i="27" s="1"/>
  <c r="U274" i="27" s="1"/>
  <c r="V275" i="27"/>
  <c r="R275" i="27" s="1"/>
  <c r="U275" i="27" s="1"/>
  <c r="V276" i="27"/>
  <c r="R276" i="27" s="1"/>
  <c r="U276" i="27" s="1"/>
  <c r="V277" i="27"/>
  <c r="R277" i="27"/>
  <c r="U277" i="27" s="1"/>
  <c r="V278" i="27"/>
  <c r="R278" i="27" s="1"/>
  <c r="U278" i="27" s="1"/>
  <c r="V279" i="27"/>
  <c r="R279" i="27" s="1"/>
  <c r="U279" i="27" s="1"/>
  <c r="V280" i="27"/>
  <c r="R280" i="27" s="1"/>
  <c r="U280" i="27" s="1"/>
  <c r="V281" i="27"/>
  <c r="R281" i="27"/>
  <c r="U281" i="27" s="1"/>
  <c r="V282" i="27"/>
  <c r="R282" i="27" s="1"/>
  <c r="U282" i="27" s="1"/>
  <c r="V283" i="27"/>
  <c r="R283" i="27" s="1"/>
  <c r="U283" i="27" s="1"/>
  <c r="V284" i="27"/>
  <c r="R284" i="27" s="1"/>
  <c r="U284" i="27" s="1"/>
  <c r="V285" i="27"/>
  <c r="R285" i="27"/>
  <c r="U285" i="27" s="1"/>
  <c r="V286" i="27"/>
  <c r="R286" i="27" s="1"/>
  <c r="U286" i="27" s="1"/>
  <c r="V287" i="27"/>
  <c r="R287" i="27" s="1"/>
  <c r="U287" i="27" s="1"/>
  <c r="V288" i="27"/>
  <c r="R288" i="27" s="1"/>
  <c r="U288" i="27" s="1"/>
  <c r="V289" i="27"/>
  <c r="R289" i="27"/>
  <c r="U289" i="27" s="1"/>
  <c r="V290" i="27"/>
  <c r="R290" i="27" s="1"/>
  <c r="U290" i="27" s="1"/>
  <c r="V291" i="27"/>
  <c r="R291" i="27" s="1"/>
  <c r="U291" i="27" s="1"/>
  <c r="V292" i="27"/>
  <c r="R292" i="27" s="1"/>
  <c r="U292" i="27" s="1"/>
  <c r="V293" i="27"/>
  <c r="R293" i="27"/>
  <c r="U293" i="27" s="1"/>
  <c r="V294" i="27"/>
  <c r="R294" i="27" s="1"/>
  <c r="U294" i="27" s="1"/>
  <c r="V295" i="27"/>
  <c r="R295" i="27" s="1"/>
  <c r="U295" i="27" s="1"/>
  <c r="V296" i="27"/>
  <c r="R296" i="27" s="1"/>
  <c r="U296" i="27" s="1"/>
  <c r="V297" i="27"/>
  <c r="R297" i="27"/>
  <c r="U297" i="27" s="1"/>
  <c r="V298" i="27"/>
  <c r="R298" i="27" s="1"/>
  <c r="U298" i="27" s="1"/>
  <c r="V299" i="27"/>
  <c r="R299" i="27" s="1"/>
  <c r="U299" i="27" s="1"/>
  <c r="V300" i="27"/>
  <c r="R300" i="27" s="1"/>
  <c r="U300" i="27" s="1"/>
  <c r="V301" i="27"/>
  <c r="R301" i="27"/>
  <c r="U301" i="27" s="1"/>
  <c r="V302" i="27"/>
  <c r="R302" i="27" s="1"/>
  <c r="U302" i="27" s="1"/>
  <c r="V303" i="27"/>
  <c r="R303" i="27" s="1"/>
  <c r="U303" i="27" s="1"/>
  <c r="V304" i="27"/>
  <c r="R304" i="27" s="1"/>
  <c r="U304" i="27" s="1"/>
  <c r="V305" i="27"/>
  <c r="R305" i="27"/>
  <c r="U305" i="27" s="1"/>
  <c r="V306" i="27"/>
  <c r="R306" i="27" s="1"/>
  <c r="U306" i="27" s="1"/>
  <c r="V307" i="27"/>
  <c r="R307" i="27" s="1"/>
  <c r="U307" i="27" s="1"/>
  <c r="V308" i="27"/>
  <c r="R308" i="27" s="1"/>
  <c r="U308" i="27" s="1"/>
  <c r="V309" i="27"/>
  <c r="R309" i="27"/>
  <c r="U309" i="27" s="1"/>
  <c r="V310" i="27"/>
  <c r="R310" i="27" s="1"/>
  <c r="U310" i="27" s="1"/>
  <c r="V311" i="27"/>
  <c r="R311" i="27" s="1"/>
  <c r="U311" i="27" s="1"/>
  <c r="V312" i="27"/>
  <c r="R312" i="27" s="1"/>
  <c r="U312" i="27" s="1"/>
  <c r="V313" i="27"/>
  <c r="R313" i="27"/>
  <c r="U313" i="27" s="1"/>
  <c r="V314" i="27"/>
  <c r="R314" i="27" s="1"/>
  <c r="U314" i="27" s="1"/>
  <c r="V315" i="27"/>
  <c r="R315" i="27" s="1"/>
  <c r="U315" i="27" s="1"/>
  <c r="V316" i="27"/>
  <c r="R316" i="27" s="1"/>
  <c r="U316" i="27" s="1"/>
  <c r="V317" i="27"/>
  <c r="R317" i="27"/>
  <c r="U317" i="27" s="1"/>
  <c r="V318" i="27"/>
  <c r="R318" i="27" s="1"/>
  <c r="U318" i="27" s="1"/>
  <c r="V319" i="27"/>
  <c r="R319" i="27" s="1"/>
  <c r="U319" i="27" s="1"/>
  <c r="V320" i="27"/>
  <c r="R320" i="27" s="1"/>
  <c r="U320" i="27" s="1"/>
  <c r="V321" i="27"/>
  <c r="R321" i="27"/>
  <c r="U321" i="27" s="1"/>
  <c r="V322" i="27"/>
  <c r="R322" i="27" s="1"/>
  <c r="U322" i="27" s="1"/>
  <c r="V323" i="27"/>
  <c r="R323" i="27" s="1"/>
  <c r="U323" i="27" s="1"/>
  <c r="V324" i="27"/>
  <c r="R324" i="27" s="1"/>
  <c r="U324" i="27" s="1"/>
  <c r="V325" i="27"/>
  <c r="R325" i="27"/>
  <c r="U325" i="27" s="1"/>
  <c r="V326" i="27"/>
  <c r="R326" i="27" s="1"/>
  <c r="U326" i="27" s="1"/>
  <c r="V327" i="27"/>
  <c r="R327" i="27" s="1"/>
  <c r="U327" i="27" s="1"/>
  <c r="V328" i="27"/>
  <c r="R328" i="27" s="1"/>
  <c r="U328" i="27" s="1"/>
  <c r="V329" i="27"/>
  <c r="R329" i="27"/>
  <c r="U329" i="27" s="1"/>
  <c r="V330" i="27"/>
  <c r="R330" i="27" s="1"/>
  <c r="U330" i="27" s="1"/>
  <c r="V331" i="27"/>
  <c r="R331" i="27" s="1"/>
  <c r="U331" i="27" s="1"/>
  <c r="V332" i="27"/>
  <c r="R332" i="27" s="1"/>
  <c r="U332" i="27" s="1"/>
  <c r="V333" i="27"/>
  <c r="R333" i="27"/>
  <c r="U333" i="27" s="1"/>
  <c r="V334" i="27"/>
  <c r="R334" i="27" s="1"/>
  <c r="U334" i="27" s="1"/>
  <c r="V335" i="27"/>
  <c r="R335" i="27" s="1"/>
  <c r="U335" i="27" s="1"/>
  <c r="V336" i="27"/>
  <c r="R336" i="27" s="1"/>
  <c r="U336" i="27" s="1"/>
  <c r="V337" i="27"/>
  <c r="R337" i="27"/>
  <c r="U337" i="27" s="1"/>
  <c r="V338" i="27"/>
  <c r="R338" i="27" s="1"/>
  <c r="U338" i="27" s="1"/>
  <c r="V339" i="27"/>
  <c r="R339" i="27" s="1"/>
  <c r="U339" i="27" s="1"/>
  <c r="V340" i="27"/>
  <c r="R340" i="27" s="1"/>
  <c r="U340" i="27" s="1"/>
  <c r="V341" i="27"/>
  <c r="R341" i="27"/>
  <c r="U341" i="27" s="1"/>
  <c r="V342" i="27"/>
  <c r="R342" i="27" s="1"/>
  <c r="U342" i="27" s="1"/>
  <c r="V343" i="27"/>
  <c r="R343" i="27" s="1"/>
  <c r="U343" i="27" s="1"/>
  <c r="V344" i="27"/>
  <c r="R344" i="27" s="1"/>
  <c r="U344" i="27" s="1"/>
  <c r="V345" i="27"/>
  <c r="R345" i="27"/>
  <c r="U345" i="27" s="1"/>
  <c r="V346" i="27"/>
  <c r="R346" i="27" s="1"/>
  <c r="U346" i="27" s="1"/>
  <c r="V347" i="27"/>
  <c r="R347" i="27" s="1"/>
  <c r="U347" i="27" s="1"/>
  <c r="V348" i="27"/>
  <c r="R348" i="27" s="1"/>
  <c r="U348" i="27" s="1"/>
  <c r="V349" i="27"/>
  <c r="R349" i="27"/>
  <c r="U349" i="27" s="1"/>
  <c r="V350" i="27"/>
  <c r="R350" i="27" s="1"/>
  <c r="U350" i="27" s="1"/>
  <c r="V351" i="27"/>
  <c r="R351" i="27" s="1"/>
  <c r="U351" i="27" s="1"/>
  <c r="V352" i="27"/>
  <c r="R352" i="27" s="1"/>
  <c r="U352" i="27" s="1"/>
  <c r="V353" i="27"/>
  <c r="R353" i="27"/>
  <c r="U353" i="27" s="1"/>
  <c r="V354" i="27"/>
  <c r="R354" i="27" s="1"/>
  <c r="U354" i="27" s="1"/>
  <c r="V355" i="27"/>
  <c r="R355" i="27" s="1"/>
  <c r="U355" i="27" s="1"/>
  <c r="V356" i="27"/>
  <c r="R356" i="27" s="1"/>
  <c r="U356" i="27" s="1"/>
  <c r="V357" i="27"/>
  <c r="R357" i="27"/>
  <c r="U357" i="27" s="1"/>
  <c r="V358" i="27"/>
  <c r="R358" i="27" s="1"/>
  <c r="U358" i="27" s="1"/>
  <c r="V359" i="27"/>
  <c r="R359" i="27" s="1"/>
  <c r="U359" i="27" s="1"/>
  <c r="V360" i="27"/>
  <c r="R360" i="27" s="1"/>
  <c r="U360" i="27" s="1"/>
  <c r="V361" i="27"/>
  <c r="R361" i="27"/>
  <c r="U361" i="27" s="1"/>
  <c r="V362" i="27"/>
  <c r="R362" i="27" s="1"/>
  <c r="U362" i="27" s="1"/>
  <c r="V363" i="27"/>
  <c r="R363" i="27" s="1"/>
  <c r="U363" i="27" s="1"/>
  <c r="V364" i="27"/>
  <c r="R364" i="27" s="1"/>
  <c r="U364" i="27" s="1"/>
  <c r="V365" i="27"/>
  <c r="R365" i="27"/>
  <c r="U365" i="27" s="1"/>
  <c r="V366" i="27"/>
  <c r="R366" i="27" s="1"/>
  <c r="U366" i="27" s="1"/>
  <c r="V367" i="27"/>
  <c r="R367" i="27" s="1"/>
  <c r="U367" i="27" s="1"/>
  <c r="V368" i="27"/>
  <c r="R368" i="27" s="1"/>
  <c r="U368" i="27" s="1"/>
  <c r="V369" i="27"/>
  <c r="R369" i="27"/>
  <c r="U369" i="27" s="1"/>
  <c r="V370" i="27"/>
  <c r="R370" i="27" s="1"/>
  <c r="U370" i="27" s="1"/>
  <c r="V371" i="27"/>
  <c r="R371" i="27" s="1"/>
  <c r="U371" i="27" s="1"/>
  <c r="V372" i="27"/>
  <c r="R372" i="27" s="1"/>
  <c r="U372" i="27" s="1"/>
  <c r="V373" i="27"/>
  <c r="R373" i="27"/>
  <c r="U373" i="27" s="1"/>
  <c r="V374" i="27"/>
  <c r="R374" i="27" s="1"/>
  <c r="U374" i="27" s="1"/>
  <c r="V375" i="27"/>
  <c r="R375" i="27" s="1"/>
  <c r="U375" i="27" s="1"/>
  <c r="V376" i="27"/>
  <c r="R376" i="27" s="1"/>
  <c r="U376" i="27" s="1"/>
  <c r="V377" i="27"/>
  <c r="R377" i="27"/>
  <c r="U377" i="27" s="1"/>
  <c r="V378" i="27"/>
  <c r="R378" i="27" s="1"/>
  <c r="U378" i="27" s="1"/>
  <c r="V379" i="27"/>
  <c r="R379" i="27" s="1"/>
  <c r="U379" i="27" s="1"/>
  <c r="V380" i="27"/>
  <c r="R380" i="27" s="1"/>
  <c r="U380" i="27" s="1"/>
  <c r="V381" i="27"/>
  <c r="R381" i="27"/>
  <c r="U381" i="27" s="1"/>
  <c r="V382" i="27"/>
  <c r="R382" i="27" s="1"/>
  <c r="U382" i="27" s="1"/>
  <c r="V383" i="27"/>
  <c r="R383" i="27" s="1"/>
  <c r="U383" i="27" s="1"/>
  <c r="V384" i="27"/>
  <c r="R384" i="27" s="1"/>
  <c r="U384" i="27" s="1"/>
  <c r="V385" i="27"/>
  <c r="R385" i="27"/>
  <c r="U385" i="27" s="1"/>
  <c r="V386" i="27"/>
  <c r="R386" i="27" s="1"/>
  <c r="U386" i="27" s="1"/>
  <c r="V387" i="27"/>
  <c r="R387" i="27" s="1"/>
  <c r="U387" i="27" s="1"/>
  <c r="V388" i="27"/>
  <c r="R388" i="27" s="1"/>
  <c r="U388" i="27" s="1"/>
  <c r="V389" i="27"/>
  <c r="R389" i="27"/>
  <c r="U389" i="27" s="1"/>
  <c r="V390" i="27"/>
  <c r="R390" i="27" s="1"/>
  <c r="U390" i="27" s="1"/>
  <c r="V391" i="27"/>
  <c r="R391" i="27" s="1"/>
  <c r="U391" i="27" s="1"/>
  <c r="V392" i="27"/>
  <c r="R392" i="27" s="1"/>
  <c r="U392" i="27" s="1"/>
  <c r="V393" i="27"/>
  <c r="R393" i="27"/>
  <c r="U393" i="27" s="1"/>
  <c r="V394" i="27"/>
  <c r="R394" i="27" s="1"/>
  <c r="U394" i="27" s="1"/>
  <c r="V395" i="27"/>
  <c r="R395" i="27" s="1"/>
  <c r="U395" i="27" s="1"/>
  <c r="V396" i="27"/>
  <c r="R396" i="27" s="1"/>
  <c r="U396" i="27" s="1"/>
  <c r="V397" i="27"/>
  <c r="R397" i="27"/>
  <c r="U397" i="27" s="1"/>
  <c r="V398" i="27"/>
  <c r="R398" i="27" s="1"/>
  <c r="U398" i="27" s="1"/>
  <c r="V399" i="27"/>
  <c r="R399" i="27" s="1"/>
  <c r="U399" i="27" s="1"/>
  <c r="V400" i="27"/>
  <c r="R400" i="27" s="1"/>
  <c r="U400" i="27" s="1"/>
  <c r="V401" i="27"/>
  <c r="R401" i="27"/>
  <c r="U401" i="27" s="1"/>
  <c r="V402" i="27"/>
  <c r="R402" i="27" s="1"/>
  <c r="U402" i="27" s="1"/>
  <c r="V403" i="27"/>
  <c r="R403" i="27" s="1"/>
  <c r="U403" i="27" s="1"/>
  <c r="V404" i="27"/>
  <c r="R404" i="27" s="1"/>
  <c r="U404" i="27" s="1"/>
  <c r="V405" i="27"/>
  <c r="R405" i="27"/>
  <c r="U405" i="27" s="1"/>
  <c r="V406" i="27"/>
  <c r="R406" i="27" s="1"/>
  <c r="U406" i="27" s="1"/>
  <c r="V407" i="27"/>
  <c r="R407" i="27" s="1"/>
  <c r="U407" i="27" s="1"/>
  <c r="V408" i="27"/>
  <c r="R408" i="27" s="1"/>
  <c r="U408" i="27" s="1"/>
  <c r="V409" i="27"/>
  <c r="R409" i="27"/>
  <c r="U409" i="27" s="1"/>
  <c r="V410" i="27"/>
  <c r="R410" i="27" s="1"/>
  <c r="U410" i="27" s="1"/>
  <c r="V411" i="27"/>
  <c r="R411" i="27" s="1"/>
  <c r="U411" i="27" s="1"/>
  <c r="V412" i="27"/>
  <c r="R412" i="27" s="1"/>
  <c r="U412" i="27" s="1"/>
  <c r="V413" i="27"/>
  <c r="R413" i="27"/>
  <c r="U413" i="27" s="1"/>
  <c r="V414" i="27"/>
  <c r="R414" i="27" s="1"/>
  <c r="U414" i="27" s="1"/>
  <c r="V415" i="27"/>
  <c r="R415" i="27" s="1"/>
  <c r="U415" i="27" s="1"/>
  <c r="V416" i="27"/>
  <c r="R416" i="27" s="1"/>
  <c r="U416" i="27" s="1"/>
  <c r="V417" i="27"/>
  <c r="R417" i="27"/>
  <c r="U417" i="27" s="1"/>
  <c r="V418" i="27"/>
  <c r="R418" i="27" s="1"/>
  <c r="U418" i="27" s="1"/>
  <c r="V419" i="27"/>
  <c r="R419" i="27" s="1"/>
  <c r="U419" i="27" s="1"/>
  <c r="V420" i="27"/>
  <c r="R420" i="27" s="1"/>
  <c r="U420" i="27" s="1"/>
  <c r="V421" i="27"/>
  <c r="R421" i="27"/>
  <c r="U421" i="27" s="1"/>
  <c r="V422" i="27"/>
  <c r="R422" i="27" s="1"/>
  <c r="U422" i="27" s="1"/>
  <c r="V423" i="27"/>
  <c r="R423" i="27" s="1"/>
  <c r="U423" i="27" s="1"/>
  <c r="V424" i="27"/>
  <c r="R424" i="27" s="1"/>
  <c r="U424" i="27" s="1"/>
  <c r="V425" i="27"/>
  <c r="R425" i="27"/>
  <c r="U425" i="27" s="1"/>
  <c r="V426" i="27"/>
  <c r="R426" i="27" s="1"/>
  <c r="U426" i="27" s="1"/>
  <c r="V427" i="27"/>
  <c r="R427" i="27" s="1"/>
  <c r="U427" i="27" s="1"/>
  <c r="V428" i="27"/>
  <c r="R428" i="27" s="1"/>
  <c r="U428" i="27" s="1"/>
  <c r="V429" i="27"/>
  <c r="R429" i="27"/>
  <c r="U429" i="27" s="1"/>
  <c r="V430" i="27"/>
  <c r="R430" i="27" s="1"/>
  <c r="U430" i="27" s="1"/>
  <c r="V431" i="27"/>
  <c r="R431" i="27" s="1"/>
  <c r="U431" i="27" s="1"/>
  <c r="V432" i="27"/>
  <c r="R432" i="27" s="1"/>
  <c r="U432" i="27" s="1"/>
  <c r="V433" i="27"/>
  <c r="R433" i="27"/>
  <c r="U433" i="27" s="1"/>
  <c r="V434" i="27"/>
  <c r="R434" i="27" s="1"/>
  <c r="U434" i="27" s="1"/>
  <c r="V435" i="27"/>
  <c r="R435" i="27" s="1"/>
  <c r="U435" i="27" s="1"/>
  <c r="V436" i="27"/>
  <c r="R436" i="27" s="1"/>
  <c r="U436" i="27" s="1"/>
  <c r="V437" i="27"/>
  <c r="R437" i="27"/>
  <c r="U437" i="27" s="1"/>
  <c r="V438" i="27"/>
  <c r="R438" i="27" s="1"/>
  <c r="U438" i="27" s="1"/>
  <c r="V439" i="27"/>
  <c r="R439" i="27" s="1"/>
  <c r="U439" i="27" s="1"/>
  <c r="V440" i="27"/>
  <c r="R440" i="27" s="1"/>
  <c r="U440" i="27" s="1"/>
  <c r="V441" i="27"/>
  <c r="R441" i="27"/>
  <c r="U441" i="27" s="1"/>
  <c r="V442" i="27"/>
  <c r="R442" i="27" s="1"/>
  <c r="U442" i="27" s="1"/>
  <c r="V443" i="27"/>
  <c r="R443" i="27" s="1"/>
  <c r="U443" i="27" s="1"/>
  <c r="V444" i="27"/>
  <c r="R444" i="27" s="1"/>
  <c r="U444" i="27" s="1"/>
  <c r="V445" i="27"/>
  <c r="R445" i="27"/>
  <c r="U445" i="27" s="1"/>
  <c r="V446" i="27"/>
  <c r="R446" i="27" s="1"/>
  <c r="U446" i="27" s="1"/>
  <c r="V447" i="27"/>
  <c r="R447" i="27" s="1"/>
  <c r="U447" i="27" s="1"/>
  <c r="V448" i="27"/>
  <c r="R448" i="27" s="1"/>
  <c r="U448" i="27" s="1"/>
  <c r="V449" i="27"/>
  <c r="R449" i="27"/>
  <c r="U449" i="27" s="1"/>
  <c r="V450" i="27"/>
  <c r="R450" i="27" s="1"/>
  <c r="U450" i="27" s="1"/>
  <c r="V451" i="27"/>
  <c r="R451" i="27" s="1"/>
  <c r="U451" i="27" s="1"/>
  <c r="V452" i="27"/>
  <c r="R452" i="27" s="1"/>
  <c r="U452" i="27" s="1"/>
  <c r="V453" i="27"/>
  <c r="R453" i="27"/>
  <c r="U453" i="27" s="1"/>
  <c r="V454" i="27"/>
  <c r="R454" i="27" s="1"/>
  <c r="U454" i="27" s="1"/>
  <c r="V455" i="27"/>
  <c r="R455" i="27" s="1"/>
  <c r="U455" i="27" s="1"/>
  <c r="V456" i="27"/>
  <c r="R456" i="27" s="1"/>
  <c r="U456" i="27" s="1"/>
  <c r="V457" i="27"/>
  <c r="R457" i="27"/>
  <c r="U457" i="27" s="1"/>
  <c r="V458" i="27"/>
  <c r="R458" i="27" s="1"/>
  <c r="U458" i="27" s="1"/>
  <c r="V459" i="27"/>
  <c r="R459" i="27" s="1"/>
  <c r="U459" i="27" s="1"/>
  <c r="V460" i="27"/>
  <c r="R460" i="27" s="1"/>
  <c r="U460" i="27" s="1"/>
  <c r="V461" i="27"/>
  <c r="R461" i="27"/>
  <c r="U461" i="27" s="1"/>
  <c r="V462" i="27"/>
  <c r="R462" i="27" s="1"/>
  <c r="U462" i="27" s="1"/>
  <c r="V463" i="27"/>
  <c r="R463" i="27" s="1"/>
  <c r="U463" i="27" s="1"/>
  <c r="V464" i="27"/>
  <c r="R464" i="27" s="1"/>
  <c r="U464" i="27" s="1"/>
  <c r="V465" i="27"/>
  <c r="R465" i="27"/>
  <c r="U465" i="27" s="1"/>
  <c r="V466" i="27"/>
  <c r="R466" i="27" s="1"/>
  <c r="U466" i="27" s="1"/>
  <c r="V467" i="27"/>
  <c r="R467" i="27" s="1"/>
  <c r="U467" i="27" s="1"/>
  <c r="V468" i="27"/>
  <c r="R468" i="27" s="1"/>
  <c r="U468" i="27" s="1"/>
  <c r="V469" i="27"/>
  <c r="R469" i="27"/>
  <c r="U469" i="27" s="1"/>
  <c r="V470" i="27"/>
  <c r="R470" i="27" s="1"/>
  <c r="U470" i="27" s="1"/>
  <c r="V471" i="27"/>
  <c r="R471" i="27" s="1"/>
  <c r="U471" i="27" s="1"/>
  <c r="V472" i="27"/>
  <c r="R472" i="27" s="1"/>
  <c r="U472" i="27" s="1"/>
  <c r="V473" i="27"/>
  <c r="R473" i="27"/>
  <c r="U473" i="27" s="1"/>
  <c r="V474" i="27"/>
  <c r="R474" i="27" s="1"/>
  <c r="U474" i="27" s="1"/>
  <c r="V475" i="27"/>
  <c r="R475" i="27" s="1"/>
  <c r="U475" i="27" s="1"/>
  <c r="V476" i="27"/>
  <c r="R476" i="27" s="1"/>
  <c r="U476" i="27" s="1"/>
  <c r="V477" i="27"/>
  <c r="R477" i="27"/>
  <c r="U477" i="27" s="1"/>
  <c r="V478" i="27"/>
  <c r="R478" i="27" s="1"/>
  <c r="U478" i="27" s="1"/>
  <c r="V479" i="27"/>
  <c r="R479" i="27" s="1"/>
  <c r="U479" i="27" s="1"/>
  <c r="V480" i="27"/>
  <c r="R480" i="27" s="1"/>
  <c r="U480" i="27" s="1"/>
  <c r="V481" i="27"/>
  <c r="R481" i="27"/>
  <c r="U481" i="27" s="1"/>
  <c r="V482" i="27"/>
  <c r="R482" i="27" s="1"/>
  <c r="U482" i="27" s="1"/>
  <c r="V483" i="27"/>
  <c r="R483" i="27" s="1"/>
  <c r="U483" i="27" s="1"/>
  <c r="V484" i="27"/>
  <c r="R484" i="27" s="1"/>
  <c r="U484" i="27" s="1"/>
  <c r="V485" i="27"/>
  <c r="R485" i="27"/>
  <c r="U485" i="27" s="1"/>
  <c r="V486" i="27"/>
  <c r="R486" i="27" s="1"/>
  <c r="U486" i="27" s="1"/>
  <c r="V487" i="27"/>
  <c r="R487" i="27" s="1"/>
  <c r="U487" i="27" s="1"/>
  <c r="V488" i="27"/>
  <c r="R488" i="27" s="1"/>
  <c r="U488" i="27" s="1"/>
  <c r="V489" i="27"/>
  <c r="R489" i="27"/>
  <c r="U489" i="27" s="1"/>
  <c r="V490" i="27"/>
  <c r="R490" i="27" s="1"/>
  <c r="U490" i="27" s="1"/>
  <c r="V491" i="27"/>
  <c r="R491" i="27" s="1"/>
  <c r="U491" i="27" s="1"/>
  <c r="V492" i="27"/>
  <c r="R492" i="27" s="1"/>
  <c r="U492" i="27" s="1"/>
  <c r="V493" i="27"/>
  <c r="R493" i="27"/>
  <c r="U493" i="27" s="1"/>
  <c r="V494" i="27"/>
  <c r="R494" i="27" s="1"/>
  <c r="U494" i="27" s="1"/>
  <c r="V495" i="27"/>
  <c r="R495" i="27" s="1"/>
  <c r="U495" i="27" s="1"/>
  <c r="V496" i="27"/>
  <c r="R496" i="27" s="1"/>
  <c r="U496" i="27" s="1"/>
  <c r="V497" i="27"/>
  <c r="R497" i="27"/>
  <c r="U497" i="27" s="1"/>
  <c r="V498" i="27"/>
  <c r="R498" i="27" s="1"/>
  <c r="U498" i="27" s="1"/>
  <c r="V499" i="27"/>
  <c r="R499" i="27" s="1"/>
  <c r="U499" i="27" s="1"/>
  <c r="V500" i="27"/>
  <c r="R500" i="27" s="1"/>
  <c r="U500" i="27" s="1"/>
  <c r="V501" i="27"/>
  <c r="R501" i="27"/>
  <c r="U501" i="27" s="1"/>
  <c r="V502" i="27"/>
  <c r="R502" i="27" s="1"/>
  <c r="U502" i="27" s="1"/>
  <c r="V503" i="27"/>
  <c r="R503" i="27" s="1"/>
  <c r="U503" i="27" s="1"/>
  <c r="V504" i="27"/>
  <c r="R504" i="27" s="1"/>
  <c r="U504" i="27" s="1"/>
  <c r="V505" i="27"/>
  <c r="R505" i="27"/>
  <c r="U505" i="27" s="1"/>
  <c r="V506" i="27"/>
  <c r="R506" i="27" s="1"/>
  <c r="U506" i="27" s="1"/>
  <c r="V507" i="27"/>
  <c r="R507" i="27" s="1"/>
  <c r="U507" i="27" s="1"/>
  <c r="V508" i="27"/>
  <c r="R508" i="27" s="1"/>
  <c r="U508" i="27" s="1"/>
  <c r="V509" i="27"/>
  <c r="R509" i="27"/>
  <c r="U509" i="27" s="1"/>
  <c r="V510" i="27"/>
  <c r="R510" i="27" s="1"/>
  <c r="U510" i="27" s="1"/>
  <c r="V511" i="27"/>
  <c r="R511" i="27" s="1"/>
  <c r="U511" i="27" s="1"/>
  <c r="V512" i="27"/>
  <c r="R512" i="27" s="1"/>
  <c r="U512" i="27" s="1"/>
  <c r="V513" i="27"/>
  <c r="R513" i="27"/>
  <c r="U513" i="27" s="1"/>
  <c r="V514" i="27"/>
  <c r="R514" i="27" s="1"/>
  <c r="U514" i="27" s="1"/>
  <c r="V515" i="27"/>
  <c r="R515" i="27" s="1"/>
  <c r="U515" i="27" s="1"/>
  <c r="V516" i="27"/>
  <c r="R516" i="27" s="1"/>
  <c r="U516" i="27" s="1"/>
  <c r="V517" i="27"/>
  <c r="R517" i="27"/>
  <c r="U517" i="27" s="1"/>
  <c r="V518" i="27"/>
  <c r="R518" i="27" s="1"/>
  <c r="U518" i="27" s="1"/>
  <c r="V519" i="27"/>
  <c r="R519" i="27" s="1"/>
  <c r="U519" i="27" s="1"/>
  <c r="V520" i="27"/>
  <c r="R520" i="27" s="1"/>
  <c r="U520" i="27" s="1"/>
  <c r="V521" i="27"/>
  <c r="R521" i="27"/>
  <c r="U521" i="27" s="1"/>
  <c r="V522" i="27"/>
  <c r="R522" i="27" s="1"/>
  <c r="U522" i="27" s="1"/>
  <c r="V523" i="27"/>
  <c r="R523" i="27" s="1"/>
  <c r="U523" i="27" s="1"/>
  <c r="V524" i="27"/>
  <c r="R524" i="27" s="1"/>
  <c r="U524" i="27" s="1"/>
  <c r="V525" i="27"/>
  <c r="R525" i="27"/>
  <c r="U525" i="27" s="1"/>
  <c r="V526" i="27"/>
  <c r="R526" i="27" s="1"/>
  <c r="U526" i="27" s="1"/>
  <c r="V527" i="27"/>
  <c r="R527" i="27" s="1"/>
  <c r="U527" i="27" s="1"/>
  <c r="V528" i="27"/>
  <c r="R528" i="27" s="1"/>
  <c r="U528" i="27" s="1"/>
  <c r="V529" i="27"/>
  <c r="R529" i="27"/>
  <c r="U529" i="27" s="1"/>
  <c r="V530" i="27"/>
  <c r="R530" i="27" s="1"/>
  <c r="U530" i="27" s="1"/>
  <c r="V531" i="27"/>
  <c r="R531" i="27" s="1"/>
  <c r="U531" i="27" s="1"/>
  <c r="V532" i="27"/>
  <c r="R532" i="27" s="1"/>
  <c r="U532" i="27" s="1"/>
  <c r="V533" i="27"/>
  <c r="R533" i="27"/>
  <c r="U533" i="27" s="1"/>
  <c r="V534" i="27"/>
  <c r="R534" i="27" s="1"/>
  <c r="U534" i="27" s="1"/>
  <c r="V535" i="27"/>
  <c r="R535" i="27" s="1"/>
  <c r="U535" i="27" s="1"/>
  <c r="V536" i="27"/>
  <c r="R536" i="27" s="1"/>
  <c r="U536" i="27" s="1"/>
  <c r="V537" i="27"/>
  <c r="R537" i="27"/>
  <c r="U537" i="27" s="1"/>
  <c r="V538" i="27"/>
  <c r="R538" i="27" s="1"/>
  <c r="U538" i="27" s="1"/>
  <c r="V539" i="27"/>
  <c r="R539" i="27" s="1"/>
  <c r="U539" i="27" s="1"/>
  <c r="V540" i="27"/>
  <c r="R540" i="27" s="1"/>
  <c r="U540" i="27" s="1"/>
  <c r="V541" i="27"/>
  <c r="R541" i="27"/>
  <c r="U541" i="27" s="1"/>
  <c r="V542" i="27"/>
  <c r="R542" i="27" s="1"/>
  <c r="U542" i="27" s="1"/>
  <c r="V543" i="27"/>
  <c r="R543" i="27" s="1"/>
  <c r="U543" i="27" s="1"/>
  <c r="V544" i="27"/>
  <c r="R544" i="27" s="1"/>
  <c r="U544" i="27" s="1"/>
  <c r="V545" i="27"/>
  <c r="R545" i="27"/>
  <c r="U545" i="27" s="1"/>
  <c r="V546" i="27"/>
  <c r="R546" i="27" s="1"/>
  <c r="U546" i="27" s="1"/>
  <c r="V547" i="27"/>
  <c r="R547" i="27" s="1"/>
  <c r="U547" i="27" s="1"/>
  <c r="V548" i="27"/>
  <c r="R548" i="27" s="1"/>
  <c r="U548" i="27" s="1"/>
  <c r="V549" i="27"/>
  <c r="R549" i="27"/>
  <c r="U549" i="27" s="1"/>
  <c r="V550" i="27"/>
  <c r="R550" i="27" s="1"/>
  <c r="U550" i="27" s="1"/>
  <c r="V551" i="27"/>
  <c r="R551" i="27" s="1"/>
  <c r="U551" i="27" s="1"/>
  <c r="V552" i="27"/>
  <c r="R552" i="27" s="1"/>
  <c r="U552" i="27" s="1"/>
  <c r="V553" i="27"/>
  <c r="R553" i="27"/>
  <c r="U553" i="27" s="1"/>
  <c r="V554" i="27"/>
  <c r="R554" i="27" s="1"/>
  <c r="U554" i="27" s="1"/>
  <c r="V555" i="27"/>
  <c r="R555" i="27"/>
  <c r="U555" i="27" s="1"/>
  <c r="V556" i="27"/>
  <c r="R556" i="27" s="1"/>
  <c r="U556" i="27" s="1"/>
  <c r="V557" i="27"/>
  <c r="R557" i="27"/>
  <c r="U557" i="27" s="1"/>
  <c r="V558" i="27"/>
  <c r="R558" i="27" s="1"/>
  <c r="U558" i="27" s="1"/>
  <c r="V559" i="27"/>
  <c r="R559" i="27" s="1"/>
  <c r="U559" i="27" s="1"/>
  <c r="V560" i="27"/>
  <c r="R560" i="27" s="1"/>
  <c r="U560" i="27" s="1"/>
  <c r="V561" i="27"/>
  <c r="R561" i="27"/>
  <c r="U561" i="27" s="1"/>
  <c r="V562" i="27"/>
  <c r="R562" i="27" s="1"/>
  <c r="U562" i="27" s="1"/>
  <c r="V563" i="27"/>
  <c r="R563" i="27" s="1"/>
  <c r="U563" i="27" s="1"/>
  <c r="V564" i="27"/>
  <c r="R564" i="27" s="1"/>
  <c r="U564" i="27" s="1"/>
  <c r="V565" i="27"/>
  <c r="R565" i="27"/>
  <c r="U565" i="27" s="1"/>
  <c r="V566" i="27"/>
  <c r="R566" i="27" s="1"/>
  <c r="U566" i="27" s="1"/>
  <c r="V567" i="27"/>
  <c r="R567" i="27" s="1"/>
  <c r="U567" i="27" s="1"/>
  <c r="V568" i="27"/>
  <c r="R568" i="27" s="1"/>
  <c r="U568" i="27" s="1"/>
  <c r="V569" i="27"/>
  <c r="R569" i="27" s="1"/>
  <c r="U569" i="27" s="1"/>
  <c r="I289" i="21" s="1"/>
  <c r="V570" i="27"/>
  <c r="R570" i="27" s="1"/>
  <c r="U570" i="27" s="1"/>
  <c r="V571" i="27"/>
  <c r="R571" i="27" s="1"/>
  <c r="U571" i="27" s="1"/>
  <c r="V572" i="27"/>
  <c r="R572" i="27" s="1"/>
  <c r="U572" i="27" s="1"/>
  <c r="V573" i="27"/>
  <c r="R573" i="27"/>
  <c r="U573" i="27" s="1"/>
  <c r="V574" i="27"/>
  <c r="R574" i="27" s="1"/>
  <c r="U574" i="27" s="1"/>
  <c r="V575" i="27"/>
  <c r="R575" i="27" s="1"/>
  <c r="U575" i="27" s="1"/>
  <c r="V576" i="27"/>
  <c r="R576" i="27" s="1"/>
  <c r="U576" i="27" s="1"/>
  <c r="V577" i="27"/>
  <c r="R577" i="27" s="1"/>
  <c r="U577" i="27" s="1"/>
  <c r="V578" i="27"/>
  <c r="R578" i="27" s="1"/>
  <c r="U578" i="27" s="1"/>
  <c r="V579" i="27"/>
  <c r="R579" i="27"/>
  <c r="U579" i="27" s="1"/>
  <c r="V580" i="27"/>
  <c r="R580" i="27" s="1"/>
  <c r="U580" i="27" s="1"/>
  <c r="V581" i="27"/>
  <c r="R581" i="27"/>
  <c r="U581" i="27" s="1"/>
  <c r="V582" i="27"/>
  <c r="R582" i="27" s="1"/>
  <c r="U582" i="27" s="1"/>
  <c r="V583" i="27"/>
  <c r="R583" i="27" s="1"/>
  <c r="U583" i="27" s="1"/>
  <c r="V584" i="27"/>
  <c r="R584" i="27" s="1"/>
  <c r="U584" i="27" s="1"/>
  <c r="V585" i="27"/>
  <c r="R585" i="27" s="1"/>
  <c r="U585" i="27" s="1"/>
  <c r="V586" i="27"/>
  <c r="R586" i="27" s="1"/>
  <c r="U586" i="27" s="1"/>
  <c r="V587" i="27"/>
  <c r="R587" i="27"/>
  <c r="U587" i="27" s="1"/>
  <c r="V588" i="27"/>
  <c r="R588" i="27" s="1"/>
  <c r="U588" i="27" s="1"/>
  <c r="V589" i="27"/>
  <c r="R589" i="27" s="1"/>
  <c r="U589" i="27" s="1"/>
  <c r="V590" i="27"/>
  <c r="R590" i="27" s="1"/>
  <c r="U590" i="27" s="1"/>
  <c r="V591" i="27"/>
  <c r="R591" i="27"/>
  <c r="U591" i="27" s="1"/>
  <c r="V592" i="27"/>
  <c r="R592" i="27" s="1"/>
  <c r="U592" i="27" s="1"/>
  <c r="V593" i="27"/>
  <c r="R593" i="27" s="1"/>
  <c r="U593" i="27" s="1"/>
  <c r="V594" i="27"/>
  <c r="R594" i="27" s="1"/>
  <c r="U594" i="27" s="1"/>
  <c r="V595" i="27"/>
  <c r="R595" i="27"/>
  <c r="U595" i="27" s="1"/>
  <c r="V596" i="27"/>
  <c r="R596" i="27" s="1"/>
  <c r="U596" i="27" s="1"/>
  <c r="V597" i="27"/>
  <c r="R597" i="27" s="1"/>
  <c r="U597" i="27" s="1"/>
  <c r="V598" i="27"/>
  <c r="R598" i="27" s="1"/>
  <c r="U598" i="27" s="1"/>
  <c r="V599" i="27"/>
  <c r="R599" i="27" s="1"/>
  <c r="U599" i="27" s="1"/>
  <c r="V600" i="27"/>
  <c r="R600" i="27" s="1"/>
  <c r="U600" i="27" s="1"/>
  <c r="V601" i="27"/>
  <c r="R601" i="27" s="1"/>
  <c r="U601" i="27" s="1"/>
  <c r="V602" i="27"/>
  <c r="R602" i="27" s="1"/>
  <c r="U602" i="27" s="1"/>
  <c r="V603" i="27"/>
  <c r="R603" i="27"/>
  <c r="U603" i="27" s="1"/>
  <c r="V604" i="27"/>
  <c r="R604" i="27" s="1"/>
  <c r="U604" i="27" s="1"/>
  <c r="V605" i="27"/>
  <c r="R605" i="27" s="1"/>
  <c r="U605" i="27" s="1"/>
  <c r="I267" i="21"/>
  <c r="I297" i="21"/>
  <c r="I325" i="21"/>
  <c r="I353" i="21"/>
  <c r="I382" i="21"/>
  <c r="I410" i="21"/>
  <c r="I438" i="21"/>
  <c r="I467" i="21"/>
  <c r="I495" i="21"/>
  <c r="I523" i="21"/>
  <c r="I553" i="21"/>
  <c r="I581" i="21"/>
  <c r="I609" i="21"/>
  <c r="I638" i="21"/>
  <c r="I666" i="21"/>
  <c r="I694" i="21"/>
  <c r="I723" i="21"/>
  <c r="I730" i="21"/>
  <c r="I745" i="21"/>
  <c r="I751" i="21"/>
  <c r="I758" i="21"/>
  <c r="I766" i="21"/>
  <c r="I773" i="21"/>
  <c r="I779" i="21"/>
  <c r="I787" i="21"/>
  <c r="I794" i="21"/>
  <c r="I801" i="21"/>
  <c r="V5" i="28"/>
  <c r="R5" i="28" s="1"/>
  <c r="V6" i="28"/>
  <c r="R6" i="28" s="1"/>
  <c r="V7" i="28"/>
  <c r="R7" i="28"/>
  <c r="U7" i="28"/>
  <c r="V8" i="28"/>
  <c r="R8" i="28" s="1"/>
  <c r="U8" i="28" s="1"/>
  <c r="V9" i="28"/>
  <c r="R9" i="28"/>
  <c r="U9" i="28" s="1"/>
  <c r="V10" i="28"/>
  <c r="R10" i="28" s="1"/>
  <c r="U10" i="28" s="1"/>
  <c r="V11" i="28"/>
  <c r="R11" i="28"/>
  <c r="U11" i="28" s="1"/>
  <c r="V12" i="28"/>
  <c r="R12" i="28" s="1"/>
  <c r="U12" i="28" s="1"/>
  <c r="V13" i="28"/>
  <c r="R13" i="28" s="1"/>
  <c r="U13" i="28" s="1"/>
  <c r="V14" i="28"/>
  <c r="R14" i="28"/>
  <c r="U14" i="28" s="1"/>
  <c r="V15" i="28"/>
  <c r="R15" i="28"/>
  <c r="U15" i="28" s="1"/>
  <c r="V16" i="28"/>
  <c r="R16" i="28" s="1"/>
  <c r="U16" i="28" s="1"/>
  <c r="V17" i="28"/>
  <c r="R17" i="28"/>
  <c r="U17" i="28" s="1"/>
  <c r="V18" i="28"/>
  <c r="R18" i="28" s="1"/>
  <c r="U18" i="28" s="1"/>
  <c r="V19" i="28"/>
  <c r="R19" i="28" s="1"/>
  <c r="U19" i="28" s="1"/>
  <c r="V20" i="28"/>
  <c r="R20" i="28" s="1"/>
  <c r="U20" i="28" s="1"/>
  <c r="V21" i="28"/>
  <c r="R21" i="28" s="1"/>
  <c r="U21" i="28" s="1"/>
  <c r="V22" i="28"/>
  <c r="R22" i="28" s="1"/>
  <c r="U22" i="28" s="1"/>
  <c r="V23" i="28"/>
  <c r="R23" i="28" s="1"/>
  <c r="U23" i="28" s="1"/>
  <c r="V24" i="28"/>
  <c r="R24" i="28" s="1"/>
  <c r="U24" i="28" s="1"/>
  <c r="V25" i="28"/>
  <c r="R25" i="28" s="1"/>
  <c r="U25" i="28" s="1"/>
  <c r="V26" i="28"/>
  <c r="R26" i="28" s="1"/>
  <c r="U26" i="28" s="1"/>
  <c r="V27" i="28"/>
  <c r="R27" i="28"/>
  <c r="U27" i="28" s="1"/>
  <c r="V28" i="28"/>
  <c r="R28" i="28" s="1"/>
  <c r="U28" i="28" s="1"/>
  <c r="V29" i="28"/>
  <c r="R29" i="28" s="1"/>
  <c r="U29" i="28" s="1"/>
  <c r="V30" i="28"/>
  <c r="R30" i="28"/>
  <c r="U30" i="28" s="1"/>
  <c r="V31" i="28"/>
  <c r="R31" i="28"/>
  <c r="U31" i="28" s="1"/>
  <c r="V32" i="28"/>
  <c r="R32" i="28" s="1"/>
  <c r="U32" i="28" s="1"/>
  <c r="V33" i="28"/>
  <c r="R33" i="28"/>
  <c r="U33" i="28" s="1"/>
  <c r="V34" i="28"/>
  <c r="R34" i="28" s="1"/>
  <c r="U34" i="28" s="1"/>
  <c r="V35" i="28"/>
  <c r="R35" i="28" s="1"/>
  <c r="U35" i="28" s="1"/>
  <c r="V36" i="28"/>
  <c r="R36" i="28" s="1"/>
  <c r="U36" i="28" s="1"/>
  <c r="V37" i="28"/>
  <c r="R37" i="28" s="1"/>
  <c r="U37" i="28" s="1"/>
  <c r="V38" i="28"/>
  <c r="R38" i="28" s="1"/>
  <c r="U38" i="28" s="1"/>
  <c r="V39" i="28"/>
  <c r="R39" i="28" s="1"/>
  <c r="U39" i="28" s="1"/>
  <c r="V40" i="28"/>
  <c r="R40" i="28" s="1"/>
  <c r="U40" i="28" s="1"/>
  <c r="V41" i="28"/>
  <c r="R41" i="28" s="1"/>
  <c r="U41" i="28" s="1"/>
  <c r="V42" i="28"/>
  <c r="R42" i="28" s="1"/>
  <c r="U42" i="28" s="1"/>
  <c r="V43" i="28"/>
  <c r="R43" i="28"/>
  <c r="U43" i="28" s="1"/>
  <c r="V44" i="28"/>
  <c r="R44" i="28" s="1"/>
  <c r="U44" i="28" s="1"/>
  <c r="V45" i="28"/>
  <c r="R45" i="28" s="1"/>
  <c r="U45" i="28" s="1"/>
  <c r="V46" i="28"/>
  <c r="R46" i="28"/>
  <c r="U46" i="28" s="1"/>
  <c r="V47" i="28"/>
  <c r="R47" i="28"/>
  <c r="U47" i="28" s="1"/>
  <c r="V48" i="28"/>
  <c r="R48" i="28" s="1"/>
  <c r="U48" i="28" s="1"/>
  <c r="V49" i="28"/>
  <c r="R49" i="28"/>
  <c r="U49" i="28" s="1"/>
  <c r="V50" i="28"/>
  <c r="R50" i="28" s="1"/>
  <c r="U50" i="28" s="1"/>
  <c r="V51" i="28"/>
  <c r="R51" i="28" s="1"/>
  <c r="U51" i="28" s="1"/>
  <c r="V52" i="28"/>
  <c r="R52" i="28" s="1"/>
  <c r="U52" i="28" s="1"/>
  <c r="V53" i="28"/>
  <c r="R53" i="28" s="1"/>
  <c r="U53" i="28" s="1"/>
  <c r="V54" i="28"/>
  <c r="R54" i="28" s="1"/>
  <c r="U54" i="28" s="1"/>
  <c r="V55" i="28"/>
  <c r="R55" i="28" s="1"/>
  <c r="U55" i="28" s="1"/>
  <c r="V56" i="28"/>
  <c r="R56" i="28" s="1"/>
  <c r="U56" i="28" s="1"/>
  <c r="V57" i="28"/>
  <c r="R57" i="28" s="1"/>
  <c r="U57" i="28" s="1"/>
  <c r="V58" i="28"/>
  <c r="R58" i="28" s="1"/>
  <c r="U58" i="28" s="1"/>
  <c r="V59" i="28"/>
  <c r="R59" i="28"/>
  <c r="U59" i="28" s="1"/>
  <c r="V60" i="28"/>
  <c r="R60" i="28" s="1"/>
  <c r="U60" i="28" s="1"/>
  <c r="V61" i="28"/>
  <c r="R61" i="28" s="1"/>
  <c r="U61" i="28" s="1"/>
  <c r="V62" i="28"/>
  <c r="R62" i="28"/>
  <c r="U62" i="28" s="1"/>
  <c r="V63" i="28"/>
  <c r="R63" i="28"/>
  <c r="U63" i="28" s="1"/>
  <c r="V64" i="28"/>
  <c r="R64" i="28" s="1"/>
  <c r="U64" i="28" s="1"/>
  <c r="V65" i="28"/>
  <c r="R65" i="28"/>
  <c r="U65" i="28" s="1"/>
  <c r="V66" i="28"/>
  <c r="R66" i="28" s="1"/>
  <c r="U66" i="28" s="1"/>
  <c r="V67" i="28"/>
  <c r="R67" i="28" s="1"/>
  <c r="U67" i="28" s="1"/>
  <c r="V68" i="28"/>
  <c r="R68" i="28" s="1"/>
  <c r="U68" i="28" s="1"/>
  <c r="V69" i="28"/>
  <c r="R69" i="28" s="1"/>
  <c r="U69" i="28" s="1"/>
  <c r="V70" i="28"/>
  <c r="R70" i="28" s="1"/>
  <c r="U70" i="28" s="1"/>
  <c r="V71" i="28"/>
  <c r="R71" i="28" s="1"/>
  <c r="U71" i="28"/>
  <c r="V72" i="28"/>
  <c r="R72" i="28" s="1"/>
  <c r="U72" i="28" s="1"/>
  <c r="V73" i="28"/>
  <c r="R73" i="28" s="1"/>
  <c r="U73" i="28" s="1"/>
  <c r="V74" i="28"/>
  <c r="R74" i="28" s="1"/>
  <c r="U74" i="28" s="1"/>
  <c r="V75" i="28"/>
  <c r="R75" i="28"/>
  <c r="U75" i="28" s="1"/>
  <c r="V76" i="28"/>
  <c r="R76" i="28" s="1"/>
  <c r="U76" i="28" s="1"/>
  <c r="V77" i="28"/>
  <c r="R77" i="28" s="1"/>
  <c r="U77" i="28" s="1"/>
  <c r="V78" i="28"/>
  <c r="R78" i="28"/>
  <c r="U78" i="28" s="1"/>
  <c r="V79" i="28"/>
  <c r="R79" i="28"/>
  <c r="U79" i="28" s="1"/>
  <c r="V80" i="28"/>
  <c r="R80" i="28" s="1"/>
  <c r="U80" i="28" s="1"/>
  <c r="V81" i="28"/>
  <c r="R81" i="28"/>
  <c r="U81" i="28" s="1"/>
  <c r="V82" i="28"/>
  <c r="R82" i="28" s="1"/>
  <c r="U82" i="28" s="1"/>
  <c r="V83" i="28"/>
  <c r="R83" i="28" s="1"/>
  <c r="U83" i="28" s="1"/>
  <c r="V84" i="28"/>
  <c r="R84" i="28" s="1"/>
  <c r="U84" i="28" s="1"/>
  <c r="V85" i="28"/>
  <c r="R85" i="28" s="1"/>
  <c r="U85" i="28" s="1"/>
  <c r="V86" i="28"/>
  <c r="R86" i="28" s="1"/>
  <c r="U86" i="28" s="1"/>
  <c r="V87" i="28"/>
  <c r="R87" i="28" s="1"/>
  <c r="U87" i="28" s="1"/>
  <c r="V88" i="28"/>
  <c r="R88" i="28" s="1"/>
  <c r="U88" i="28" s="1"/>
  <c r="V89" i="28"/>
  <c r="R89" i="28" s="1"/>
  <c r="U89" i="28" s="1"/>
  <c r="V90" i="28"/>
  <c r="R90" i="28" s="1"/>
  <c r="U90" i="28" s="1"/>
  <c r="V91" i="28"/>
  <c r="R91" i="28"/>
  <c r="U91" i="28" s="1"/>
  <c r="V92" i="28"/>
  <c r="R92" i="28" s="1"/>
  <c r="U92" i="28" s="1"/>
  <c r="V93" i="28"/>
  <c r="R93" i="28" s="1"/>
  <c r="U93" i="28" s="1"/>
  <c r="V94" i="28"/>
  <c r="R94" i="28"/>
  <c r="U94" i="28" s="1"/>
  <c r="V95" i="28"/>
  <c r="R95" i="28"/>
  <c r="U95" i="28" s="1"/>
  <c r="V96" i="28"/>
  <c r="R96" i="28" s="1"/>
  <c r="U96" i="28" s="1"/>
  <c r="V97" i="28"/>
  <c r="R97" i="28"/>
  <c r="U97" i="28" s="1"/>
  <c r="V98" i="28"/>
  <c r="R98" i="28" s="1"/>
  <c r="U98" i="28" s="1"/>
  <c r="V99" i="28"/>
  <c r="R99" i="28" s="1"/>
  <c r="U99" i="28" s="1"/>
  <c r="V100" i="28"/>
  <c r="R100" i="28" s="1"/>
  <c r="U100" i="28" s="1"/>
  <c r="V101" i="28"/>
  <c r="R101" i="28" s="1"/>
  <c r="U101" i="28" s="1"/>
  <c r="V102" i="28"/>
  <c r="R102" i="28" s="1"/>
  <c r="U102" i="28" s="1"/>
  <c r="V103" i="28"/>
  <c r="R103" i="28" s="1"/>
  <c r="U103" i="28"/>
  <c r="V104" i="28"/>
  <c r="R104" i="28" s="1"/>
  <c r="U104" i="28" s="1"/>
  <c r="V105" i="28"/>
  <c r="R105" i="28" s="1"/>
  <c r="U105" i="28" s="1"/>
  <c r="V106" i="28"/>
  <c r="R106" i="28" s="1"/>
  <c r="U106" i="28" s="1"/>
  <c r="V107" i="28"/>
  <c r="R107" i="28"/>
  <c r="U107" i="28" s="1"/>
  <c r="V108" i="28"/>
  <c r="R108" i="28" s="1"/>
  <c r="U108" i="28" s="1"/>
  <c r="V109" i="28"/>
  <c r="R109" i="28" s="1"/>
  <c r="U109" i="28" s="1"/>
  <c r="V110" i="28"/>
  <c r="R110" i="28"/>
  <c r="U110" i="28" s="1"/>
  <c r="V111" i="28"/>
  <c r="R111" i="28"/>
  <c r="U111" i="28" s="1"/>
  <c r="V112" i="28"/>
  <c r="R112" i="28" s="1"/>
  <c r="U112" i="28" s="1"/>
  <c r="V113" i="28"/>
  <c r="R113" i="28"/>
  <c r="U113" i="28" s="1"/>
  <c r="V114" i="28"/>
  <c r="R114" i="28" s="1"/>
  <c r="U114" i="28" s="1"/>
  <c r="V115" i="28"/>
  <c r="R115" i="28" s="1"/>
  <c r="U115" i="28" s="1"/>
  <c r="V116" i="28"/>
  <c r="R116" i="28" s="1"/>
  <c r="U116" i="28" s="1"/>
  <c r="V117" i="28"/>
  <c r="R117" i="28" s="1"/>
  <c r="U117" i="28" s="1"/>
  <c r="V118" i="28"/>
  <c r="R118" i="28" s="1"/>
  <c r="U118" i="28" s="1"/>
  <c r="V119" i="28"/>
  <c r="R119" i="28" s="1"/>
  <c r="U119" i="28" s="1"/>
  <c r="V120" i="28"/>
  <c r="R120" i="28" s="1"/>
  <c r="U120" i="28" s="1"/>
  <c r="V121" i="28"/>
  <c r="R121" i="28" s="1"/>
  <c r="U121" i="28" s="1"/>
  <c r="V122" i="28"/>
  <c r="R122" i="28" s="1"/>
  <c r="U122" i="28" s="1"/>
  <c r="V123" i="28"/>
  <c r="R123" i="28"/>
  <c r="U123" i="28" s="1"/>
  <c r="V124" i="28"/>
  <c r="R124" i="28" s="1"/>
  <c r="U124" i="28" s="1"/>
  <c r="V125" i="28"/>
  <c r="R125" i="28" s="1"/>
  <c r="U125" i="28" s="1"/>
  <c r="V126" i="28"/>
  <c r="R126" i="28"/>
  <c r="U126" i="28" s="1"/>
  <c r="V127" i="28"/>
  <c r="R127" i="28"/>
  <c r="U127" i="28" s="1"/>
  <c r="V128" i="28"/>
  <c r="R128" i="28" s="1"/>
  <c r="U128" i="28" s="1"/>
  <c r="V129" i="28"/>
  <c r="R129" i="28"/>
  <c r="U129" i="28" s="1"/>
  <c r="V130" i="28"/>
  <c r="R130" i="28" s="1"/>
  <c r="U130" i="28" s="1"/>
  <c r="V131" i="28"/>
  <c r="R131" i="28" s="1"/>
  <c r="U131" i="28" s="1"/>
  <c r="V132" i="28"/>
  <c r="R132" i="28" s="1"/>
  <c r="U132" i="28" s="1"/>
  <c r="V133" i="28"/>
  <c r="R133" i="28" s="1"/>
  <c r="U133" i="28" s="1"/>
  <c r="V134" i="28"/>
  <c r="R134" i="28" s="1"/>
  <c r="U134" i="28" s="1"/>
  <c r="V135" i="28"/>
  <c r="R135" i="28" s="1"/>
  <c r="U135" i="28" s="1"/>
  <c r="V136" i="28"/>
  <c r="R136" i="28" s="1"/>
  <c r="U136" i="28" s="1"/>
  <c r="V137" i="28"/>
  <c r="R137" i="28" s="1"/>
  <c r="U137" i="28" s="1"/>
  <c r="V138" i="28"/>
  <c r="R138" i="28" s="1"/>
  <c r="U138" i="28" s="1"/>
  <c r="V139" i="28"/>
  <c r="R139" i="28"/>
  <c r="U139" i="28" s="1"/>
  <c r="V140" i="28"/>
  <c r="R140" i="28" s="1"/>
  <c r="U140" i="28" s="1"/>
  <c r="V141" i="28"/>
  <c r="R141" i="28" s="1"/>
  <c r="U141" i="28" s="1"/>
  <c r="V142" i="28"/>
  <c r="R142" i="28"/>
  <c r="U142" i="28" s="1"/>
  <c r="V143" i="28"/>
  <c r="R143" i="28"/>
  <c r="U143" i="28" s="1"/>
  <c r="V144" i="28"/>
  <c r="R144" i="28" s="1"/>
  <c r="U144" i="28" s="1"/>
  <c r="V145" i="28"/>
  <c r="R145" i="28"/>
  <c r="U145" i="28" s="1"/>
  <c r="V146" i="28"/>
  <c r="R146" i="28" s="1"/>
  <c r="U146" i="28" s="1"/>
  <c r="V147" i="28"/>
  <c r="R147" i="28" s="1"/>
  <c r="U147" i="28" s="1"/>
  <c r="V148" i="28"/>
  <c r="R148" i="28" s="1"/>
  <c r="U148" i="28" s="1"/>
  <c r="V149" i="28"/>
  <c r="R149" i="28" s="1"/>
  <c r="U149" i="28" s="1"/>
  <c r="V150" i="28"/>
  <c r="R150" i="28" s="1"/>
  <c r="U150" i="28" s="1"/>
  <c r="V151" i="28"/>
  <c r="R151" i="28" s="1"/>
  <c r="U151" i="28" s="1"/>
  <c r="V152" i="28"/>
  <c r="R152" i="28" s="1"/>
  <c r="U152" i="28" s="1"/>
  <c r="V153" i="28"/>
  <c r="R153" i="28" s="1"/>
  <c r="U153" i="28" s="1"/>
  <c r="V154" i="28"/>
  <c r="R154" i="28" s="1"/>
  <c r="U154" i="28" s="1"/>
  <c r="V155" i="28"/>
  <c r="R155" i="28"/>
  <c r="U155" i="28" s="1"/>
  <c r="V156" i="28"/>
  <c r="R156" i="28" s="1"/>
  <c r="U156" i="28" s="1"/>
  <c r="V157" i="28"/>
  <c r="R157" i="28" s="1"/>
  <c r="U157" i="28" s="1"/>
  <c r="V158" i="28"/>
  <c r="R158" i="28"/>
  <c r="U158" i="28" s="1"/>
  <c r="V159" i="28"/>
  <c r="R159" i="28"/>
  <c r="U159" i="28" s="1"/>
  <c r="V160" i="28"/>
  <c r="R160" i="28" s="1"/>
  <c r="U160" i="28" s="1"/>
  <c r="V161" i="28"/>
  <c r="R161" i="28"/>
  <c r="U161" i="28" s="1"/>
  <c r="V162" i="28"/>
  <c r="R162" i="28" s="1"/>
  <c r="U162" i="28" s="1"/>
  <c r="V163" i="28"/>
  <c r="R163" i="28" s="1"/>
  <c r="U163" i="28" s="1"/>
  <c r="V164" i="28"/>
  <c r="R164" i="28" s="1"/>
  <c r="U164" i="28" s="1"/>
  <c r="V165" i="28"/>
  <c r="R165" i="28" s="1"/>
  <c r="U165" i="28" s="1"/>
  <c r="V166" i="28"/>
  <c r="R166" i="28" s="1"/>
  <c r="U166" i="28" s="1"/>
  <c r="V167" i="28"/>
  <c r="R167" i="28" s="1"/>
  <c r="U167" i="28" s="1"/>
  <c r="V168" i="28"/>
  <c r="R168" i="28" s="1"/>
  <c r="U168" i="28" s="1"/>
  <c r="V169" i="28"/>
  <c r="R169" i="28" s="1"/>
  <c r="U169" i="28" s="1"/>
  <c r="V170" i="28"/>
  <c r="R170" i="28" s="1"/>
  <c r="U170" i="28" s="1"/>
  <c r="V171" i="28"/>
  <c r="R171" i="28"/>
  <c r="U171" i="28" s="1"/>
  <c r="V172" i="28"/>
  <c r="R172" i="28" s="1"/>
  <c r="U172" i="28" s="1"/>
  <c r="V173" i="28"/>
  <c r="R173" i="28" s="1"/>
  <c r="U173" i="28" s="1"/>
  <c r="V174" i="28"/>
  <c r="R174" i="28"/>
  <c r="U174" i="28" s="1"/>
  <c r="V175" i="28"/>
  <c r="R175" i="28"/>
  <c r="U175" i="28" s="1"/>
  <c r="V176" i="28"/>
  <c r="R176" i="28" s="1"/>
  <c r="U176" i="28" s="1"/>
  <c r="V177" i="28"/>
  <c r="R177" i="28"/>
  <c r="U177" i="28" s="1"/>
  <c r="V178" i="28"/>
  <c r="R178" i="28" s="1"/>
  <c r="U178" i="28" s="1"/>
  <c r="V179" i="28"/>
  <c r="R179" i="28" s="1"/>
  <c r="U179" i="28" s="1"/>
  <c r="V180" i="28"/>
  <c r="R180" i="28" s="1"/>
  <c r="U180" i="28" s="1"/>
  <c r="V181" i="28"/>
  <c r="R181" i="28" s="1"/>
  <c r="U181" i="28" s="1"/>
  <c r="V182" i="28"/>
  <c r="R182" i="28" s="1"/>
  <c r="U182" i="28" s="1"/>
  <c r="V183" i="28"/>
  <c r="R183" i="28" s="1"/>
  <c r="U183" i="28" s="1"/>
  <c r="V184" i="28"/>
  <c r="R184" i="28" s="1"/>
  <c r="U184" i="28" s="1"/>
  <c r="V185" i="28"/>
  <c r="R185" i="28" s="1"/>
  <c r="U185" i="28" s="1"/>
  <c r="V186" i="28"/>
  <c r="R186" i="28" s="1"/>
  <c r="U186" i="28" s="1"/>
  <c r="V187" i="28"/>
  <c r="R187" i="28"/>
  <c r="U187" i="28" s="1"/>
  <c r="V188" i="28"/>
  <c r="R188" i="28" s="1"/>
  <c r="U188" i="28" s="1"/>
  <c r="V189" i="28"/>
  <c r="R189" i="28" s="1"/>
  <c r="U189" i="28" s="1"/>
  <c r="V190" i="28"/>
  <c r="R190" i="28"/>
  <c r="U190" i="28" s="1"/>
  <c r="V191" i="28"/>
  <c r="R191" i="28"/>
  <c r="U191" i="28" s="1"/>
  <c r="V192" i="28"/>
  <c r="R192" i="28" s="1"/>
  <c r="U192" i="28" s="1"/>
  <c r="V193" i="28"/>
  <c r="R193" i="28"/>
  <c r="U193" i="28" s="1"/>
  <c r="V194" i="28"/>
  <c r="R194" i="28" s="1"/>
  <c r="U194" i="28" s="1"/>
  <c r="V195" i="28"/>
  <c r="R195" i="28" s="1"/>
  <c r="U195" i="28" s="1"/>
  <c r="V196" i="28"/>
  <c r="R196" i="28" s="1"/>
  <c r="U196" i="28" s="1"/>
  <c r="V197" i="28"/>
  <c r="R197" i="28" s="1"/>
  <c r="U197" i="28" s="1"/>
  <c r="V198" i="28"/>
  <c r="R198" i="28" s="1"/>
  <c r="U198" i="28" s="1"/>
  <c r="V199" i="28"/>
  <c r="R199" i="28" s="1"/>
  <c r="U199" i="28"/>
  <c r="V200" i="28"/>
  <c r="R200" i="28" s="1"/>
  <c r="U200" i="28" s="1"/>
  <c r="V201" i="28"/>
  <c r="R201" i="28" s="1"/>
  <c r="U201" i="28" s="1"/>
  <c r="V202" i="28"/>
  <c r="R202" i="28" s="1"/>
  <c r="U202" i="28" s="1"/>
  <c r="V203" i="28"/>
  <c r="R203" i="28"/>
  <c r="U203" i="28" s="1"/>
  <c r="V204" i="28"/>
  <c r="R204" i="28" s="1"/>
  <c r="U204" i="28" s="1"/>
  <c r="V205" i="28"/>
  <c r="R205" i="28" s="1"/>
  <c r="U205" i="28" s="1"/>
  <c r="V206" i="28"/>
  <c r="R206" i="28"/>
  <c r="U206" i="28" s="1"/>
  <c r="V207" i="28"/>
  <c r="R207" i="28"/>
  <c r="U207" i="28" s="1"/>
  <c r="V208" i="28"/>
  <c r="R208" i="28" s="1"/>
  <c r="U208" i="28" s="1"/>
  <c r="V209" i="28"/>
  <c r="R209" i="28"/>
  <c r="U209" i="28" s="1"/>
  <c r="V210" i="28"/>
  <c r="R210" i="28" s="1"/>
  <c r="U210" i="28" s="1"/>
  <c r="V211" i="28"/>
  <c r="R211" i="28" s="1"/>
  <c r="U211" i="28" s="1"/>
  <c r="V212" i="28"/>
  <c r="R212" i="28" s="1"/>
  <c r="U212" i="28" s="1"/>
  <c r="V213" i="28"/>
  <c r="R213" i="28" s="1"/>
  <c r="U213" i="28" s="1"/>
  <c r="V214" i="28"/>
  <c r="R214" i="28" s="1"/>
  <c r="U214" i="28" s="1"/>
  <c r="V215" i="28"/>
  <c r="R215" i="28" s="1"/>
  <c r="U215" i="28" s="1"/>
  <c r="V216" i="28"/>
  <c r="R216" i="28" s="1"/>
  <c r="U216" i="28" s="1"/>
  <c r="V217" i="28"/>
  <c r="R217" i="28" s="1"/>
  <c r="U217" i="28" s="1"/>
  <c r="V218" i="28"/>
  <c r="R218" i="28" s="1"/>
  <c r="U218" i="28" s="1"/>
  <c r="V219" i="28"/>
  <c r="R219" i="28"/>
  <c r="U219" i="28" s="1"/>
  <c r="V220" i="28"/>
  <c r="R220" i="28" s="1"/>
  <c r="U220" i="28" s="1"/>
  <c r="V221" i="28"/>
  <c r="R221" i="28" s="1"/>
  <c r="U221" i="28" s="1"/>
  <c r="V222" i="28"/>
  <c r="R222" i="28"/>
  <c r="U222" i="28" s="1"/>
  <c r="V223" i="28"/>
  <c r="R223" i="28"/>
  <c r="U223" i="28" s="1"/>
  <c r="V224" i="28"/>
  <c r="R224" i="28" s="1"/>
  <c r="U224" i="28" s="1"/>
  <c r="V225" i="28"/>
  <c r="R225" i="28"/>
  <c r="U225" i="28" s="1"/>
  <c r="V226" i="28"/>
  <c r="R226" i="28" s="1"/>
  <c r="U226" i="28" s="1"/>
  <c r="V227" i="28"/>
  <c r="R227" i="28" s="1"/>
  <c r="U227" i="28" s="1"/>
  <c r="V228" i="28"/>
  <c r="R228" i="28" s="1"/>
  <c r="U228" i="28" s="1"/>
  <c r="V229" i="28"/>
  <c r="R229" i="28" s="1"/>
  <c r="U229" i="28" s="1"/>
  <c r="V230" i="28"/>
  <c r="R230" i="28" s="1"/>
  <c r="U230" i="28" s="1"/>
  <c r="V231" i="28"/>
  <c r="R231" i="28" s="1"/>
  <c r="U231" i="28"/>
  <c r="V232" i="28"/>
  <c r="R232" i="28" s="1"/>
  <c r="U232" i="28" s="1"/>
  <c r="V233" i="28"/>
  <c r="R233" i="28" s="1"/>
  <c r="U233" i="28" s="1"/>
  <c r="V234" i="28"/>
  <c r="R234" i="28" s="1"/>
  <c r="U234" i="28" s="1"/>
  <c r="V235" i="28"/>
  <c r="R235" i="28"/>
  <c r="U235" i="28" s="1"/>
  <c r="V236" i="28"/>
  <c r="R236" i="28" s="1"/>
  <c r="U236" i="28" s="1"/>
  <c r="V237" i="28"/>
  <c r="R237" i="28" s="1"/>
  <c r="U237" i="28" s="1"/>
  <c r="V238" i="28"/>
  <c r="R238" i="28"/>
  <c r="U238" i="28" s="1"/>
  <c r="V239" i="28"/>
  <c r="R239" i="28"/>
  <c r="U239" i="28" s="1"/>
  <c r="V240" i="28"/>
  <c r="R240" i="28" s="1"/>
  <c r="U240" i="28" s="1"/>
  <c r="V241" i="28"/>
  <c r="R241" i="28"/>
  <c r="U241" i="28" s="1"/>
  <c r="V242" i="28"/>
  <c r="R242" i="28" s="1"/>
  <c r="U242" i="28" s="1"/>
  <c r="V243" i="28"/>
  <c r="R243" i="28" s="1"/>
  <c r="U243" i="28" s="1"/>
  <c r="V244" i="28"/>
  <c r="R244" i="28" s="1"/>
  <c r="U244" i="28" s="1"/>
  <c r="V245" i="28"/>
  <c r="R245" i="28" s="1"/>
  <c r="U245" i="28" s="1"/>
  <c r="V246" i="28"/>
  <c r="R246" i="28" s="1"/>
  <c r="U246" i="28" s="1"/>
  <c r="V247" i="28"/>
  <c r="R247" i="28" s="1"/>
  <c r="U247" i="28" s="1"/>
  <c r="V248" i="28"/>
  <c r="R248" i="28" s="1"/>
  <c r="U248" i="28" s="1"/>
  <c r="V249" i="28"/>
  <c r="R249" i="28" s="1"/>
  <c r="U249" i="28" s="1"/>
  <c r="V250" i="28"/>
  <c r="R250" i="28" s="1"/>
  <c r="U250" i="28" s="1"/>
  <c r="V251" i="28"/>
  <c r="R251" i="28"/>
  <c r="U251" i="28" s="1"/>
  <c r="V252" i="28"/>
  <c r="R252" i="28" s="1"/>
  <c r="U252" i="28" s="1"/>
  <c r="V253" i="28"/>
  <c r="R253" i="28" s="1"/>
  <c r="U253" i="28" s="1"/>
  <c r="V254" i="28"/>
  <c r="R254" i="28"/>
  <c r="U254" i="28" s="1"/>
  <c r="V255" i="28"/>
  <c r="R255" i="28"/>
  <c r="U255" i="28" s="1"/>
  <c r="V256" i="28"/>
  <c r="R256" i="28" s="1"/>
  <c r="U256" i="28" s="1"/>
  <c r="V257" i="28"/>
  <c r="R257" i="28"/>
  <c r="U257" i="28" s="1"/>
  <c r="V258" i="28"/>
  <c r="R258" i="28" s="1"/>
  <c r="U258" i="28" s="1"/>
  <c r="V259" i="28"/>
  <c r="R259" i="28" s="1"/>
  <c r="U259" i="28" s="1"/>
  <c r="V260" i="28"/>
  <c r="R260" i="28" s="1"/>
  <c r="U260" i="28" s="1"/>
  <c r="V261" i="28"/>
  <c r="R261" i="28" s="1"/>
  <c r="U261" i="28" s="1"/>
  <c r="V262" i="28"/>
  <c r="R262" i="28" s="1"/>
  <c r="U262" i="28" s="1"/>
  <c r="V263" i="28"/>
  <c r="R263" i="28" s="1"/>
  <c r="U263" i="28" s="1"/>
  <c r="V264" i="28"/>
  <c r="R264" i="28" s="1"/>
  <c r="U264" i="28" s="1"/>
  <c r="V265" i="28"/>
  <c r="R265" i="28" s="1"/>
  <c r="U265" i="28" s="1"/>
  <c r="V266" i="28"/>
  <c r="R266" i="28" s="1"/>
  <c r="U266" i="28" s="1"/>
  <c r="V267" i="28"/>
  <c r="R267" i="28"/>
  <c r="U267" i="28" s="1"/>
  <c r="V268" i="28"/>
  <c r="R268" i="28" s="1"/>
  <c r="U268" i="28" s="1"/>
  <c r="V269" i="28"/>
  <c r="R269" i="28" s="1"/>
  <c r="U269" i="28" s="1"/>
  <c r="V270" i="28"/>
  <c r="R270" i="28"/>
  <c r="U270" i="28" s="1"/>
  <c r="V271" i="28"/>
  <c r="R271" i="28"/>
  <c r="U271" i="28" s="1"/>
  <c r="V272" i="28"/>
  <c r="R272" i="28" s="1"/>
  <c r="U272" i="28" s="1"/>
  <c r="V273" i="28"/>
  <c r="R273" i="28"/>
  <c r="U273" i="28" s="1"/>
  <c r="V274" i="28"/>
  <c r="R274" i="28" s="1"/>
  <c r="U274" i="28" s="1"/>
  <c r="V275" i="28"/>
  <c r="R275" i="28" s="1"/>
  <c r="U275" i="28" s="1"/>
  <c r="V276" i="28"/>
  <c r="R276" i="28" s="1"/>
  <c r="U276" i="28" s="1"/>
  <c r="V277" i="28"/>
  <c r="R277" i="28" s="1"/>
  <c r="U277" i="28" s="1"/>
  <c r="V278" i="28"/>
  <c r="R278" i="28" s="1"/>
  <c r="U278" i="28" s="1"/>
  <c r="V279" i="28"/>
  <c r="R279" i="28" s="1"/>
  <c r="U279" i="28" s="1"/>
  <c r="V280" i="28"/>
  <c r="R280" i="28" s="1"/>
  <c r="U280" i="28" s="1"/>
  <c r="V281" i="28"/>
  <c r="R281" i="28" s="1"/>
  <c r="U281" i="28" s="1"/>
  <c r="V282" i="28"/>
  <c r="R282" i="28" s="1"/>
  <c r="U282" i="28" s="1"/>
  <c r="V283" i="28"/>
  <c r="R283" i="28"/>
  <c r="U283" i="28" s="1"/>
  <c r="V284" i="28"/>
  <c r="R284" i="28" s="1"/>
  <c r="U284" i="28" s="1"/>
  <c r="V285" i="28"/>
  <c r="R285" i="28" s="1"/>
  <c r="U285" i="28" s="1"/>
  <c r="V286" i="28"/>
  <c r="R286" i="28"/>
  <c r="U286" i="28" s="1"/>
  <c r="V287" i="28"/>
  <c r="R287" i="28"/>
  <c r="U287" i="28" s="1"/>
  <c r="V288" i="28"/>
  <c r="R288" i="28" s="1"/>
  <c r="U288" i="28" s="1"/>
  <c r="V289" i="28"/>
  <c r="R289" i="28"/>
  <c r="U289" i="28" s="1"/>
  <c r="V290" i="28"/>
  <c r="R290" i="28" s="1"/>
  <c r="U290" i="28" s="1"/>
  <c r="V291" i="28"/>
  <c r="R291" i="28" s="1"/>
  <c r="U291" i="28" s="1"/>
  <c r="V292" i="28"/>
  <c r="R292" i="28" s="1"/>
  <c r="U292" i="28" s="1"/>
  <c r="V293" i="28"/>
  <c r="R293" i="28" s="1"/>
  <c r="U293" i="28" s="1"/>
  <c r="V294" i="28"/>
  <c r="R294" i="28" s="1"/>
  <c r="U294" i="28" s="1"/>
  <c r="V295" i="28"/>
  <c r="R295" i="28" s="1"/>
  <c r="U295" i="28" s="1"/>
  <c r="V296" i="28"/>
  <c r="R296" i="28" s="1"/>
  <c r="U296" i="28" s="1"/>
  <c r="V297" i="28"/>
  <c r="R297" i="28" s="1"/>
  <c r="U297" i="28" s="1"/>
  <c r="V298" i="28"/>
  <c r="R298" i="28" s="1"/>
  <c r="U298" i="28" s="1"/>
  <c r="V299" i="28"/>
  <c r="R299" i="28"/>
  <c r="U299" i="28" s="1"/>
  <c r="V300" i="28"/>
  <c r="R300" i="28" s="1"/>
  <c r="U300" i="28" s="1"/>
  <c r="V301" i="28"/>
  <c r="R301" i="28" s="1"/>
  <c r="U301" i="28" s="1"/>
  <c r="V302" i="28"/>
  <c r="R302" i="28"/>
  <c r="U302" i="28" s="1"/>
  <c r="V303" i="28"/>
  <c r="R303" i="28"/>
  <c r="U303" i="28" s="1"/>
  <c r="V304" i="28"/>
  <c r="R304" i="28" s="1"/>
  <c r="U304" i="28" s="1"/>
  <c r="V305" i="28"/>
  <c r="R305" i="28"/>
  <c r="U305" i="28" s="1"/>
  <c r="V306" i="28"/>
  <c r="R306" i="28" s="1"/>
  <c r="U306" i="28" s="1"/>
  <c r="V307" i="28"/>
  <c r="R307" i="28" s="1"/>
  <c r="U307" i="28" s="1"/>
  <c r="V308" i="28"/>
  <c r="R308" i="28" s="1"/>
  <c r="U308" i="28" s="1"/>
  <c r="V309" i="28"/>
  <c r="R309" i="28" s="1"/>
  <c r="U309" i="28" s="1"/>
  <c r="V310" i="28"/>
  <c r="R310" i="28" s="1"/>
  <c r="U310" i="28" s="1"/>
  <c r="V311" i="28"/>
  <c r="R311" i="28" s="1"/>
  <c r="U311" i="28" s="1"/>
  <c r="V312" i="28"/>
  <c r="R312" i="28" s="1"/>
  <c r="U312" i="28" s="1"/>
  <c r="V313" i="28"/>
  <c r="R313" i="28" s="1"/>
  <c r="U313" i="28" s="1"/>
  <c r="V314" i="28"/>
  <c r="R314" i="28" s="1"/>
  <c r="U314" i="28" s="1"/>
  <c r="V315" i="28"/>
  <c r="R315" i="28"/>
  <c r="U315" i="28" s="1"/>
  <c r="V316" i="28"/>
  <c r="R316" i="28" s="1"/>
  <c r="U316" i="28" s="1"/>
  <c r="V317" i="28"/>
  <c r="R317" i="28" s="1"/>
  <c r="U317" i="28" s="1"/>
  <c r="V318" i="28"/>
  <c r="R318" i="28"/>
  <c r="U318" i="28" s="1"/>
  <c r="V319" i="28"/>
  <c r="R319" i="28"/>
  <c r="U319" i="28" s="1"/>
  <c r="V320" i="28"/>
  <c r="R320" i="28" s="1"/>
  <c r="U320" i="28" s="1"/>
  <c r="V321" i="28"/>
  <c r="R321" i="28"/>
  <c r="U321" i="28" s="1"/>
  <c r="V322" i="28"/>
  <c r="R322" i="28" s="1"/>
  <c r="U322" i="28" s="1"/>
  <c r="V323" i="28"/>
  <c r="R323" i="28" s="1"/>
  <c r="U323" i="28" s="1"/>
  <c r="V324" i="28"/>
  <c r="R324" i="28" s="1"/>
  <c r="U324" i="28" s="1"/>
  <c r="V325" i="28"/>
  <c r="R325" i="28" s="1"/>
  <c r="U325" i="28" s="1"/>
  <c r="V326" i="28"/>
  <c r="R326" i="28" s="1"/>
  <c r="U326" i="28" s="1"/>
  <c r="V327" i="28"/>
  <c r="R327" i="28" s="1"/>
  <c r="U327" i="28"/>
  <c r="V328" i="28"/>
  <c r="R328" i="28" s="1"/>
  <c r="U328" i="28" s="1"/>
  <c r="V329" i="28"/>
  <c r="R329" i="28" s="1"/>
  <c r="U329" i="28" s="1"/>
  <c r="V330" i="28"/>
  <c r="R330" i="28" s="1"/>
  <c r="U330" i="28" s="1"/>
  <c r="V331" i="28"/>
  <c r="R331" i="28"/>
  <c r="U331" i="28" s="1"/>
  <c r="V332" i="28"/>
  <c r="R332" i="28" s="1"/>
  <c r="U332" i="28" s="1"/>
  <c r="V333" i="28"/>
  <c r="R333" i="28" s="1"/>
  <c r="U333" i="28" s="1"/>
  <c r="V334" i="28"/>
  <c r="R334" i="28"/>
  <c r="U334" i="28" s="1"/>
  <c r="V335" i="28"/>
  <c r="R335" i="28"/>
  <c r="U335" i="28" s="1"/>
  <c r="V336" i="28"/>
  <c r="R336" i="28" s="1"/>
  <c r="U336" i="28" s="1"/>
  <c r="V337" i="28"/>
  <c r="R337" i="28"/>
  <c r="U337" i="28" s="1"/>
  <c r="V338" i="28"/>
  <c r="R338" i="28" s="1"/>
  <c r="U338" i="28" s="1"/>
  <c r="V339" i="28"/>
  <c r="R339" i="28" s="1"/>
  <c r="U339" i="28" s="1"/>
  <c r="V340" i="28"/>
  <c r="R340" i="28" s="1"/>
  <c r="U340" i="28" s="1"/>
  <c r="V341" i="28"/>
  <c r="R341" i="28" s="1"/>
  <c r="U341" i="28" s="1"/>
  <c r="V342" i="28"/>
  <c r="R342" i="28" s="1"/>
  <c r="U342" i="28" s="1"/>
  <c r="V343" i="28"/>
  <c r="R343" i="28" s="1"/>
  <c r="U343" i="28" s="1"/>
  <c r="V344" i="28"/>
  <c r="R344" i="28" s="1"/>
  <c r="U344" i="28" s="1"/>
  <c r="V345" i="28"/>
  <c r="R345" i="28" s="1"/>
  <c r="U345" i="28" s="1"/>
  <c r="V346" i="28"/>
  <c r="R346" i="28" s="1"/>
  <c r="U346" i="28" s="1"/>
  <c r="V347" i="28"/>
  <c r="R347" i="28"/>
  <c r="U347" i="28" s="1"/>
  <c r="V348" i="28"/>
  <c r="R348" i="28" s="1"/>
  <c r="U348" i="28" s="1"/>
  <c r="V349" i="28"/>
  <c r="R349" i="28" s="1"/>
  <c r="U349" i="28" s="1"/>
  <c r="V350" i="28"/>
  <c r="R350" i="28"/>
  <c r="U350" i="28" s="1"/>
  <c r="V351" i="28"/>
  <c r="R351" i="28"/>
  <c r="U351" i="28" s="1"/>
  <c r="V352" i="28"/>
  <c r="R352" i="28" s="1"/>
  <c r="U352" i="28" s="1"/>
  <c r="V353" i="28"/>
  <c r="R353" i="28"/>
  <c r="U353" i="28" s="1"/>
  <c r="V354" i="28"/>
  <c r="R354" i="28" s="1"/>
  <c r="U354" i="28" s="1"/>
  <c r="V355" i="28"/>
  <c r="R355" i="28" s="1"/>
  <c r="U355" i="28" s="1"/>
  <c r="V356" i="28"/>
  <c r="R356" i="28" s="1"/>
  <c r="U356" i="28" s="1"/>
  <c r="V357" i="28"/>
  <c r="R357" i="28" s="1"/>
  <c r="U357" i="28" s="1"/>
  <c r="V358" i="28"/>
  <c r="R358" i="28" s="1"/>
  <c r="U358" i="28" s="1"/>
  <c r="V359" i="28"/>
  <c r="R359" i="28" s="1"/>
  <c r="U359" i="28"/>
  <c r="V360" i="28"/>
  <c r="R360" i="28" s="1"/>
  <c r="U360" i="28" s="1"/>
  <c r="V361" i="28"/>
  <c r="R361" i="28" s="1"/>
  <c r="U361" i="28" s="1"/>
  <c r="V362" i="28"/>
  <c r="R362" i="28" s="1"/>
  <c r="U362" i="28" s="1"/>
  <c r="V363" i="28"/>
  <c r="R363" i="28"/>
  <c r="U363" i="28" s="1"/>
  <c r="V364" i="28"/>
  <c r="R364" i="28" s="1"/>
  <c r="U364" i="28"/>
  <c r="V365" i="28"/>
  <c r="R365" i="28" s="1"/>
  <c r="U365" i="28" s="1"/>
  <c r="V366" i="28"/>
  <c r="R366" i="28" s="1"/>
  <c r="U366" i="28" s="1"/>
  <c r="V367" i="28"/>
  <c r="R367" i="28" s="1"/>
  <c r="U367" i="28" s="1"/>
  <c r="V368" i="28"/>
  <c r="R368" i="28" s="1"/>
  <c r="U368" i="28" s="1"/>
  <c r="V369" i="28"/>
  <c r="R369" i="28" s="1"/>
  <c r="U369" i="28" s="1"/>
  <c r="V370" i="28"/>
  <c r="R370" i="28" s="1"/>
  <c r="U370" i="28" s="1"/>
  <c r="V371" i="28"/>
  <c r="R371" i="28"/>
  <c r="U371" i="28" s="1"/>
  <c r="V372" i="28"/>
  <c r="R372" i="28" s="1"/>
  <c r="U372" i="28"/>
  <c r="V373" i="28"/>
  <c r="R373" i="28" s="1"/>
  <c r="U373" i="28" s="1"/>
  <c r="V374" i="28"/>
  <c r="R374" i="28" s="1"/>
  <c r="U374" i="28" s="1"/>
  <c r="V375" i="28"/>
  <c r="R375" i="28" s="1"/>
  <c r="U375" i="28" s="1"/>
  <c r="V376" i="28"/>
  <c r="R376" i="28" s="1"/>
  <c r="U376" i="28" s="1"/>
  <c r="V377" i="28"/>
  <c r="R377" i="28" s="1"/>
  <c r="U377" i="28" s="1"/>
  <c r="V378" i="28"/>
  <c r="R378" i="28" s="1"/>
  <c r="U378" i="28" s="1"/>
  <c r="V379" i="28"/>
  <c r="R379" i="28"/>
  <c r="U379" i="28" s="1"/>
  <c r="V380" i="28"/>
  <c r="R380" i="28" s="1"/>
  <c r="U380" i="28"/>
  <c r="V381" i="28"/>
  <c r="R381" i="28" s="1"/>
  <c r="U381" i="28" s="1"/>
  <c r="V382" i="28"/>
  <c r="R382" i="28" s="1"/>
  <c r="U382" i="28" s="1"/>
  <c r="V383" i="28"/>
  <c r="R383" i="28" s="1"/>
  <c r="U383" i="28" s="1"/>
  <c r="V384" i="28"/>
  <c r="R384" i="28" s="1"/>
  <c r="U384" i="28" s="1"/>
  <c r="V385" i="28"/>
  <c r="R385" i="28" s="1"/>
  <c r="U385" i="28" s="1"/>
  <c r="V386" i="28"/>
  <c r="R386" i="28" s="1"/>
  <c r="U386" i="28" s="1"/>
  <c r="V387" i="28"/>
  <c r="R387" i="28"/>
  <c r="U387" i="28" s="1"/>
  <c r="V388" i="28"/>
  <c r="R388" i="28" s="1"/>
  <c r="U388" i="28"/>
  <c r="V389" i="28"/>
  <c r="R389" i="28" s="1"/>
  <c r="U389" i="28" s="1"/>
  <c r="V390" i="28"/>
  <c r="R390" i="28" s="1"/>
  <c r="U390" i="28" s="1"/>
  <c r="V391" i="28"/>
  <c r="R391" i="28" s="1"/>
  <c r="U391" i="28" s="1"/>
  <c r="V392" i="28"/>
  <c r="R392" i="28" s="1"/>
  <c r="U392" i="28" s="1"/>
  <c r="V393" i="28"/>
  <c r="R393" i="28" s="1"/>
  <c r="U393" i="28" s="1"/>
  <c r="V394" i="28"/>
  <c r="R394" i="28" s="1"/>
  <c r="U394" i="28" s="1"/>
  <c r="V395" i="28"/>
  <c r="R395" i="28"/>
  <c r="U395" i="28" s="1"/>
  <c r="V396" i="28"/>
  <c r="R396" i="28" s="1"/>
  <c r="U396" i="28"/>
  <c r="V397" i="28"/>
  <c r="R397" i="28" s="1"/>
  <c r="U397" i="28" s="1"/>
  <c r="V398" i="28"/>
  <c r="R398" i="28" s="1"/>
  <c r="U398" i="28" s="1"/>
  <c r="V399" i="28"/>
  <c r="R399" i="28" s="1"/>
  <c r="U399" i="28" s="1"/>
  <c r="V400" i="28"/>
  <c r="R400" i="28" s="1"/>
  <c r="U400" i="28" s="1"/>
  <c r="V401" i="28"/>
  <c r="R401" i="28" s="1"/>
  <c r="U401" i="28" s="1"/>
  <c r="V402" i="28"/>
  <c r="R402" i="28" s="1"/>
  <c r="U402" i="28" s="1"/>
  <c r="V403" i="28"/>
  <c r="R403" i="28"/>
  <c r="U403" i="28" s="1"/>
  <c r="V404" i="28"/>
  <c r="R404" i="28" s="1"/>
  <c r="U404" i="28"/>
  <c r="V405" i="28"/>
  <c r="R405" i="28" s="1"/>
  <c r="U405" i="28" s="1"/>
  <c r="V406" i="28"/>
  <c r="R406" i="28" s="1"/>
  <c r="U406" i="28" s="1"/>
  <c r="V407" i="28"/>
  <c r="R407" i="28" s="1"/>
  <c r="U407" i="28"/>
  <c r="V408" i="28"/>
  <c r="R408" i="28" s="1"/>
  <c r="U408" i="28" s="1"/>
  <c r="V409" i="28"/>
  <c r="R409" i="28" s="1"/>
  <c r="U409" i="28" s="1"/>
  <c r="V410" i="28"/>
  <c r="R410" i="28" s="1"/>
  <c r="U410" i="28" s="1"/>
  <c r="V411" i="28"/>
  <c r="R411" i="28"/>
  <c r="U411" i="28" s="1"/>
  <c r="V412" i="28"/>
  <c r="R412" i="28" s="1"/>
  <c r="U412" i="28"/>
  <c r="V413" i="28"/>
  <c r="R413" i="28" s="1"/>
  <c r="U413" i="28" s="1"/>
  <c r="V414" i="28"/>
  <c r="R414" i="28" s="1"/>
  <c r="U414" i="28" s="1"/>
  <c r="V415" i="28"/>
  <c r="R415" i="28" s="1"/>
  <c r="U415" i="28" s="1"/>
  <c r="V416" i="28"/>
  <c r="R416" i="28" s="1"/>
  <c r="U416" i="28" s="1"/>
  <c r="V417" i="28"/>
  <c r="R417" i="28" s="1"/>
  <c r="U417" i="28" s="1"/>
  <c r="V418" i="28"/>
  <c r="R418" i="28" s="1"/>
  <c r="U418" i="28" s="1"/>
  <c r="V419" i="28"/>
  <c r="R419" i="28"/>
  <c r="U419" i="28" s="1"/>
  <c r="V420" i="28"/>
  <c r="R420" i="28" s="1"/>
  <c r="U420" i="28"/>
  <c r="V421" i="28"/>
  <c r="R421" i="28" s="1"/>
  <c r="U421" i="28" s="1"/>
  <c r="V422" i="28"/>
  <c r="R422" i="28" s="1"/>
  <c r="U422" i="28" s="1"/>
  <c r="V423" i="28"/>
  <c r="R423" i="28" s="1"/>
  <c r="U423" i="28"/>
  <c r="V424" i="28"/>
  <c r="R424" i="28" s="1"/>
  <c r="U424" i="28" s="1"/>
  <c r="V425" i="28"/>
  <c r="R425" i="28" s="1"/>
  <c r="U425" i="28" s="1"/>
  <c r="V426" i="28"/>
  <c r="R426" i="28" s="1"/>
  <c r="U426" i="28" s="1"/>
  <c r="V427" i="28"/>
  <c r="R427" i="28"/>
  <c r="U427" i="28" s="1"/>
  <c r="V428" i="28"/>
  <c r="R428" i="28" s="1"/>
  <c r="U428" i="28"/>
  <c r="V429" i="28"/>
  <c r="R429" i="28" s="1"/>
  <c r="U429" i="28" s="1"/>
  <c r="V430" i="28"/>
  <c r="R430" i="28" s="1"/>
  <c r="U430" i="28" s="1"/>
  <c r="V431" i="28"/>
  <c r="R431" i="28" s="1"/>
  <c r="U431" i="28" s="1"/>
  <c r="V432" i="28"/>
  <c r="R432" i="28" s="1"/>
  <c r="U432" i="28" s="1"/>
  <c r="V433" i="28"/>
  <c r="R433" i="28" s="1"/>
  <c r="U433" i="28" s="1"/>
  <c r="V434" i="28"/>
  <c r="R434" i="28" s="1"/>
  <c r="U434" i="28" s="1"/>
  <c r="V435" i="28"/>
  <c r="R435" i="28"/>
  <c r="U435" i="28" s="1"/>
  <c r="V436" i="28"/>
  <c r="R436" i="28" s="1"/>
  <c r="U436" i="28"/>
  <c r="V437" i="28"/>
  <c r="R437" i="28" s="1"/>
  <c r="U437" i="28" s="1"/>
  <c r="V438" i="28"/>
  <c r="R438" i="28" s="1"/>
  <c r="U438" i="28" s="1"/>
  <c r="V439" i="28"/>
  <c r="R439" i="28" s="1"/>
  <c r="U439" i="28" s="1"/>
  <c r="V440" i="28"/>
  <c r="R440" i="28" s="1"/>
  <c r="U440" i="28" s="1"/>
  <c r="V441" i="28"/>
  <c r="R441" i="28" s="1"/>
  <c r="U441" i="28" s="1"/>
  <c r="V442" i="28"/>
  <c r="R442" i="28" s="1"/>
  <c r="U442" i="28" s="1"/>
  <c r="V443" i="28"/>
  <c r="R443" i="28"/>
  <c r="U443" i="28" s="1"/>
  <c r="V444" i="28"/>
  <c r="R444" i="28" s="1"/>
  <c r="U444" i="28"/>
  <c r="V445" i="28"/>
  <c r="R445" i="28" s="1"/>
  <c r="U445" i="28" s="1"/>
  <c r="V446" i="28"/>
  <c r="R446" i="28" s="1"/>
  <c r="U446" i="28" s="1"/>
  <c r="V447" i="28"/>
  <c r="R447" i="28" s="1"/>
  <c r="U447" i="28" s="1"/>
  <c r="V448" i="28"/>
  <c r="R448" i="28" s="1"/>
  <c r="U448" i="28" s="1"/>
  <c r="V449" i="28"/>
  <c r="R449" i="28" s="1"/>
  <c r="U449" i="28" s="1"/>
  <c r="V450" i="28"/>
  <c r="R450" i="28" s="1"/>
  <c r="U450" i="28" s="1"/>
  <c r="V451" i="28"/>
  <c r="R451" i="28"/>
  <c r="U451" i="28" s="1"/>
  <c r="V452" i="28"/>
  <c r="R452" i="28" s="1"/>
  <c r="U452" i="28"/>
  <c r="V453" i="28"/>
  <c r="R453" i="28" s="1"/>
  <c r="U453" i="28" s="1"/>
  <c r="V454" i="28"/>
  <c r="R454" i="28" s="1"/>
  <c r="U454" i="28" s="1"/>
  <c r="V455" i="28"/>
  <c r="R455" i="28" s="1"/>
  <c r="U455" i="28" s="1"/>
  <c r="V456" i="28"/>
  <c r="R456" i="28" s="1"/>
  <c r="U456" i="28" s="1"/>
  <c r="V457" i="28"/>
  <c r="R457" i="28" s="1"/>
  <c r="U457" i="28" s="1"/>
  <c r="V458" i="28"/>
  <c r="R458" i="28" s="1"/>
  <c r="U458" i="28" s="1"/>
  <c r="V459" i="28"/>
  <c r="R459" i="28"/>
  <c r="U459" i="28" s="1"/>
  <c r="V460" i="28"/>
  <c r="R460" i="28" s="1"/>
  <c r="U460" i="28"/>
  <c r="V461" i="28"/>
  <c r="R461" i="28" s="1"/>
  <c r="U461" i="28" s="1"/>
  <c r="V462" i="28"/>
  <c r="R462" i="28" s="1"/>
  <c r="U462" i="28" s="1"/>
  <c r="V463" i="28"/>
  <c r="R463" i="28" s="1"/>
  <c r="U463" i="28" s="1"/>
  <c r="V464" i="28"/>
  <c r="R464" i="28" s="1"/>
  <c r="U464" i="28" s="1"/>
  <c r="V465" i="28"/>
  <c r="R465" i="28" s="1"/>
  <c r="U465" i="28" s="1"/>
  <c r="V466" i="28"/>
  <c r="R466" i="28" s="1"/>
  <c r="U466" i="28" s="1"/>
  <c r="V467" i="28"/>
  <c r="R467" i="28"/>
  <c r="U467" i="28" s="1"/>
  <c r="V468" i="28"/>
  <c r="R468" i="28" s="1"/>
  <c r="U468" i="28"/>
  <c r="V469" i="28"/>
  <c r="R469" i="28" s="1"/>
  <c r="U469" i="28" s="1"/>
  <c r="V470" i="28"/>
  <c r="R470" i="28" s="1"/>
  <c r="U470" i="28" s="1"/>
  <c r="V471" i="28"/>
  <c r="R471" i="28" s="1"/>
  <c r="U471" i="28"/>
  <c r="V472" i="28"/>
  <c r="R472" i="28" s="1"/>
  <c r="U472" i="28" s="1"/>
  <c r="V473" i="28"/>
  <c r="R473" i="28" s="1"/>
  <c r="U473" i="28" s="1"/>
  <c r="V474" i="28"/>
  <c r="R474" i="28" s="1"/>
  <c r="U474" i="28" s="1"/>
  <c r="V475" i="28"/>
  <c r="R475" i="28"/>
  <c r="U475" i="28" s="1"/>
  <c r="V476" i="28"/>
  <c r="R476" i="28" s="1"/>
  <c r="U476" i="28"/>
  <c r="V477" i="28"/>
  <c r="R477" i="28" s="1"/>
  <c r="U477" i="28" s="1"/>
  <c r="V478" i="28"/>
  <c r="R478" i="28" s="1"/>
  <c r="U478" i="28" s="1"/>
  <c r="V479" i="28"/>
  <c r="R479" i="28" s="1"/>
  <c r="U479" i="28" s="1"/>
  <c r="V480" i="28"/>
  <c r="R480" i="28" s="1"/>
  <c r="U480" i="28" s="1"/>
  <c r="V481" i="28"/>
  <c r="R481" i="28" s="1"/>
  <c r="U481" i="28" s="1"/>
  <c r="V482" i="28"/>
  <c r="R482" i="28" s="1"/>
  <c r="U482" i="28" s="1"/>
  <c r="V483" i="28"/>
  <c r="R483" i="28"/>
  <c r="U483" i="28" s="1"/>
  <c r="V484" i="28"/>
  <c r="R484" i="28" s="1"/>
  <c r="U484" i="28"/>
  <c r="V485" i="28"/>
  <c r="R485" i="28" s="1"/>
  <c r="U485" i="28" s="1"/>
  <c r="V486" i="28"/>
  <c r="R486" i="28" s="1"/>
  <c r="U486" i="28" s="1"/>
  <c r="V487" i="28"/>
  <c r="R487" i="28" s="1"/>
  <c r="U487" i="28"/>
  <c r="V488" i="28"/>
  <c r="R488" i="28" s="1"/>
  <c r="U488" i="28" s="1"/>
  <c r="V489" i="28"/>
  <c r="R489" i="28" s="1"/>
  <c r="U489" i="28" s="1"/>
  <c r="V490" i="28"/>
  <c r="R490" i="28" s="1"/>
  <c r="U490" i="28" s="1"/>
  <c r="V491" i="28"/>
  <c r="R491" i="28"/>
  <c r="U491" i="28" s="1"/>
  <c r="V492" i="28"/>
  <c r="R492" i="28" s="1"/>
  <c r="U492" i="28"/>
  <c r="V493" i="28"/>
  <c r="R493" i="28" s="1"/>
  <c r="U493" i="28" s="1"/>
  <c r="V494" i="28"/>
  <c r="R494" i="28" s="1"/>
  <c r="U494" i="28" s="1"/>
  <c r="V495" i="28"/>
  <c r="R495" i="28" s="1"/>
  <c r="U495" i="28" s="1"/>
  <c r="V496" i="28"/>
  <c r="R496" i="28" s="1"/>
  <c r="U496" i="28" s="1"/>
  <c r="V497" i="28"/>
  <c r="R497" i="28" s="1"/>
  <c r="U497" i="28" s="1"/>
  <c r="V498" i="28"/>
  <c r="R498" i="28" s="1"/>
  <c r="U498" i="28" s="1"/>
  <c r="V499" i="28"/>
  <c r="R499" i="28"/>
  <c r="U499" i="28" s="1"/>
  <c r="V500" i="28"/>
  <c r="R500" i="28" s="1"/>
  <c r="U500" i="28"/>
  <c r="V501" i="28"/>
  <c r="R501" i="28" s="1"/>
  <c r="U501" i="28" s="1"/>
  <c r="V502" i="28"/>
  <c r="R502" i="28" s="1"/>
  <c r="U502" i="28" s="1"/>
  <c r="V503" i="28"/>
  <c r="R503" i="28" s="1"/>
  <c r="U503" i="28" s="1"/>
  <c r="V504" i="28"/>
  <c r="R504" i="28" s="1"/>
  <c r="U504" i="28" s="1"/>
  <c r="V505" i="28"/>
  <c r="R505" i="28" s="1"/>
  <c r="U505" i="28" s="1"/>
  <c r="V506" i="28"/>
  <c r="R506" i="28" s="1"/>
  <c r="U506" i="28" s="1"/>
  <c r="V507" i="28"/>
  <c r="R507" i="28"/>
  <c r="U507" i="28" s="1"/>
  <c r="V508" i="28"/>
  <c r="R508" i="28" s="1"/>
  <c r="U508" i="28"/>
  <c r="V509" i="28"/>
  <c r="R509" i="28" s="1"/>
  <c r="U509" i="28" s="1"/>
  <c r="V510" i="28"/>
  <c r="R510" i="28" s="1"/>
  <c r="U510" i="28" s="1"/>
  <c r="V511" i="28"/>
  <c r="R511" i="28" s="1"/>
  <c r="U511" i="28" s="1"/>
  <c r="V512" i="28"/>
  <c r="R512" i="28" s="1"/>
  <c r="U512" i="28" s="1"/>
  <c r="V513" i="28"/>
  <c r="R513" i="28" s="1"/>
  <c r="U513" i="28" s="1"/>
  <c r="V514" i="28"/>
  <c r="R514" i="28" s="1"/>
  <c r="U514" i="28" s="1"/>
  <c r="V515" i="28"/>
  <c r="R515" i="28"/>
  <c r="U515" i="28" s="1"/>
  <c r="V516" i="28"/>
  <c r="R516" i="28" s="1"/>
  <c r="U516" i="28"/>
  <c r="V517" i="28"/>
  <c r="R517" i="28" s="1"/>
  <c r="U517" i="28" s="1"/>
  <c r="V518" i="28"/>
  <c r="R518" i="28" s="1"/>
  <c r="U518" i="28" s="1"/>
  <c r="V519" i="28"/>
  <c r="R519" i="28" s="1"/>
  <c r="U519" i="28" s="1"/>
  <c r="V520" i="28"/>
  <c r="R520" i="28" s="1"/>
  <c r="U520" i="28" s="1"/>
  <c r="V521" i="28"/>
  <c r="R521" i="28" s="1"/>
  <c r="U521" i="28" s="1"/>
  <c r="V522" i="28"/>
  <c r="R522" i="28" s="1"/>
  <c r="U522" i="28" s="1"/>
  <c r="V523" i="28"/>
  <c r="R523" i="28"/>
  <c r="U523" i="28" s="1"/>
  <c r="V524" i="28"/>
  <c r="R524" i="28" s="1"/>
  <c r="U524" i="28"/>
  <c r="V525" i="28"/>
  <c r="R525" i="28" s="1"/>
  <c r="U525" i="28" s="1"/>
  <c r="V526" i="28"/>
  <c r="R526" i="28" s="1"/>
  <c r="U526" i="28" s="1"/>
  <c r="V527" i="28"/>
  <c r="R527" i="28" s="1"/>
  <c r="U527" i="28" s="1"/>
  <c r="V528" i="28"/>
  <c r="R528" i="28" s="1"/>
  <c r="U528" i="28" s="1"/>
  <c r="V529" i="28"/>
  <c r="R529" i="28" s="1"/>
  <c r="U529" i="28" s="1"/>
  <c r="V530" i="28"/>
  <c r="R530" i="28" s="1"/>
  <c r="U530" i="28" s="1"/>
  <c r="V531" i="28"/>
  <c r="R531" i="28"/>
  <c r="U531" i="28" s="1"/>
  <c r="V532" i="28"/>
  <c r="R532" i="28" s="1"/>
  <c r="U532" i="28"/>
  <c r="V533" i="28"/>
  <c r="R533" i="28" s="1"/>
  <c r="U533" i="28" s="1"/>
  <c r="V534" i="28"/>
  <c r="R534" i="28" s="1"/>
  <c r="U534" i="28" s="1"/>
  <c r="V535" i="28"/>
  <c r="R535" i="28" s="1"/>
  <c r="U535" i="28"/>
  <c r="V536" i="28"/>
  <c r="R536" i="28" s="1"/>
  <c r="U536" i="28" s="1"/>
  <c r="V537" i="28"/>
  <c r="R537" i="28" s="1"/>
  <c r="U537" i="28" s="1"/>
  <c r="V538" i="28"/>
  <c r="R538" i="28" s="1"/>
  <c r="U538" i="28" s="1"/>
  <c r="V539" i="28"/>
  <c r="R539" i="28"/>
  <c r="U539" i="28" s="1"/>
  <c r="V540" i="28"/>
  <c r="R540" i="28" s="1"/>
  <c r="U540" i="28"/>
  <c r="V541" i="28"/>
  <c r="R541" i="28" s="1"/>
  <c r="U541" i="28" s="1"/>
  <c r="V542" i="28"/>
  <c r="R542" i="28" s="1"/>
  <c r="U542" i="28" s="1"/>
  <c r="V543" i="28"/>
  <c r="R543" i="28" s="1"/>
  <c r="U543" i="28" s="1"/>
  <c r="V544" i="28"/>
  <c r="R544" i="28" s="1"/>
  <c r="U544" i="28" s="1"/>
  <c r="V545" i="28"/>
  <c r="R545" i="28" s="1"/>
  <c r="U545" i="28" s="1"/>
  <c r="V546" i="28"/>
  <c r="R546" i="28" s="1"/>
  <c r="U546" i="28" s="1"/>
  <c r="V547" i="28"/>
  <c r="R547" i="28"/>
  <c r="U547" i="28" s="1"/>
  <c r="V548" i="28"/>
  <c r="R548" i="28" s="1"/>
  <c r="U548" i="28"/>
  <c r="V549" i="28"/>
  <c r="R549" i="28" s="1"/>
  <c r="U549" i="28" s="1"/>
  <c r="V550" i="28"/>
  <c r="R550" i="28" s="1"/>
  <c r="U550" i="28" s="1"/>
  <c r="V551" i="28"/>
  <c r="R551" i="28" s="1"/>
  <c r="U551" i="28"/>
  <c r="V552" i="28"/>
  <c r="R552" i="28" s="1"/>
  <c r="U552" i="28" s="1"/>
  <c r="V553" i="28"/>
  <c r="R553" i="28" s="1"/>
  <c r="U553" i="28" s="1"/>
  <c r="V554" i="28"/>
  <c r="R554" i="28" s="1"/>
  <c r="U554" i="28" s="1"/>
  <c r="V555" i="28"/>
  <c r="R555" i="28"/>
  <c r="U555" i="28" s="1"/>
  <c r="V556" i="28"/>
  <c r="R556" i="28" s="1"/>
  <c r="U556" i="28"/>
  <c r="V557" i="28"/>
  <c r="R557" i="28" s="1"/>
  <c r="U557" i="28" s="1"/>
  <c r="V558" i="28"/>
  <c r="R558" i="28" s="1"/>
  <c r="U558" i="28" s="1"/>
  <c r="V559" i="28"/>
  <c r="R559" i="28" s="1"/>
  <c r="U559" i="28" s="1"/>
  <c r="V560" i="28"/>
  <c r="R560" i="28" s="1"/>
  <c r="U560" i="28" s="1"/>
  <c r="V561" i="28"/>
  <c r="R561" i="28" s="1"/>
  <c r="U561" i="28" s="1"/>
  <c r="V562" i="28"/>
  <c r="R562" i="28" s="1"/>
  <c r="U562" i="28" s="1"/>
  <c r="V563" i="28"/>
  <c r="R563" i="28"/>
  <c r="U563" i="28" s="1"/>
  <c r="V564" i="28"/>
  <c r="R564" i="28" s="1"/>
  <c r="U564" i="28"/>
  <c r="V565" i="28"/>
  <c r="R565" i="28" s="1"/>
  <c r="U565" i="28" s="1"/>
  <c r="V566" i="28"/>
  <c r="R566" i="28" s="1"/>
  <c r="U566" i="28" s="1"/>
  <c r="V567" i="28"/>
  <c r="R567" i="28" s="1"/>
  <c r="U567" i="28" s="1"/>
  <c r="V568" i="28"/>
  <c r="R568" i="28" s="1"/>
  <c r="U568" i="28" s="1"/>
  <c r="V569" i="28"/>
  <c r="R569" i="28" s="1"/>
  <c r="U569" i="28" s="1"/>
  <c r="V570" i="28"/>
  <c r="R570" i="28" s="1"/>
  <c r="U570" i="28" s="1"/>
  <c r="V571" i="28"/>
  <c r="R571" i="28"/>
  <c r="U571" i="28" s="1"/>
  <c r="V572" i="28"/>
  <c r="R572" i="28" s="1"/>
  <c r="U572" i="28"/>
  <c r="V573" i="28"/>
  <c r="R573" i="28" s="1"/>
  <c r="U573" i="28" s="1"/>
  <c r="V574" i="28"/>
  <c r="R574" i="28" s="1"/>
  <c r="U574" i="28" s="1"/>
  <c r="V575" i="28"/>
  <c r="R575" i="28" s="1"/>
  <c r="U575" i="28" s="1"/>
  <c r="V576" i="28"/>
  <c r="R576" i="28" s="1"/>
  <c r="U576" i="28" s="1"/>
  <c r="V577" i="28"/>
  <c r="R577" i="28" s="1"/>
  <c r="U577" i="28" s="1"/>
  <c r="V578" i="28"/>
  <c r="R578" i="28" s="1"/>
  <c r="U578" i="28" s="1"/>
  <c r="V579" i="28"/>
  <c r="R579" i="28"/>
  <c r="U579" i="28" s="1"/>
  <c r="V580" i="28"/>
  <c r="R580" i="28" s="1"/>
  <c r="U580" i="28"/>
  <c r="V581" i="28"/>
  <c r="R581" i="28" s="1"/>
  <c r="U581" i="28" s="1"/>
  <c r="V582" i="28"/>
  <c r="R582" i="28" s="1"/>
  <c r="U582" i="28" s="1"/>
  <c r="V583" i="28"/>
  <c r="R583" i="28" s="1"/>
  <c r="U583" i="28" s="1"/>
  <c r="V584" i="28"/>
  <c r="R584" i="28" s="1"/>
  <c r="U584" i="28" s="1"/>
  <c r="V585" i="28"/>
  <c r="R585" i="28" s="1"/>
  <c r="U585" i="28" s="1"/>
  <c r="V586" i="28"/>
  <c r="R586" i="28" s="1"/>
  <c r="U586" i="28" s="1"/>
  <c r="V587" i="28"/>
  <c r="R587" i="28"/>
  <c r="U587" i="28" s="1"/>
  <c r="V588" i="28"/>
  <c r="R588" i="28" s="1"/>
  <c r="U588" i="28"/>
  <c r="V589" i="28"/>
  <c r="R589" i="28" s="1"/>
  <c r="U589" i="28" s="1"/>
  <c r="V590" i="28"/>
  <c r="R590" i="28" s="1"/>
  <c r="U590" i="28" s="1"/>
  <c r="V591" i="28"/>
  <c r="R591" i="28" s="1"/>
  <c r="U591" i="28" s="1"/>
  <c r="V592" i="28"/>
  <c r="R592" i="28" s="1"/>
  <c r="U592" i="28" s="1"/>
  <c r="V593" i="28"/>
  <c r="R593" i="28" s="1"/>
  <c r="U593" i="28" s="1"/>
  <c r="V594" i="28"/>
  <c r="R594" i="28" s="1"/>
  <c r="U594" i="28" s="1"/>
  <c r="V595" i="28"/>
  <c r="R595" i="28"/>
  <c r="U595" i="28" s="1"/>
  <c r="V596" i="28"/>
  <c r="R596" i="28" s="1"/>
  <c r="U596" i="28"/>
  <c r="V597" i="28"/>
  <c r="R597" i="28" s="1"/>
  <c r="U597" i="28" s="1"/>
  <c r="V598" i="28"/>
  <c r="R598" i="28" s="1"/>
  <c r="U598" i="28" s="1"/>
  <c r="V599" i="28"/>
  <c r="R599" i="28" s="1"/>
  <c r="U599" i="28"/>
  <c r="V600" i="28"/>
  <c r="R600" i="28" s="1"/>
  <c r="U600" i="28" s="1"/>
  <c r="V601" i="28"/>
  <c r="R601" i="28" s="1"/>
  <c r="U601" i="28" s="1"/>
  <c r="V602" i="28"/>
  <c r="R602" i="28" s="1"/>
  <c r="U602" i="28" s="1"/>
  <c r="V603" i="28"/>
  <c r="R603" i="28"/>
  <c r="U603" i="28" s="1"/>
  <c r="V604" i="28"/>
  <c r="R604" i="28" s="1"/>
  <c r="U604" i="28"/>
  <c r="V605" i="28"/>
  <c r="R605" i="28" s="1"/>
  <c r="U605" i="28" s="1"/>
  <c r="V5" i="29"/>
  <c r="T5" i="29" s="1"/>
  <c r="S5" i="29"/>
  <c r="V6" i="29"/>
  <c r="S6" i="29" s="1"/>
  <c r="R6" i="29"/>
  <c r="U6" i="29" s="1"/>
  <c r="T6" i="29"/>
  <c r="V7" i="29"/>
  <c r="V8" i="29"/>
  <c r="T8" i="29" s="1"/>
  <c r="S8" i="29"/>
  <c r="V9" i="29"/>
  <c r="R9" i="29" s="1"/>
  <c r="V10" i="29"/>
  <c r="R10" i="29" s="1"/>
  <c r="U10" i="29" s="1"/>
  <c r="V11" i="29"/>
  <c r="R11" i="29" s="1"/>
  <c r="U11" i="29" s="1"/>
  <c r="V12" i="29"/>
  <c r="R12" i="29"/>
  <c r="U12" i="29" s="1"/>
  <c r="V13" i="29"/>
  <c r="R13" i="29" s="1"/>
  <c r="U13" i="29" s="1"/>
  <c r="V14" i="29"/>
  <c r="R14" i="29"/>
  <c r="U14" i="29" s="1"/>
  <c r="V15" i="29"/>
  <c r="R15" i="29" s="1"/>
  <c r="U15" i="29" s="1"/>
  <c r="V16" i="29"/>
  <c r="R16" i="29" s="1"/>
  <c r="U16" i="29" s="1"/>
  <c r="V17" i="29"/>
  <c r="R17" i="29" s="1"/>
  <c r="U17" i="29" s="1"/>
  <c r="V18" i="29"/>
  <c r="R18" i="29" s="1"/>
  <c r="U18" i="29" s="1"/>
  <c r="V19" i="29"/>
  <c r="R19" i="29"/>
  <c r="U19" i="29" s="1"/>
  <c r="V20" i="29"/>
  <c r="R20" i="29" s="1"/>
  <c r="U20" i="29" s="1"/>
  <c r="V21" i="29"/>
  <c r="R21" i="29" s="1"/>
  <c r="U21" i="29" s="1"/>
  <c r="V22" i="29"/>
  <c r="R22" i="29" s="1"/>
  <c r="U22" i="29" s="1"/>
  <c r="V23" i="29"/>
  <c r="R23" i="29" s="1"/>
  <c r="U23" i="29" s="1"/>
  <c r="V24" i="29"/>
  <c r="R24" i="29"/>
  <c r="U24" i="29" s="1"/>
  <c r="V25" i="29"/>
  <c r="R25" i="29" s="1"/>
  <c r="U25" i="29"/>
  <c r="V26" i="29"/>
  <c r="R26" i="29" s="1"/>
  <c r="U26" i="29" s="1"/>
  <c r="V27" i="29"/>
  <c r="R27" i="29" s="1"/>
  <c r="U27" i="29" s="1"/>
  <c r="V28" i="29"/>
  <c r="R28" i="29"/>
  <c r="U28" i="29" s="1"/>
  <c r="V29" i="29"/>
  <c r="R29" i="29" s="1"/>
  <c r="U29" i="29" s="1"/>
  <c r="V30" i="29"/>
  <c r="R30" i="29"/>
  <c r="U30" i="29" s="1"/>
  <c r="V31" i="29"/>
  <c r="R31" i="29" s="1"/>
  <c r="U31" i="29" s="1"/>
  <c r="V32" i="29"/>
  <c r="R32" i="29" s="1"/>
  <c r="U32" i="29" s="1"/>
  <c r="V33" i="29"/>
  <c r="R33" i="29" s="1"/>
  <c r="U33" i="29" s="1"/>
  <c r="V34" i="29"/>
  <c r="R34" i="29" s="1"/>
  <c r="U34" i="29" s="1"/>
  <c r="V35" i="29"/>
  <c r="R35" i="29"/>
  <c r="U35" i="29" s="1"/>
  <c r="V36" i="29"/>
  <c r="R36" i="29" s="1"/>
  <c r="U36" i="29" s="1"/>
  <c r="V37" i="29"/>
  <c r="R37" i="29" s="1"/>
  <c r="U37" i="29" s="1"/>
  <c r="V38" i="29"/>
  <c r="R38" i="29" s="1"/>
  <c r="U38" i="29" s="1"/>
  <c r="V39" i="29"/>
  <c r="R39" i="29" s="1"/>
  <c r="U39" i="29" s="1"/>
  <c r="V40" i="29"/>
  <c r="R40" i="29"/>
  <c r="U40" i="29" s="1"/>
  <c r="V41" i="29"/>
  <c r="R41" i="29" s="1"/>
  <c r="U41" i="29"/>
  <c r="V42" i="29"/>
  <c r="R42" i="29" s="1"/>
  <c r="U42" i="29" s="1"/>
  <c r="V43" i="29"/>
  <c r="R43" i="29" s="1"/>
  <c r="U43" i="29" s="1"/>
  <c r="V44" i="29"/>
  <c r="R44" i="29"/>
  <c r="U44" i="29" s="1"/>
  <c r="V45" i="29"/>
  <c r="R45" i="29" s="1"/>
  <c r="U45" i="29" s="1"/>
  <c r="V46" i="29"/>
  <c r="R46" i="29"/>
  <c r="U46" i="29" s="1"/>
  <c r="V47" i="29"/>
  <c r="R47" i="29" s="1"/>
  <c r="U47" i="29" s="1"/>
  <c r="V48" i="29"/>
  <c r="R48" i="29" s="1"/>
  <c r="U48" i="29" s="1"/>
  <c r="V49" i="29"/>
  <c r="R49" i="29" s="1"/>
  <c r="U49" i="29" s="1"/>
  <c r="V50" i="29"/>
  <c r="R50" i="29" s="1"/>
  <c r="U50" i="29" s="1"/>
  <c r="V51" i="29"/>
  <c r="R51" i="29"/>
  <c r="U51" i="29" s="1"/>
  <c r="V52" i="29"/>
  <c r="R52" i="29" s="1"/>
  <c r="U52" i="29" s="1"/>
  <c r="V53" i="29"/>
  <c r="R53" i="29" s="1"/>
  <c r="U53" i="29" s="1"/>
  <c r="V54" i="29"/>
  <c r="R54" i="29" s="1"/>
  <c r="U54" i="29" s="1"/>
  <c r="V55" i="29"/>
  <c r="R55" i="29" s="1"/>
  <c r="U55" i="29" s="1"/>
  <c r="V56" i="29"/>
  <c r="R56" i="29"/>
  <c r="U56" i="29" s="1"/>
  <c r="V57" i="29"/>
  <c r="R57" i="29" s="1"/>
  <c r="U57" i="29"/>
  <c r="V58" i="29"/>
  <c r="R58" i="29" s="1"/>
  <c r="U58" i="29" s="1"/>
  <c r="V59" i="29"/>
  <c r="R59" i="29" s="1"/>
  <c r="U59" i="29" s="1"/>
  <c r="V60" i="29"/>
  <c r="R60" i="29"/>
  <c r="U60" i="29" s="1"/>
  <c r="V61" i="29"/>
  <c r="R61" i="29" s="1"/>
  <c r="U61" i="29" s="1"/>
  <c r="V62" i="29"/>
  <c r="R62" i="29"/>
  <c r="U62" i="29" s="1"/>
  <c r="V63" i="29"/>
  <c r="R63" i="29" s="1"/>
  <c r="U63" i="29" s="1"/>
  <c r="V64" i="29"/>
  <c r="R64" i="29" s="1"/>
  <c r="U64" i="29" s="1"/>
  <c r="V65" i="29"/>
  <c r="R65" i="29" s="1"/>
  <c r="U65" i="29" s="1"/>
  <c r="V66" i="29"/>
  <c r="R66" i="29" s="1"/>
  <c r="U66" i="29" s="1"/>
  <c r="V67" i="29"/>
  <c r="R67" i="29"/>
  <c r="U67" i="29" s="1"/>
  <c r="V68" i="29"/>
  <c r="R68" i="29" s="1"/>
  <c r="U68" i="29" s="1"/>
  <c r="V69" i="29"/>
  <c r="R69" i="29" s="1"/>
  <c r="U69" i="29" s="1"/>
  <c r="V70" i="29"/>
  <c r="R70" i="29" s="1"/>
  <c r="U70" i="29" s="1"/>
  <c r="V71" i="29"/>
  <c r="R71" i="29" s="1"/>
  <c r="U71" i="29" s="1"/>
  <c r="V72" i="29"/>
  <c r="R72" i="29"/>
  <c r="U72" i="29" s="1"/>
  <c r="V73" i="29"/>
  <c r="R73" i="29" s="1"/>
  <c r="U73" i="29"/>
  <c r="V74" i="29"/>
  <c r="R74" i="29" s="1"/>
  <c r="U74" i="29" s="1"/>
  <c r="V75" i="29"/>
  <c r="R75" i="29" s="1"/>
  <c r="U75" i="29" s="1"/>
  <c r="V76" i="29"/>
  <c r="R76" i="29"/>
  <c r="U76" i="29" s="1"/>
  <c r="V77" i="29"/>
  <c r="R77" i="29" s="1"/>
  <c r="U77" i="29" s="1"/>
  <c r="V78" i="29"/>
  <c r="R78" i="29"/>
  <c r="U78" i="29" s="1"/>
  <c r="V79" i="29"/>
  <c r="R79" i="29" s="1"/>
  <c r="U79" i="29" s="1"/>
  <c r="V80" i="29"/>
  <c r="R80" i="29" s="1"/>
  <c r="U80" i="29" s="1"/>
  <c r="V81" i="29"/>
  <c r="R81" i="29" s="1"/>
  <c r="U81" i="29" s="1"/>
  <c r="V82" i="29"/>
  <c r="R82" i="29" s="1"/>
  <c r="U82" i="29" s="1"/>
  <c r="V83" i="29"/>
  <c r="R83" i="29"/>
  <c r="U83" i="29" s="1"/>
  <c r="V84" i="29"/>
  <c r="R84" i="29" s="1"/>
  <c r="U84" i="29" s="1"/>
  <c r="V85" i="29"/>
  <c r="R85" i="29" s="1"/>
  <c r="U85" i="29" s="1"/>
  <c r="V86" i="29"/>
  <c r="R86" i="29" s="1"/>
  <c r="U86" i="29" s="1"/>
  <c r="V87" i="29"/>
  <c r="R87" i="29" s="1"/>
  <c r="U87" i="29" s="1"/>
  <c r="V88" i="29"/>
  <c r="R88" i="29"/>
  <c r="U88" i="29" s="1"/>
  <c r="V89" i="29"/>
  <c r="R89" i="29" s="1"/>
  <c r="U89" i="29"/>
  <c r="V90" i="29"/>
  <c r="R90" i="29" s="1"/>
  <c r="U90" i="29" s="1"/>
  <c r="V91" i="29"/>
  <c r="R91" i="29" s="1"/>
  <c r="U91" i="29" s="1"/>
  <c r="V92" i="29"/>
  <c r="R92" i="29"/>
  <c r="U92" i="29" s="1"/>
  <c r="V93" i="29"/>
  <c r="R93" i="29" s="1"/>
  <c r="U93" i="29" s="1"/>
  <c r="V94" i="29"/>
  <c r="R94" i="29"/>
  <c r="U94" i="29" s="1"/>
  <c r="V95" i="29"/>
  <c r="R95" i="29" s="1"/>
  <c r="U95" i="29" s="1"/>
  <c r="V96" i="29"/>
  <c r="R96" i="29" s="1"/>
  <c r="U96" i="29" s="1"/>
  <c r="V97" i="29"/>
  <c r="R97" i="29" s="1"/>
  <c r="U97" i="29" s="1"/>
  <c r="V98" i="29"/>
  <c r="R98" i="29" s="1"/>
  <c r="U98" i="29" s="1"/>
  <c r="V99" i="29"/>
  <c r="R99" i="29"/>
  <c r="U99" i="29" s="1"/>
  <c r="V100" i="29"/>
  <c r="R100" i="29" s="1"/>
  <c r="U100" i="29" s="1"/>
  <c r="V101" i="29"/>
  <c r="R101" i="29" s="1"/>
  <c r="U101" i="29" s="1"/>
  <c r="V102" i="29"/>
  <c r="R102" i="29" s="1"/>
  <c r="U102" i="29" s="1"/>
  <c r="V103" i="29"/>
  <c r="R103" i="29" s="1"/>
  <c r="U103" i="29" s="1"/>
  <c r="V104" i="29"/>
  <c r="R104" i="29"/>
  <c r="U104" i="29" s="1"/>
  <c r="V105" i="29"/>
  <c r="R105" i="29" s="1"/>
  <c r="U105" i="29"/>
  <c r="V106" i="29"/>
  <c r="R106" i="29" s="1"/>
  <c r="U106" i="29" s="1"/>
  <c r="V107" i="29"/>
  <c r="R107" i="29" s="1"/>
  <c r="U107" i="29" s="1"/>
  <c r="V108" i="29"/>
  <c r="R108" i="29"/>
  <c r="U108" i="29" s="1"/>
  <c r="V109" i="29"/>
  <c r="R109" i="29" s="1"/>
  <c r="U109" i="29" s="1"/>
  <c r="V110" i="29"/>
  <c r="R110" i="29"/>
  <c r="U110" i="29" s="1"/>
  <c r="V111" i="29"/>
  <c r="R111" i="29" s="1"/>
  <c r="U111" i="29" s="1"/>
  <c r="V112" i="29"/>
  <c r="R112" i="29" s="1"/>
  <c r="U112" i="29" s="1"/>
  <c r="V113" i="29"/>
  <c r="R113" i="29" s="1"/>
  <c r="U113" i="29" s="1"/>
  <c r="V114" i="29"/>
  <c r="R114" i="29" s="1"/>
  <c r="U114" i="29" s="1"/>
  <c r="V115" i="29"/>
  <c r="R115" i="29"/>
  <c r="U115" i="29" s="1"/>
  <c r="V116" i="29"/>
  <c r="R116" i="29" s="1"/>
  <c r="U116" i="29" s="1"/>
  <c r="V117" i="29"/>
  <c r="R117" i="29" s="1"/>
  <c r="U117" i="29" s="1"/>
  <c r="V118" i="29"/>
  <c r="R118" i="29" s="1"/>
  <c r="U118" i="29" s="1"/>
  <c r="V119" i="29"/>
  <c r="R119" i="29" s="1"/>
  <c r="U119" i="29" s="1"/>
  <c r="V120" i="29"/>
  <c r="R120" i="29"/>
  <c r="U120" i="29" s="1"/>
  <c r="V121" i="29"/>
  <c r="R121" i="29" s="1"/>
  <c r="U121" i="29"/>
  <c r="V122" i="29"/>
  <c r="R122" i="29" s="1"/>
  <c r="U122" i="29" s="1"/>
  <c r="V123" i="29"/>
  <c r="R123" i="29" s="1"/>
  <c r="U123" i="29" s="1"/>
  <c r="V124" i="29"/>
  <c r="R124" i="29"/>
  <c r="U124" i="29" s="1"/>
  <c r="V125" i="29"/>
  <c r="R125" i="29" s="1"/>
  <c r="U125" i="29" s="1"/>
  <c r="V126" i="29"/>
  <c r="R126" i="29"/>
  <c r="U126" i="29" s="1"/>
  <c r="V127" i="29"/>
  <c r="R127" i="29" s="1"/>
  <c r="U127" i="29" s="1"/>
  <c r="V128" i="29"/>
  <c r="R128" i="29" s="1"/>
  <c r="U128" i="29" s="1"/>
  <c r="V129" i="29"/>
  <c r="R129" i="29" s="1"/>
  <c r="U129" i="29" s="1"/>
  <c r="V130" i="29"/>
  <c r="R130" i="29" s="1"/>
  <c r="U130" i="29" s="1"/>
  <c r="V131" i="29"/>
  <c r="R131" i="29"/>
  <c r="U131" i="29" s="1"/>
  <c r="V132" i="29"/>
  <c r="R132" i="29" s="1"/>
  <c r="U132" i="29" s="1"/>
  <c r="V133" i="29"/>
  <c r="R133" i="29" s="1"/>
  <c r="U133" i="29" s="1"/>
  <c r="V134" i="29"/>
  <c r="R134" i="29" s="1"/>
  <c r="U134" i="29" s="1"/>
  <c r="V135" i="29"/>
  <c r="R135" i="29" s="1"/>
  <c r="U135" i="29" s="1"/>
  <c r="V136" i="29"/>
  <c r="R136" i="29"/>
  <c r="U136" i="29" s="1"/>
  <c r="V137" i="29"/>
  <c r="R137" i="29" s="1"/>
  <c r="U137" i="29"/>
  <c r="V138" i="29"/>
  <c r="R138" i="29" s="1"/>
  <c r="U138" i="29" s="1"/>
  <c r="V139" i="29"/>
  <c r="R139" i="29" s="1"/>
  <c r="U139" i="29" s="1"/>
  <c r="V140" i="29"/>
  <c r="R140" i="29"/>
  <c r="U140" i="29" s="1"/>
  <c r="V141" i="29"/>
  <c r="R141" i="29" s="1"/>
  <c r="U141" i="29" s="1"/>
  <c r="V142" i="29"/>
  <c r="R142" i="29"/>
  <c r="U142" i="29" s="1"/>
  <c r="V143" i="29"/>
  <c r="R143" i="29" s="1"/>
  <c r="U143" i="29" s="1"/>
  <c r="V144" i="29"/>
  <c r="R144" i="29" s="1"/>
  <c r="U144" i="29" s="1"/>
  <c r="V145" i="29"/>
  <c r="R145" i="29" s="1"/>
  <c r="U145" i="29" s="1"/>
  <c r="V146" i="29"/>
  <c r="R146" i="29" s="1"/>
  <c r="U146" i="29" s="1"/>
  <c r="V147" i="29"/>
  <c r="R147" i="29"/>
  <c r="U147" i="29" s="1"/>
  <c r="V148" i="29"/>
  <c r="R148" i="29" s="1"/>
  <c r="U148" i="29" s="1"/>
  <c r="V149" i="29"/>
  <c r="R149" i="29" s="1"/>
  <c r="U149" i="29" s="1"/>
  <c r="V150" i="29"/>
  <c r="R150" i="29" s="1"/>
  <c r="U150" i="29" s="1"/>
  <c r="V151" i="29"/>
  <c r="R151" i="29" s="1"/>
  <c r="U151" i="29" s="1"/>
  <c r="V152" i="29"/>
  <c r="R152" i="29"/>
  <c r="U152" i="29" s="1"/>
  <c r="V153" i="29"/>
  <c r="R153" i="29" s="1"/>
  <c r="U153" i="29"/>
  <c r="V154" i="29"/>
  <c r="R154" i="29" s="1"/>
  <c r="U154" i="29" s="1"/>
  <c r="V155" i="29"/>
  <c r="R155" i="29" s="1"/>
  <c r="U155" i="29" s="1"/>
  <c r="V156" i="29"/>
  <c r="R156" i="29"/>
  <c r="U156" i="29" s="1"/>
  <c r="V157" i="29"/>
  <c r="R157" i="29" s="1"/>
  <c r="U157" i="29" s="1"/>
  <c r="V158" i="29"/>
  <c r="R158" i="29"/>
  <c r="U158" i="29" s="1"/>
  <c r="V159" i="29"/>
  <c r="R159" i="29" s="1"/>
  <c r="U159" i="29" s="1"/>
  <c r="V160" i="29"/>
  <c r="R160" i="29" s="1"/>
  <c r="U160" i="29" s="1"/>
  <c r="V161" i="29"/>
  <c r="R161" i="29" s="1"/>
  <c r="U161" i="29" s="1"/>
  <c r="V162" i="29"/>
  <c r="R162" i="29" s="1"/>
  <c r="U162" i="29" s="1"/>
  <c r="V163" i="29"/>
  <c r="R163" i="29"/>
  <c r="U163" i="29" s="1"/>
  <c r="V164" i="29"/>
  <c r="R164" i="29" s="1"/>
  <c r="U164" i="29" s="1"/>
  <c r="V165" i="29"/>
  <c r="R165" i="29" s="1"/>
  <c r="U165" i="29" s="1"/>
  <c r="V166" i="29"/>
  <c r="R166" i="29" s="1"/>
  <c r="U166" i="29" s="1"/>
  <c r="V167" i="29"/>
  <c r="R167" i="29" s="1"/>
  <c r="U167" i="29" s="1"/>
  <c r="V168" i="29"/>
  <c r="R168" i="29"/>
  <c r="U168" i="29" s="1"/>
  <c r="V169" i="29"/>
  <c r="R169" i="29" s="1"/>
  <c r="U169" i="29"/>
  <c r="V170" i="29"/>
  <c r="R170" i="29" s="1"/>
  <c r="U170" i="29" s="1"/>
  <c r="V171" i="29"/>
  <c r="R171" i="29" s="1"/>
  <c r="U171" i="29" s="1"/>
  <c r="V172" i="29"/>
  <c r="R172" i="29"/>
  <c r="U172" i="29" s="1"/>
  <c r="V173" i="29"/>
  <c r="R173" i="29" s="1"/>
  <c r="U173" i="29" s="1"/>
  <c r="V174" i="29"/>
  <c r="R174" i="29"/>
  <c r="U174" i="29" s="1"/>
  <c r="V175" i="29"/>
  <c r="R175" i="29" s="1"/>
  <c r="U175" i="29" s="1"/>
  <c r="V176" i="29"/>
  <c r="R176" i="29" s="1"/>
  <c r="U176" i="29" s="1"/>
  <c r="V177" i="29"/>
  <c r="R177" i="29" s="1"/>
  <c r="U177" i="29" s="1"/>
  <c r="V178" i="29"/>
  <c r="R178" i="29" s="1"/>
  <c r="U178" i="29" s="1"/>
  <c r="V179" i="29"/>
  <c r="R179" i="29"/>
  <c r="U179" i="29" s="1"/>
  <c r="V180" i="29"/>
  <c r="R180" i="29" s="1"/>
  <c r="U180" i="29" s="1"/>
  <c r="V181" i="29"/>
  <c r="R181" i="29" s="1"/>
  <c r="U181" i="29" s="1"/>
  <c r="V182" i="29"/>
  <c r="R182" i="29" s="1"/>
  <c r="U182" i="29" s="1"/>
  <c r="V183" i="29"/>
  <c r="R183" i="29" s="1"/>
  <c r="U183" i="29" s="1"/>
  <c r="V184" i="29"/>
  <c r="R184" i="29"/>
  <c r="U184" i="29" s="1"/>
  <c r="V185" i="29"/>
  <c r="R185" i="29" s="1"/>
  <c r="U185" i="29"/>
  <c r="V186" i="29"/>
  <c r="R186" i="29" s="1"/>
  <c r="U186" i="29" s="1"/>
  <c r="V187" i="29"/>
  <c r="R187" i="29" s="1"/>
  <c r="U187" i="29" s="1"/>
  <c r="V188" i="29"/>
  <c r="R188" i="29"/>
  <c r="U188" i="29" s="1"/>
  <c r="V189" i="29"/>
  <c r="R189" i="29" s="1"/>
  <c r="U189" i="29" s="1"/>
  <c r="V190" i="29"/>
  <c r="R190" i="29"/>
  <c r="U190" i="29" s="1"/>
  <c r="V191" i="29"/>
  <c r="R191" i="29" s="1"/>
  <c r="U191" i="29" s="1"/>
  <c r="V192" i="29"/>
  <c r="R192" i="29" s="1"/>
  <c r="U192" i="29" s="1"/>
  <c r="V193" i="29"/>
  <c r="R193" i="29" s="1"/>
  <c r="U193" i="29" s="1"/>
  <c r="V194" i="29"/>
  <c r="R194" i="29" s="1"/>
  <c r="U194" i="29" s="1"/>
  <c r="V195" i="29"/>
  <c r="R195" i="29"/>
  <c r="U195" i="29" s="1"/>
  <c r="V196" i="29"/>
  <c r="R196" i="29" s="1"/>
  <c r="U196" i="29" s="1"/>
  <c r="V197" i="29"/>
  <c r="R197" i="29" s="1"/>
  <c r="U197" i="29" s="1"/>
  <c r="V198" i="29"/>
  <c r="R198" i="29" s="1"/>
  <c r="U198" i="29" s="1"/>
  <c r="V199" i="29"/>
  <c r="R199" i="29" s="1"/>
  <c r="U199" i="29" s="1"/>
  <c r="V200" i="29"/>
  <c r="R200" i="29"/>
  <c r="U200" i="29" s="1"/>
  <c r="V201" i="29"/>
  <c r="R201" i="29" s="1"/>
  <c r="U201" i="29"/>
  <c r="V202" i="29"/>
  <c r="R202" i="29" s="1"/>
  <c r="U202" i="29" s="1"/>
  <c r="V203" i="29"/>
  <c r="R203" i="29" s="1"/>
  <c r="U203" i="29" s="1"/>
  <c r="V204" i="29"/>
  <c r="R204" i="29"/>
  <c r="U204" i="29" s="1"/>
  <c r="V205" i="29"/>
  <c r="R205" i="29" s="1"/>
  <c r="U205" i="29" s="1"/>
  <c r="V206" i="29"/>
  <c r="R206" i="29"/>
  <c r="U206" i="29" s="1"/>
  <c r="V207" i="29"/>
  <c r="R207" i="29" s="1"/>
  <c r="U207" i="29" s="1"/>
  <c r="V208" i="29"/>
  <c r="R208" i="29" s="1"/>
  <c r="U208" i="29" s="1"/>
  <c r="V209" i="29"/>
  <c r="R209" i="29" s="1"/>
  <c r="U209" i="29" s="1"/>
  <c r="V210" i="29"/>
  <c r="R210" i="29" s="1"/>
  <c r="U210" i="29" s="1"/>
  <c r="V211" i="29"/>
  <c r="R211" i="29"/>
  <c r="U211" i="29" s="1"/>
  <c r="V212" i="29"/>
  <c r="R212" i="29" s="1"/>
  <c r="U212" i="29" s="1"/>
  <c r="V213" i="29"/>
  <c r="R213" i="29" s="1"/>
  <c r="U213" i="29" s="1"/>
  <c r="V214" i="29"/>
  <c r="R214" i="29" s="1"/>
  <c r="U214" i="29" s="1"/>
  <c r="V215" i="29"/>
  <c r="R215" i="29" s="1"/>
  <c r="U215" i="29" s="1"/>
  <c r="V216" i="29"/>
  <c r="R216" i="29"/>
  <c r="U216" i="29" s="1"/>
  <c r="V217" i="29"/>
  <c r="R217" i="29" s="1"/>
  <c r="U217" i="29"/>
  <c r="V218" i="29"/>
  <c r="R218" i="29" s="1"/>
  <c r="U218" i="29" s="1"/>
  <c r="V219" i="29"/>
  <c r="R219" i="29" s="1"/>
  <c r="U219" i="29" s="1"/>
  <c r="V220" i="29"/>
  <c r="R220" i="29" s="1"/>
  <c r="U220" i="29" s="1"/>
  <c r="V221" i="29"/>
  <c r="R221" i="29" s="1"/>
  <c r="U221" i="29" s="1"/>
  <c r="V222" i="29"/>
  <c r="R222" i="29" s="1"/>
  <c r="U222" i="29" s="1"/>
  <c r="V223" i="29"/>
  <c r="R223" i="29" s="1"/>
  <c r="U223" i="29" s="1"/>
  <c r="V224" i="29"/>
  <c r="R224" i="29"/>
  <c r="U224" i="29" s="1"/>
  <c r="V225" i="29"/>
  <c r="R225" i="29" s="1"/>
  <c r="U225" i="29"/>
  <c r="V226" i="29"/>
  <c r="R226" i="29" s="1"/>
  <c r="U226" i="29" s="1"/>
  <c r="V227" i="29"/>
  <c r="R227" i="29" s="1"/>
  <c r="U227" i="29" s="1"/>
  <c r="V228" i="29"/>
  <c r="R228" i="29" s="1"/>
  <c r="U228" i="29"/>
  <c r="V229" i="29"/>
  <c r="R229" i="29" s="1"/>
  <c r="U229" i="29" s="1"/>
  <c r="V230" i="29"/>
  <c r="R230" i="29" s="1"/>
  <c r="U230" i="29" s="1"/>
  <c r="V231" i="29"/>
  <c r="R231" i="29" s="1"/>
  <c r="U231" i="29" s="1"/>
  <c r="V232" i="29"/>
  <c r="R232" i="29"/>
  <c r="U232" i="29" s="1"/>
  <c r="V233" i="29"/>
  <c r="R233" i="29" s="1"/>
  <c r="U233" i="29"/>
  <c r="V234" i="29"/>
  <c r="R234" i="29" s="1"/>
  <c r="U234" i="29" s="1"/>
  <c r="V235" i="29"/>
  <c r="R235" i="29" s="1"/>
  <c r="U235" i="29"/>
  <c r="V236" i="29"/>
  <c r="R236" i="29"/>
  <c r="U236" i="29" s="1"/>
  <c r="V237" i="29"/>
  <c r="R237" i="29" s="1"/>
  <c r="U237" i="29" s="1"/>
  <c r="V238" i="29"/>
  <c r="R238" i="29"/>
  <c r="U238" i="29" s="1"/>
  <c r="V239" i="29"/>
  <c r="R239" i="29" s="1"/>
  <c r="U239" i="29" s="1"/>
  <c r="V240" i="29"/>
  <c r="R240" i="29" s="1"/>
  <c r="U240" i="29" s="1"/>
  <c r="V241" i="29"/>
  <c r="R241" i="29" s="1"/>
  <c r="U241" i="29" s="1"/>
  <c r="V242" i="29"/>
  <c r="R242" i="29" s="1"/>
  <c r="U242" i="29" s="1"/>
  <c r="V243" i="29"/>
  <c r="R243" i="29"/>
  <c r="U243" i="29" s="1"/>
  <c r="V244" i="29"/>
  <c r="R244" i="29" s="1"/>
  <c r="U244" i="29" s="1"/>
  <c r="V245" i="29"/>
  <c r="R245" i="29" s="1"/>
  <c r="U245" i="29" s="1"/>
  <c r="V246" i="29"/>
  <c r="R246" i="29" s="1"/>
  <c r="U246" i="29" s="1"/>
  <c r="V247" i="29"/>
  <c r="R247" i="29" s="1"/>
  <c r="U247" i="29" s="1"/>
  <c r="V248" i="29"/>
  <c r="R248" i="29"/>
  <c r="U248" i="29" s="1"/>
  <c r="V249" i="29"/>
  <c r="R249" i="29" s="1"/>
  <c r="U249" i="29"/>
  <c r="V250" i="29"/>
  <c r="R250" i="29" s="1"/>
  <c r="U250" i="29" s="1"/>
  <c r="V251" i="29"/>
  <c r="R251" i="29" s="1"/>
  <c r="U251" i="29" s="1"/>
  <c r="V252" i="29"/>
  <c r="R252" i="29" s="1"/>
  <c r="U252" i="29" s="1"/>
  <c r="V253" i="29"/>
  <c r="R253" i="29" s="1"/>
  <c r="U253" i="29" s="1"/>
  <c r="V254" i="29"/>
  <c r="R254" i="29" s="1"/>
  <c r="U254" i="29" s="1"/>
  <c r="V255" i="29"/>
  <c r="R255" i="29" s="1"/>
  <c r="U255" i="29" s="1"/>
  <c r="V256" i="29"/>
  <c r="R256" i="29"/>
  <c r="U256" i="29" s="1"/>
  <c r="V257" i="29"/>
  <c r="R257" i="29" s="1"/>
  <c r="U257" i="29"/>
  <c r="V258" i="29"/>
  <c r="R258" i="29" s="1"/>
  <c r="U258" i="29" s="1"/>
  <c r="V259" i="29"/>
  <c r="R259" i="29" s="1"/>
  <c r="U259" i="29" s="1"/>
  <c r="V260" i="29"/>
  <c r="R260" i="29" s="1"/>
  <c r="U260" i="29" s="1"/>
  <c r="V261" i="29"/>
  <c r="R261" i="29" s="1"/>
  <c r="U261" i="29" s="1"/>
  <c r="V262" i="29"/>
  <c r="R262" i="29" s="1"/>
  <c r="U262" i="29" s="1"/>
  <c r="V263" i="29"/>
  <c r="R263" i="29" s="1"/>
  <c r="U263" i="29" s="1"/>
  <c r="V264" i="29"/>
  <c r="R264" i="29"/>
  <c r="U264" i="29" s="1"/>
  <c r="V265" i="29"/>
  <c r="R265" i="29" s="1"/>
  <c r="U265" i="29"/>
  <c r="V266" i="29"/>
  <c r="R266" i="29" s="1"/>
  <c r="U266" i="29" s="1"/>
  <c r="V267" i="29"/>
  <c r="R267" i="29" s="1"/>
  <c r="U267" i="29" s="1"/>
  <c r="V268" i="29"/>
  <c r="R268" i="29"/>
  <c r="U268" i="29" s="1"/>
  <c r="V269" i="29"/>
  <c r="R269" i="29" s="1"/>
  <c r="U269" i="29" s="1"/>
  <c r="V270" i="29"/>
  <c r="R270" i="29"/>
  <c r="U270" i="29" s="1"/>
  <c r="V271" i="29"/>
  <c r="R271" i="29" s="1"/>
  <c r="U271" i="29" s="1"/>
  <c r="V272" i="29"/>
  <c r="R272" i="29" s="1"/>
  <c r="U272" i="29" s="1"/>
  <c r="V273" i="29"/>
  <c r="R273" i="29" s="1"/>
  <c r="U273" i="29" s="1"/>
  <c r="V274" i="29"/>
  <c r="R274" i="29" s="1"/>
  <c r="U274" i="29" s="1"/>
  <c r="V275" i="29"/>
  <c r="R275" i="29"/>
  <c r="U275" i="29" s="1"/>
  <c r="V276" i="29"/>
  <c r="R276" i="29" s="1"/>
  <c r="U276" i="29" s="1"/>
  <c r="V277" i="29"/>
  <c r="R277" i="29" s="1"/>
  <c r="U277" i="29" s="1"/>
  <c r="V278" i="29"/>
  <c r="R278" i="29" s="1"/>
  <c r="U278" i="29" s="1"/>
  <c r="V279" i="29"/>
  <c r="R279" i="29" s="1"/>
  <c r="U279" i="29" s="1"/>
  <c r="V280" i="29"/>
  <c r="R280" i="29"/>
  <c r="U280" i="29" s="1"/>
  <c r="V281" i="29"/>
  <c r="R281" i="29" s="1"/>
  <c r="U281" i="29"/>
  <c r="V282" i="29"/>
  <c r="R282" i="29" s="1"/>
  <c r="U282" i="29" s="1"/>
  <c r="V283" i="29"/>
  <c r="R283" i="29" s="1"/>
  <c r="U283" i="29" s="1"/>
  <c r="V284" i="29"/>
  <c r="R284" i="29" s="1"/>
  <c r="U284" i="29" s="1"/>
  <c r="V285" i="29"/>
  <c r="R285" i="29" s="1"/>
  <c r="U285" i="29" s="1"/>
  <c r="V286" i="29"/>
  <c r="R286" i="29" s="1"/>
  <c r="U286" i="29" s="1"/>
  <c r="V287" i="29"/>
  <c r="R287" i="29" s="1"/>
  <c r="U287" i="29" s="1"/>
  <c r="V288" i="29"/>
  <c r="R288" i="29"/>
  <c r="U288" i="29" s="1"/>
  <c r="V289" i="29"/>
  <c r="R289" i="29" s="1"/>
  <c r="U289" i="29"/>
  <c r="V290" i="29"/>
  <c r="R290" i="29" s="1"/>
  <c r="U290" i="29" s="1"/>
  <c r="V291" i="29"/>
  <c r="R291" i="29" s="1"/>
  <c r="U291" i="29" s="1"/>
  <c r="V292" i="29"/>
  <c r="R292" i="29" s="1"/>
  <c r="U292" i="29"/>
  <c r="V293" i="29"/>
  <c r="R293" i="29" s="1"/>
  <c r="U293" i="29" s="1"/>
  <c r="V294" i="29"/>
  <c r="R294" i="29" s="1"/>
  <c r="U294" i="29" s="1"/>
  <c r="V295" i="29"/>
  <c r="R295" i="29" s="1"/>
  <c r="U295" i="29" s="1"/>
  <c r="V296" i="29"/>
  <c r="R296" i="29"/>
  <c r="U296" i="29" s="1"/>
  <c r="V297" i="29"/>
  <c r="R297" i="29" s="1"/>
  <c r="U297" i="29"/>
  <c r="V298" i="29"/>
  <c r="R298" i="29" s="1"/>
  <c r="U298" i="29" s="1"/>
  <c r="V299" i="29"/>
  <c r="R299" i="29" s="1"/>
  <c r="U299" i="29"/>
  <c r="V300" i="29"/>
  <c r="R300" i="29"/>
  <c r="U300" i="29" s="1"/>
  <c r="V301" i="29"/>
  <c r="R301" i="29" s="1"/>
  <c r="U301" i="29" s="1"/>
  <c r="V302" i="29"/>
  <c r="R302" i="29" s="1"/>
  <c r="U302" i="29" s="1"/>
  <c r="V303" i="29"/>
  <c r="R303" i="29" s="1"/>
  <c r="U303" i="29" s="1"/>
  <c r="V304" i="29"/>
  <c r="R304" i="29" s="1"/>
  <c r="U304" i="29" s="1"/>
  <c r="V305" i="29"/>
  <c r="R305" i="29" s="1"/>
  <c r="U305" i="29" s="1"/>
  <c r="V306" i="29"/>
  <c r="R306" i="29" s="1"/>
  <c r="U306" i="29" s="1"/>
  <c r="V307" i="29"/>
  <c r="R307" i="29"/>
  <c r="U307" i="29" s="1"/>
  <c r="V308" i="29"/>
  <c r="R308" i="29" s="1"/>
  <c r="U308" i="29" s="1"/>
  <c r="V309" i="29"/>
  <c r="R309" i="29" s="1"/>
  <c r="U309" i="29" s="1"/>
  <c r="V310" i="29"/>
  <c r="R310" i="29" s="1"/>
  <c r="U310" i="29" s="1"/>
  <c r="V311" i="29"/>
  <c r="R311" i="29" s="1"/>
  <c r="U311" i="29"/>
  <c r="V312" i="29"/>
  <c r="R312" i="29"/>
  <c r="U312" i="29" s="1"/>
  <c r="V313" i="29"/>
  <c r="R313" i="29" s="1"/>
  <c r="U313" i="29"/>
  <c r="V314" i="29"/>
  <c r="R314" i="29" s="1"/>
  <c r="U314" i="29" s="1"/>
  <c r="V315" i="29"/>
  <c r="R315" i="29" s="1"/>
  <c r="U315" i="29" s="1"/>
  <c r="V316" i="29"/>
  <c r="R316" i="29"/>
  <c r="U316" i="29" s="1"/>
  <c r="V317" i="29"/>
  <c r="R317" i="29" s="1"/>
  <c r="U317" i="29" s="1"/>
  <c r="V318" i="29"/>
  <c r="R318" i="29" s="1"/>
  <c r="U318" i="29" s="1"/>
  <c r="V319" i="29"/>
  <c r="R319" i="29" s="1"/>
  <c r="U319" i="29" s="1"/>
  <c r="V320" i="29"/>
  <c r="R320" i="29" s="1"/>
  <c r="U320" i="29" s="1"/>
  <c r="V321" i="29"/>
  <c r="R321" i="29" s="1"/>
  <c r="U321" i="29" s="1"/>
  <c r="V322" i="29"/>
  <c r="R322" i="29" s="1"/>
  <c r="U322" i="29" s="1"/>
  <c r="V323" i="29"/>
  <c r="R323" i="29"/>
  <c r="U323" i="29" s="1"/>
  <c r="V324" i="29"/>
  <c r="R324" i="29" s="1"/>
  <c r="U324" i="29" s="1"/>
  <c r="V325" i="29"/>
  <c r="R325" i="29" s="1"/>
  <c r="U325" i="29" s="1"/>
  <c r="V326" i="29"/>
  <c r="R326" i="29" s="1"/>
  <c r="U326" i="29" s="1"/>
  <c r="V327" i="29"/>
  <c r="R327" i="29" s="1"/>
  <c r="U327" i="29"/>
  <c r="V328" i="29"/>
  <c r="R328" i="29"/>
  <c r="U328" i="29" s="1"/>
  <c r="V329" i="29"/>
  <c r="R329" i="29" s="1"/>
  <c r="U329" i="29"/>
  <c r="V330" i="29"/>
  <c r="R330" i="29" s="1"/>
  <c r="U330" i="29" s="1"/>
  <c r="V331" i="29"/>
  <c r="R331" i="29" s="1"/>
  <c r="U331" i="29"/>
  <c r="V332" i="29"/>
  <c r="R332" i="29"/>
  <c r="U332" i="29" s="1"/>
  <c r="V333" i="29"/>
  <c r="R333" i="29" s="1"/>
  <c r="U333" i="29" s="1"/>
  <c r="V334" i="29"/>
  <c r="R334" i="29" s="1"/>
  <c r="U334" i="29" s="1"/>
  <c r="V335" i="29"/>
  <c r="R335" i="29" s="1"/>
  <c r="U335" i="29" s="1"/>
  <c r="V336" i="29"/>
  <c r="R336" i="29" s="1"/>
  <c r="U336" i="29" s="1"/>
  <c r="V337" i="29"/>
  <c r="R337" i="29" s="1"/>
  <c r="U337" i="29" s="1"/>
  <c r="V338" i="29"/>
  <c r="R338" i="29" s="1"/>
  <c r="U338" i="29" s="1"/>
  <c r="V339" i="29"/>
  <c r="R339" i="29"/>
  <c r="U339" i="29" s="1"/>
  <c r="V340" i="29"/>
  <c r="R340" i="29" s="1"/>
  <c r="U340" i="29" s="1"/>
  <c r="V341" i="29"/>
  <c r="R341" i="29" s="1"/>
  <c r="U341" i="29" s="1"/>
  <c r="V342" i="29"/>
  <c r="R342" i="29" s="1"/>
  <c r="U342" i="29" s="1"/>
  <c r="V343" i="29"/>
  <c r="R343" i="29" s="1"/>
  <c r="U343" i="29"/>
  <c r="V344" i="29"/>
  <c r="R344" i="29"/>
  <c r="U344" i="29" s="1"/>
  <c r="V345" i="29"/>
  <c r="R345" i="29" s="1"/>
  <c r="U345" i="29"/>
  <c r="V346" i="29"/>
  <c r="R346" i="29" s="1"/>
  <c r="U346" i="29" s="1"/>
  <c r="V347" i="29"/>
  <c r="R347" i="29" s="1"/>
  <c r="U347" i="29" s="1"/>
  <c r="V348" i="29"/>
  <c r="R348" i="29"/>
  <c r="U348" i="29" s="1"/>
  <c r="V349" i="29"/>
  <c r="R349" i="29" s="1"/>
  <c r="U349" i="29" s="1"/>
  <c r="V350" i="29"/>
  <c r="R350" i="29" s="1"/>
  <c r="U350" i="29" s="1"/>
  <c r="V351" i="29"/>
  <c r="R351" i="29" s="1"/>
  <c r="U351" i="29" s="1"/>
  <c r="V352" i="29"/>
  <c r="R352" i="29" s="1"/>
  <c r="U352" i="29" s="1"/>
  <c r="V353" i="29"/>
  <c r="R353" i="29" s="1"/>
  <c r="U353" i="29" s="1"/>
  <c r="V354" i="29"/>
  <c r="R354" i="29" s="1"/>
  <c r="U354" i="29" s="1"/>
  <c r="V355" i="29"/>
  <c r="R355" i="29"/>
  <c r="U355" i="29" s="1"/>
  <c r="V356" i="29"/>
  <c r="R356" i="29" s="1"/>
  <c r="U356" i="29" s="1"/>
  <c r="V357" i="29"/>
  <c r="R357" i="29" s="1"/>
  <c r="U357" i="29" s="1"/>
  <c r="V358" i="29"/>
  <c r="R358" i="29" s="1"/>
  <c r="U358" i="29" s="1"/>
  <c r="V359" i="29"/>
  <c r="R359" i="29" s="1"/>
  <c r="U359" i="29"/>
  <c r="V360" i="29"/>
  <c r="R360" i="29"/>
  <c r="U360" i="29" s="1"/>
  <c r="V361" i="29"/>
  <c r="R361" i="29" s="1"/>
  <c r="U361" i="29"/>
  <c r="V362" i="29"/>
  <c r="R362" i="29" s="1"/>
  <c r="U362" i="29" s="1"/>
  <c r="V363" i="29"/>
  <c r="R363" i="29" s="1"/>
  <c r="U363" i="29"/>
  <c r="V364" i="29"/>
  <c r="R364" i="29"/>
  <c r="U364" i="29" s="1"/>
  <c r="V365" i="29"/>
  <c r="R365" i="29" s="1"/>
  <c r="U365" i="29" s="1"/>
  <c r="V366" i="29"/>
  <c r="R366" i="29" s="1"/>
  <c r="U366" i="29" s="1"/>
  <c r="V367" i="29"/>
  <c r="R367" i="29" s="1"/>
  <c r="U367" i="29" s="1"/>
  <c r="V368" i="29"/>
  <c r="R368" i="29" s="1"/>
  <c r="U368" i="29" s="1"/>
  <c r="V369" i="29"/>
  <c r="R369" i="29" s="1"/>
  <c r="U369" i="29" s="1"/>
  <c r="V370" i="29"/>
  <c r="R370" i="29" s="1"/>
  <c r="U370" i="29" s="1"/>
  <c r="V371" i="29"/>
  <c r="R371" i="29" s="1"/>
  <c r="U371" i="29" s="1"/>
  <c r="V372" i="29"/>
  <c r="R372" i="29"/>
  <c r="U372" i="29" s="1"/>
  <c r="V373" i="29"/>
  <c r="R373" i="29" s="1"/>
  <c r="U373" i="29"/>
  <c r="V374" i="29"/>
  <c r="R374" i="29" s="1"/>
  <c r="U374" i="29" s="1"/>
  <c r="V375" i="29"/>
  <c r="R375" i="29" s="1"/>
  <c r="U375" i="29" s="1"/>
  <c r="V376" i="29"/>
  <c r="R376" i="29" s="1"/>
  <c r="U376" i="29" s="1"/>
  <c r="V377" i="29"/>
  <c r="R377" i="29" s="1"/>
  <c r="U377" i="29" s="1"/>
  <c r="V378" i="29"/>
  <c r="R378" i="29" s="1"/>
  <c r="U378" i="29" s="1"/>
  <c r="V379" i="29"/>
  <c r="R379" i="29" s="1"/>
  <c r="U379" i="29" s="1"/>
  <c r="V380" i="29"/>
  <c r="R380" i="29"/>
  <c r="U380" i="29" s="1"/>
  <c r="V381" i="29"/>
  <c r="R381" i="29" s="1"/>
  <c r="U381" i="29"/>
  <c r="V382" i="29"/>
  <c r="R382" i="29" s="1"/>
  <c r="U382" i="29" s="1"/>
  <c r="V383" i="29"/>
  <c r="R383" i="29" s="1"/>
  <c r="U383" i="29" s="1"/>
  <c r="V384" i="29"/>
  <c r="R384" i="29" s="1"/>
  <c r="U384" i="29" s="1"/>
  <c r="V385" i="29"/>
  <c r="R385" i="29" s="1"/>
  <c r="U385" i="29" s="1"/>
  <c r="V386" i="29"/>
  <c r="R386" i="29" s="1"/>
  <c r="U386" i="29" s="1"/>
  <c r="V387" i="29"/>
  <c r="R387" i="29" s="1"/>
  <c r="U387" i="29" s="1"/>
  <c r="V388" i="29"/>
  <c r="R388" i="29"/>
  <c r="U388" i="29" s="1"/>
  <c r="V389" i="29"/>
  <c r="R389" i="29" s="1"/>
  <c r="U389" i="29"/>
  <c r="V390" i="29"/>
  <c r="R390" i="29" s="1"/>
  <c r="U390" i="29" s="1"/>
  <c r="V391" i="29"/>
  <c r="R391" i="29" s="1"/>
  <c r="U391" i="29" s="1"/>
  <c r="V392" i="29"/>
  <c r="R392" i="29" s="1"/>
  <c r="U392" i="29"/>
  <c r="V393" i="29"/>
  <c r="R393" i="29" s="1"/>
  <c r="U393" i="29" s="1"/>
  <c r="V394" i="29"/>
  <c r="R394" i="29" s="1"/>
  <c r="U394" i="29" s="1"/>
  <c r="V395" i="29"/>
  <c r="R395" i="29" s="1"/>
  <c r="U395" i="29" s="1"/>
  <c r="V396" i="29"/>
  <c r="R396" i="29"/>
  <c r="U396" i="29" s="1"/>
  <c r="V397" i="29"/>
  <c r="R397" i="29" s="1"/>
  <c r="U397" i="29"/>
  <c r="V398" i="29"/>
  <c r="R398" i="29" s="1"/>
  <c r="U398" i="29" s="1"/>
  <c r="V399" i="29"/>
  <c r="R399" i="29" s="1"/>
  <c r="U399" i="29" s="1"/>
  <c r="V400" i="29"/>
  <c r="R400" i="29" s="1"/>
  <c r="U400" i="29" s="1"/>
  <c r="V401" i="29"/>
  <c r="R401" i="29" s="1"/>
  <c r="U401" i="29" s="1"/>
  <c r="V402" i="29"/>
  <c r="R402" i="29" s="1"/>
  <c r="U402" i="29" s="1"/>
  <c r="V403" i="29"/>
  <c r="R403" i="29" s="1"/>
  <c r="U403" i="29" s="1"/>
  <c r="V404" i="29"/>
  <c r="R404" i="29"/>
  <c r="U404" i="29" s="1"/>
  <c r="V405" i="29"/>
  <c r="R405" i="29" s="1"/>
  <c r="U405" i="29"/>
  <c r="V406" i="29"/>
  <c r="R406" i="29" s="1"/>
  <c r="U406" i="29" s="1"/>
  <c r="V407" i="29"/>
  <c r="R407" i="29" s="1"/>
  <c r="U407" i="29" s="1"/>
  <c r="V408" i="29"/>
  <c r="R408" i="29" s="1"/>
  <c r="U408" i="29" s="1"/>
  <c r="V409" i="29"/>
  <c r="R409" i="29" s="1"/>
  <c r="U409" i="29" s="1"/>
  <c r="V410" i="29"/>
  <c r="R410" i="29" s="1"/>
  <c r="U410" i="29" s="1"/>
  <c r="V411" i="29"/>
  <c r="R411" i="29" s="1"/>
  <c r="U411" i="29" s="1"/>
  <c r="V412" i="29"/>
  <c r="R412" i="29"/>
  <c r="U412" i="29" s="1"/>
  <c r="V413" i="29"/>
  <c r="R413" i="29" s="1"/>
  <c r="U413" i="29"/>
  <c r="V414" i="29"/>
  <c r="R414" i="29" s="1"/>
  <c r="U414" i="29" s="1"/>
  <c r="V415" i="29"/>
  <c r="R415" i="29" s="1"/>
  <c r="U415" i="29" s="1"/>
  <c r="V416" i="29"/>
  <c r="R416" i="29" s="1"/>
  <c r="U416" i="29" s="1"/>
  <c r="V417" i="29"/>
  <c r="R417" i="29" s="1"/>
  <c r="U417" i="29" s="1"/>
  <c r="V418" i="29"/>
  <c r="R418" i="29" s="1"/>
  <c r="U418" i="29" s="1"/>
  <c r="V419" i="29"/>
  <c r="R419" i="29" s="1"/>
  <c r="U419" i="29" s="1"/>
  <c r="V420" i="29"/>
  <c r="R420" i="29"/>
  <c r="U420" i="29" s="1"/>
  <c r="V421" i="29"/>
  <c r="R421" i="29" s="1"/>
  <c r="U421" i="29"/>
  <c r="V422" i="29"/>
  <c r="R422" i="29" s="1"/>
  <c r="U422" i="29" s="1"/>
  <c r="V423" i="29"/>
  <c r="R423" i="29" s="1"/>
  <c r="U423" i="29" s="1"/>
  <c r="V424" i="29"/>
  <c r="R424" i="29" s="1"/>
  <c r="U424" i="29"/>
  <c r="V425" i="29"/>
  <c r="R425" i="29" s="1"/>
  <c r="U425" i="29" s="1"/>
  <c r="V426" i="29"/>
  <c r="R426" i="29" s="1"/>
  <c r="U426" i="29" s="1"/>
  <c r="V427" i="29"/>
  <c r="R427" i="29" s="1"/>
  <c r="U427" i="29" s="1"/>
  <c r="V428" i="29"/>
  <c r="R428" i="29"/>
  <c r="U428" i="29" s="1"/>
  <c r="V429" i="29"/>
  <c r="R429" i="29" s="1"/>
  <c r="U429" i="29"/>
  <c r="V430" i="29"/>
  <c r="R430" i="29" s="1"/>
  <c r="U430" i="29" s="1"/>
  <c r="V431" i="29"/>
  <c r="R431" i="29" s="1"/>
  <c r="U431" i="29" s="1"/>
  <c r="V432" i="29"/>
  <c r="R432" i="29" s="1"/>
  <c r="U432" i="29" s="1"/>
  <c r="V433" i="29"/>
  <c r="R433" i="29" s="1"/>
  <c r="U433" i="29" s="1"/>
  <c r="V434" i="29"/>
  <c r="R434" i="29" s="1"/>
  <c r="U434" i="29" s="1"/>
  <c r="V435" i="29"/>
  <c r="R435" i="29" s="1"/>
  <c r="U435" i="29" s="1"/>
  <c r="V436" i="29"/>
  <c r="R436" i="29"/>
  <c r="U436" i="29" s="1"/>
  <c r="V437" i="29"/>
  <c r="R437" i="29" s="1"/>
  <c r="U437" i="29"/>
  <c r="V438" i="29"/>
  <c r="R438" i="29" s="1"/>
  <c r="U438" i="29" s="1"/>
  <c r="V439" i="29"/>
  <c r="R439" i="29" s="1"/>
  <c r="U439" i="29" s="1"/>
  <c r="V440" i="29"/>
  <c r="R440" i="29" s="1"/>
  <c r="U440" i="29" s="1"/>
  <c r="V441" i="29"/>
  <c r="R441" i="29" s="1"/>
  <c r="U441" i="29" s="1"/>
  <c r="V442" i="29"/>
  <c r="R442" i="29" s="1"/>
  <c r="U442" i="29" s="1"/>
  <c r="V443" i="29"/>
  <c r="R443" i="29"/>
  <c r="U443" i="29" s="1"/>
  <c r="V444" i="29"/>
  <c r="R444" i="29"/>
  <c r="U444" i="29" s="1"/>
  <c r="V445" i="29"/>
  <c r="R445" i="29" s="1"/>
  <c r="U445" i="29" s="1"/>
  <c r="V446" i="29"/>
  <c r="R446" i="29" s="1"/>
  <c r="U446" i="29" s="1"/>
  <c r="V447" i="29"/>
  <c r="R447" i="29" s="1"/>
  <c r="U447" i="29" s="1"/>
  <c r="V448" i="29"/>
  <c r="R448" i="29" s="1"/>
  <c r="U448" i="29" s="1"/>
  <c r="V449" i="29"/>
  <c r="R449" i="29" s="1"/>
  <c r="U449" i="29" s="1"/>
  <c r="V450" i="29"/>
  <c r="R450" i="29" s="1"/>
  <c r="U450" i="29" s="1"/>
  <c r="V451" i="29"/>
  <c r="R451" i="29"/>
  <c r="U451" i="29" s="1"/>
  <c r="V452" i="29"/>
  <c r="R452" i="29"/>
  <c r="U452" i="29" s="1"/>
  <c r="V453" i="29"/>
  <c r="R453" i="29" s="1"/>
  <c r="U453" i="29" s="1"/>
  <c r="V454" i="29"/>
  <c r="R454" i="29" s="1"/>
  <c r="U454" i="29" s="1"/>
  <c r="V455" i="29"/>
  <c r="R455" i="29" s="1"/>
  <c r="U455" i="29" s="1"/>
  <c r="V456" i="29"/>
  <c r="R456" i="29" s="1"/>
  <c r="U456" i="29"/>
  <c r="V457" i="29"/>
  <c r="R457" i="29" s="1"/>
  <c r="U457" i="29" s="1"/>
  <c r="V458" i="29"/>
  <c r="R458" i="29" s="1"/>
  <c r="U458" i="29" s="1"/>
  <c r="V459" i="29"/>
  <c r="R459" i="29"/>
  <c r="U459" i="29" s="1"/>
  <c r="V460" i="29"/>
  <c r="R460" i="29"/>
  <c r="U460" i="29" s="1"/>
  <c r="V461" i="29"/>
  <c r="R461" i="29" s="1"/>
  <c r="U461" i="29" s="1"/>
  <c r="V462" i="29"/>
  <c r="R462" i="29" s="1"/>
  <c r="U462" i="29" s="1"/>
  <c r="V463" i="29"/>
  <c r="R463" i="29" s="1"/>
  <c r="U463" i="29" s="1"/>
  <c r="V464" i="29"/>
  <c r="R464" i="29" s="1"/>
  <c r="U464" i="29" s="1"/>
  <c r="V465" i="29"/>
  <c r="R465" i="29" s="1"/>
  <c r="U465" i="29" s="1"/>
  <c r="V466" i="29"/>
  <c r="R466" i="29" s="1"/>
  <c r="U466" i="29" s="1"/>
  <c r="V467" i="29"/>
  <c r="R467" i="29"/>
  <c r="U467" i="29" s="1"/>
  <c r="V468" i="29"/>
  <c r="R468" i="29"/>
  <c r="U468" i="29" s="1"/>
  <c r="V469" i="29"/>
  <c r="R469" i="29" s="1"/>
  <c r="U469" i="29" s="1"/>
  <c r="V470" i="29"/>
  <c r="R470" i="29" s="1"/>
  <c r="U470" i="29" s="1"/>
  <c r="V471" i="29"/>
  <c r="R471" i="29" s="1"/>
  <c r="U471" i="29" s="1"/>
  <c r="V472" i="29"/>
  <c r="R472" i="29" s="1"/>
  <c r="U472" i="29" s="1"/>
  <c r="V473" i="29"/>
  <c r="R473" i="29" s="1"/>
  <c r="U473" i="29" s="1"/>
  <c r="V474" i="29"/>
  <c r="R474" i="29" s="1"/>
  <c r="U474" i="29" s="1"/>
  <c r="V475" i="29"/>
  <c r="R475" i="29"/>
  <c r="U475" i="29" s="1"/>
  <c r="V476" i="29"/>
  <c r="R476" i="29"/>
  <c r="U476" i="29" s="1"/>
  <c r="V477" i="29"/>
  <c r="R477" i="29" s="1"/>
  <c r="U477" i="29" s="1"/>
  <c r="V478" i="29"/>
  <c r="R478" i="29" s="1"/>
  <c r="U478" i="29" s="1"/>
  <c r="V479" i="29"/>
  <c r="R479" i="29" s="1"/>
  <c r="U479" i="29" s="1"/>
  <c r="V480" i="29"/>
  <c r="R480" i="29" s="1"/>
  <c r="U480" i="29" s="1"/>
  <c r="V481" i="29"/>
  <c r="R481" i="29" s="1"/>
  <c r="U481" i="29" s="1"/>
  <c r="V482" i="29"/>
  <c r="R482" i="29" s="1"/>
  <c r="U482" i="29" s="1"/>
  <c r="V483" i="29"/>
  <c r="R483" i="29"/>
  <c r="U483" i="29" s="1"/>
  <c r="V484" i="29"/>
  <c r="R484" i="29"/>
  <c r="U484" i="29" s="1"/>
  <c r="V485" i="29"/>
  <c r="R485" i="29" s="1"/>
  <c r="U485" i="29" s="1"/>
  <c r="V486" i="29"/>
  <c r="R486" i="29" s="1"/>
  <c r="U486" i="29" s="1"/>
  <c r="V487" i="29"/>
  <c r="R487" i="29" s="1"/>
  <c r="U487" i="29" s="1"/>
  <c r="V488" i="29"/>
  <c r="R488" i="29"/>
  <c r="U488" i="29"/>
  <c r="V489" i="29"/>
  <c r="R489" i="29" s="1"/>
  <c r="U489" i="29" s="1"/>
  <c r="V490" i="29"/>
  <c r="R490" i="29" s="1"/>
  <c r="U490" i="29" s="1"/>
  <c r="V491" i="29"/>
  <c r="R491" i="29"/>
  <c r="U491" i="29" s="1"/>
  <c r="V492" i="29"/>
  <c r="R492" i="29"/>
  <c r="U492" i="29" s="1"/>
  <c r="V493" i="29"/>
  <c r="R493" i="29" s="1"/>
  <c r="U493" i="29" s="1"/>
  <c r="V494" i="29"/>
  <c r="R494" i="29" s="1"/>
  <c r="U494" i="29" s="1"/>
  <c r="V495" i="29"/>
  <c r="R495" i="29" s="1"/>
  <c r="U495" i="29" s="1"/>
  <c r="V496" i="29"/>
  <c r="R496" i="29" s="1"/>
  <c r="U496" i="29" s="1"/>
  <c r="V497" i="29"/>
  <c r="R497" i="29" s="1"/>
  <c r="U497" i="29" s="1"/>
  <c r="V498" i="29"/>
  <c r="R498" i="29" s="1"/>
  <c r="U498" i="29" s="1"/>
  <c r="V499" i="29"/>
  <c r="R499" i="29"/>
  <c r="U499" i="29" s="1"/>
  <c r="V500" i="29"/>
  <c r="R500" i="29"/>
  <c r="U500" i="29" s="1"/>
  <c r="V501" i="29"/>
  <c r="R501" i="29" s="1"/>
  <c r="U501" i="29" s="1"/>
  <c r="V502" i="29"/>
  <c r="R502" i="29" s="1"/>
  <c r="U502" i="29" s="1"/>
  <c r="V503" i="29"/>
  <c r="R503" i="29" s="1"/>
  <c r="U503" i="29" s="1"/>
  <c r="V504" i="29"/>
  <c r="R504" i="29"/>
  <c r="U504" i="29"/>
  <c r="V505" i="29"/>
  <c r="R505" i="29" s="1"/>
  <c r="U505" i="29" s="1"/>
  <c r="V506" i="29"/>
  <c r="R506" i="29" s="1"/>
  <c r="U506" i="29" s="1"/>
  <c r="V507" i="29"/>
  <c r="R507" i="29"/>
  <c r="U507" i="29" s="1"/>
  <c r="V508" i="29"/>
  <c r="R508" i="29"/>
  <c r="U508" i="29" s="1"/>
  <c r="V509" i="29"/>
  <c r="R509" i="29" s="1"/>
  <c r="U509" i="29" s="1"/>
  <c r="V510" i="29"/>
  <c r="R510" i="29" s="1"/>
  <c r="U510" i="29" s="1"/>
  <c r="V511" i="29"/>
  <c r="R511" i="29" s="1"/>
  <c r="U511" i="29" s="1"/>
  <c r="V512" i="29"/>
  <c r="R512" i="29" s="1"/>
  <c r="U512" i="29" s="1"/>
  <c r="V513" i="29"/>
  <c r="R513" i="29" s="1"/>
  <c r="U513" i="29" s="1"/>
  <c r="V514" i="29"/>
  <c r="R514" i="29" s="1"/>
  <c r="U514" i="29" s="1"/>
  <c r="V515" i="29"/>
  <c r="R515" i="29"/>
  <c r="U515" i="29" s="1"/>
  <c r="V516" i="29"/>
  <c r="R516" i="29"/>
  <c r="U516" i="29" s="1"/>
  <c r="V517" i="29"/>
  <c r="R517" i="29" s="1"/>
  <c r="U517" i="29" s="1"/>
  <c r="V518" i="29"/>
  <c r="R518" i="29" s="1"/>
  <c r="U518" i="29" s="1"/>
  <c r="V519" i="29"/>
  <c r="R519" i="29" s="1"/>
  <c r="U519" i="29" s="1"/>
  <c r="V520" i="29"/>
  <c r="R520" i="29"/>
  <c r="U520" i="29"/>
  <c r="V521" i="29"/>
  <c r="R521" i="29" s="1"/>
  <c r="U521" i="29" s="1"/>
  <c r="V522" i="29"/>
  <c r="R522" i="29" s="1"/>
  <c r="U522" i="29" s="1"/>
  <c r="V523" i="29"/>
  <c r="R523" i="29"/>
  <c r="U523" i="29" s="1"/>
  <c r="V524" i="29"/>
  <c r="R524" i="29"/>
  <c r="U524" i="29" s="1"/>
  <c r="V525" i="29"/>
  <c r="R525" i="29" s="1"/>
  <c r="U525" i="29" s="1"/>
  <c r="V526" i="29"/>
  <c r="R526" i="29" s="1"/>
  <c r="U526" i="29" s="1"/>
  <c r="V527" i="29"/>
  <c r="R527" i="29" s="1"/>
  <c r="U527" i="29" s="1"/>
  <c r="V528" i="29"/>
  <c r="R528" i="29" s="1"/>
  <c r="U528" i="29" s="1"/>
  <c r="V529" i="29"/>
  <c r="R529" i="29" s="1"/>
  <c r="U529" i="29" s="1"/>
  <c r="V530" i="29"/>
  <c r="R530" i="29" s="1"/>
  <c r="U530" i="29" s="1"/>
  <c r="V531" i="29"/>
  <c r="R531" i="29"/>
  <c r="U531" i="29" s="1"/>
  <c r="V532" i="29"/>
  <c r="R532" i="29"/>
  <c r="U532" i="29" s="1"/>
  <c r="V533" i="29"/>
  <c r="R533" i="29" s="1"/>
  <c r="U533" i="29" s="1"/>
  <c r="V534" i="29"/>
  <c r="R534" i="29" s="1"/>
  <c r="U534" i="29" s="1"/>
  <c r="V535" i="29"/>
  <c r="R535" i="29" s="1"/>
  <c r="U535" i="29" s="1"/>
  <c r="V536" i="29"/>
  <c r="R536" i="29"/>
  <c r="U536" i="29"/>
  <c r="V537" i="29"/>
  <c r="R537" i="29" s="1"/>
  <c r="U537" i="29" s="1"/>
  <c r="V538" i="29"/>
  <c r="R538" i="29" s="1"/>
  <c r="U538" i="29" s="1"/>
  <c r="V539" i="29"/>
  <c r="R539" i="29"/>
  <c r="U539" i="29" s="1"/>
  <c r="V540" i="29"/>
  <c r="R540" i="29"/>
  <c r="U540" i="29"/>
  <c r="V541" i="29"/>
  <c r="R541" i="29" s="1"/>
  <c r="U541" i="29" s="1"/>
  <c r="V542" i="29"/>
  <c r="R542" i="29" s="1"/>
  <c r="U542" i="29" s="1"/>
  <c r="V543" i="29"/>
  <c r="R543" i="29" s="1"/>
  <c r="U543" i="29" s="1"/>
  <c r="V544" i="29"/>
  <c r="R544" i="29" s="1"/>
  <c r="U544" i="29" s="1"/>
  <c r="V545" i="29"/>
  <c r="R545" i="29" s="1"/>
  <c r="U545" i="29" s="1"/>
  <c r="V546" i="29"/>
  <c r="R546" i="29" s="1"/>
  <c r="U546" i="29" s="1"/>
  <c r="V547" i="29"/>
  <c r="R547" i="29"/>
  <c r="U547" i="29" s="1"/>
  <c r="V548" i="29"/>
  <c r="R548" i="29"/>
  <c r="U548" i="29" s="1"/>
  <c r="V549" i="29"/>
  <c r="R549" i="29" s="1"/>
  <c r="U549" i="29" s="1"/>
  <c r="V550" i="29"/>
  <c r="R550" i="29" s="1"/>
  <c r="U550" i="29" s="1"/>
  <c r="V551" i="29"/>
  <c r="R551" i="29" s="1"/>
  <c r="U551" i="29" s="1"/>
  <c r="V552" i="29"/>
  <c r="R552" i="29"/>
  <c r="U552" i="29"/>
  <c r="V553" i="29"/>
  <c r="R553" i="29" s="1"/>
  <c r="U553" i="29" s="1"/>
  <c r="V554" i="29"/>
  <c r="R554" i="29" s="1"/>
  <c r="U554" i="29" s="1"/>
  <c r="V555" i="29"/>
  <c r="R555" i="29"/>
  <c r="U555" i="29" s="1"/>
  <c r="V556" i="29"/>
  <c r="R556" i="29"/>
  <c r="U556" i="29"/>
  <c r="V557" i="29"/>
  <c r="R557" i="29" s="1"/>
  <c r="U557" i="29" s="1"/>
  <c r="V558" i="29"/>
  <c r="R558" i="29" s="1"/>
  <c r="U558" i="29" s="1"/>
  <c r="V559" i="29"/>
  <c r="R559" i="29" s="1"/>
  <c r="U559" i="29" s="1"/>
  <c r="V560" i="29"/>
  <c r="R560" i="29" s="1"/>
  <c r="U560" i="29" s="1"/>
  <c r="V561" i="29"/>
  <c r="R561" i="29" s="1"/>
  <c r="U561" i="29" s="1"/>
  <c r="V562" i="29"/>
  <c r="R562" i="29" s="1"/>
  <c r="U562" i="29" s="1"/>
  <c r="V563" i="29"/>
  <c r="R563" i="29"/>
  <c r="U563" i="29" s="1"/>
  <c r="V564" i="29"/>
  <c r="R564" i="29"/>
  <c r="U564" i="29" s="1"/>
  <c r="V565" i="29"/>
  <c r="R565" i="29" s="1"/>
  <c r="U565" i="29" s="1"/>
  <c r="V566" i="29"/>
  <c r="R566" i="29" s="1"/>
  <c r="U566" i="29" s="1"/>
  <c r="V567" i="29"/>
  <c r="R567" i="29" s="1"/>
  <c r="U567" i="29" s="1"/>
  <c r="V568" i="29"/>
  <c r="R568" i="29"/>
  <c r="U568" i="29"/>
  <c r="V569" i="29"/>
  <c r="R569" i="29" s="1"/>
  <c r="U569" i="29" s="1"/>
  <c r="V570" i="29"/>
  <c r="R570" i="29" s="1"/>
  <c r="U570" i="29" s="1"/>
  <c r="V571" i="29"/>
  <c r="R571" i="29"/>
  <c r="U571" i="29" s="1"/>
  <c r="V572" i="29"/>
  <c r="R572" i="29"/>
  <c r="U572" i="29"/>
  <c r="V573" i="29"/>
  <c r="R573" i="29" s="1"/>
  <c r="U573" i="29" s="1"/>
  <c r="V574" i="29"/>
  <c r="R574" i="29" s="1"/>
  <c r="U574" i="29" s="1"/>
  <c r="V575" i="29"/>
  <c r="R575" i="29" s="1"/>
  <c r="U575" i="29" s="1"/>
  <c r="V576" i="29"/>
  <c r="R576" i="29" s="1"/>
  <c r="U576" i="29" s="1"/>
  <c r="V577" i="29"/>
  <c r="R577" i="29" s="1"/>
  <c r="U577" i="29" s="1"/>
  <c r="V578" i="29"/>
  <c r="R578" i="29" s="1"/>
  <c r="U578" i="29" s="1"/>
  <c r="V579" i="29"/>
  <c r="R579" i="29"/>
  <c r="U579" i="29" s="1"/>
  <c r="V580" i="29"/>
  <c r="R580" i="29"/>
  <c r="U580" i="29" s="1"/>
  <c r="V581" i="29"/>
  <c r="R581" i="29" s="1"/>
  <c r="U581" i="29" s="1"/>
  <c r="V582" i="29"/>
  <c r="R582" i="29" s="1"/>
  <c r="U582" i="29" s="1"/>
  <c r="V583" i="29"/>
  <c r="R583" i="29" s="1"/>
  <c r="U583" i="29" s="1"/>
  <c r="V584" i="29"/>
  <c r="R584" i="29"/>
  <c r="U584" i="29"/>
  <c r="V585" i="29"/>
  <c r="R585" i="29" s="1"/>
  <c r="U585" i="29" s="1"/>
  <c r="V586" i="29"/>
  <c r="R586" i="29" s="1"/>
  <c r="U586" i="29" s="1"/>
  <c r="V587" i="29"/>
  <c r="R587" i="29"/>
  <c r="U587" i="29" s="1"/>
  <c r="V588" i="29"/>
  <c r="R588" i="29"/>
  <c r="U588" i="29" s="1"/>
  <c r="V589" i="29"/>
  <c r="R589" i="29" s="1"/>
  <c r="U589" i="29" s="1"/>
  <c r="V590" i="29"/>
  <c r="R590" i="29" s="1"/>
  <c r="U590" i="29" s="1"/>
  <c r="V591" i="29"/>
  <c r="R591" i="29" s="1"/>
  <c r="U591" i="29" s="1"/>
  <c r="V592" i="29"/>
  <c r="R592" i="29" s="1"/>
  <c r="U592" i="29" s="1"/>
  <c r="V593" i="29"/>
  <c r="R593" i="29" s="1"/>
  <c r="U593" i="29" s="1"/>
  <c r="V594" i="29"/>
  <c r="R594" i="29" s="1"/>
  <c r="U594" i="29" s="1"/>
  <c r="V595" i="29"/>
  <c r="R595" i="29"/>
  <c r="U595" i="29" s="1"/>
  <c r="V596" i="29"/>
  <c r="R596" i="29" s="1"/>
  <c r="U596" i="29" s="1"/>
  <c r="V597" i="29"/>
  <c r="R597" i="29" s="1"/>
  <c r="U597" i="29" s="1"/>
  <c r="V598" i="29"/>
  <c r="R598" i="29" s="1"/>
  <c r="U598" i="29" s="1"/>
  <c r="V599" i="29"/>
  <c r="R599" i="29" s="1"/>
  <c r="U599" i="29" s="1"/>
  <c r="V600" i="29"/>
  <c r="R600" i="29"/>
  <c r="U600" i="29" s="1"/>
  <c r="V601" i="29"/>
  <c r="R601" i="29" s="1"/>
  <c r="U601" i="29" s="1"/>
  <c r="V602" i="29"/>
  <c r="R602" i="29" s="1"/>
  <c r="U602" i="29" s="1"/>
  <c r="V603" i="29"/>
  <c r="R603" i="29" s="1"/>
  <c r="U603" i="29" s="1"/>
  <c r="V604" i="29"/>
  <c r="R604" i="29"/>
  <c r="U604" i="29"/>
  <c r="V605" i="29"/>
  <c r="R605" i="29" s="1"/>
  <c r="U605" i="29" s="1"/>
  <c r="W5" i="30"/>
  <c r="U5" i="30" s="1"/>
  <c r="W6" i="30"/>
  <c r="S6" i="30" s="1"/>
  <c r="T6" i="30"/>
  <c r="W7" i="30"/>
  <c r="S7" i="30" s="1"/>
  <c r="V7" i="30" s="1"/>
  <c r="W8" i="30"/>
  <c r="S8" i="30" s="1"/>
  <c r="V8" i="30"/>
  <c r="W9" i="30"/>
  <c r="S9" i="30" s="1"/>
  <c r="V9" i="30" s="1"/>
  <c r="W10" i="30"/>
  <c r="U10" i="30" s="1"/>
  <c r="W11" i="30"/>
  <c r="S11" i="30" s="1"/>
  <c r="T11" i="30"/>
  <c r="W12" i="30"/>
  <c r="W13" i="30"/>
  <c r="W14" i="30"/>
  <c r="S14" i="30" s="1"/>
  <c r="V14" i="30" s="1"/>
  <c r="W15" i="30"/>
  <c r="T15" i="30" s="1"/>
  <c r="W16" i="30"/>
  <c r="U16" i="30" s="1"/>
  <c r="W17" i="30"/>
  <c r="W18" i="30"/>
  <c r="T18" i="30" s="1"/>
  <c r="U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c r="V188" i="30" s="1"/>
  <c r="W189" i="30"/>
  <c r="S189" i="30" s="1"/>
  <c r="V189" i="30" s="1"/>
  <c r="W190" i="30"/>
  <c r="S190" i="30" s="1"/>
  <c r="V190" i="30" s="1"/>
  <c r="W191" i="30"/>
  <c r="S191" i="30" s="1"/>
  <c r="V191" i="30" s="1"/>
  <c r="W192" i="30"/>
  <c r="S192" i="30" s="1"/>
  <c r="V192" i="30" s="1"/>
  <c r="W193" i="30"/>
  <c r="W194" i="30"/>
  <c r="S194" i="30" s="1"/>
  <c r="V194" i="30" s="1"/>
  <c r="W195" i="30"/>
  <c r="S195" i="30"/>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c r="V252" i="30"/>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c r="V361" i="30" s="1"/>
  <c r="W362" i="30"/>
  <c r="S362" i="30" s="1"/>
  <c r="V362" i="30" s="1"/>
  <c r="W363" i="30"/>
  <c r="S363" i="30" s="1"/>
  <c r="V363" i="30" s="1"/>
  <c r="W364" i="30"/>
  <c r="S364" i="30"/>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c r="V433" i="30"/>
  <c r="W434" i="30"/>
  <c r="W435" i="30"/>
  <c r="S435" i="30"/>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c r="V465" i="30"/>
  <c r="W466" i="30"/>
  <c r="S466" i="30" s="1"/>
  <c r="V466" i="30" s="1"/>
  <c r="W467" i="30"/>
  <c r="S467" i="30"/>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V5" i="31"/>
  <c r="R5" i="31" s="1"/>
  <c r="U5" i="31" s="1"/>
  <c r="V6" i="31"/>
  <c r="S6" i="31" s="1"/>
  <c r="V7" i="31"/>
  <c r="R7" i="31"/>
  <c r="U7" i="31" s="1"/>
  <c r="V8" i="31"/>
  <c r="R8" i="31" s="1"/>
  <c r="U8" i="31" s="1"/>
  <c r="V9" i="31"/>
  <c r="R9" i="31" s="1"/>
  <c r="U9" i="31" s="1"/>
  <c r="V10" i="31"/>
  <c r="R10" i="31" s="1"/>
  <c r="U10" i="31" s="1"/>
  <c r="V11" i="31"/>
  <c r="R11" i="31" s="1"/>
  <c r="U11" i="31" s="1"/>
  <c r="V12" i="31"/>
  <c r="R12" i="31" s="1"/>
  <c r="U12" i="31" s="1"/>
  <c r="V13" i="31"/>
  <c r="R13" i="31" s="1"/>
  <c r="U13" i="31" s="1"/>
  <c r="V14" i="31"/>
  <c r="R14" i="31" s="1"/>
  <c r="U14" i="31" s="1"/>
  <c r="V15" i="31"/>
  <c r="R15" i="31" s="1"/>
  <c r="U15" i="31" s="1"/>
  <c r="V16" i="31"/>
  <c r="R16" i="31" s="1"/>
  <c r="U16" i="31" s="1"/>
  <c r="V17" i="31"/>
  <c r="R17" i="31" s="1"/>
  <c r="U17" i="31" s="1"/>
  <c r="V18" i="31"/>
  <c r="R18" i="31" s="1"/>
  <c r="U18" i="31" s="1"/>
  <c r="V19" i="31"/>
  <c r="R19" i="31"/>
  <c r="U19" i="31" s="1"/>
  <c r="V20" i="31"/>
  <c r="R20" i="31"/>
  <c r="U20" i="31" s="1"/>
  <c r="V21" i="31"/>
  <c r="R21" i="31"/>
  <c r="U21" i="31" s="1"/>
  <c r="V22" i="31"/>
  <c r="R22" i="31" s="1"/>
  <c r="U22" i="31" s="1"/>
  <c r="V23" i="31"/>
  <c r="R23" i="31" s="1"/>
  <c r="U23" i="31" s="1"/>
  <c r="V24" i="31"/>
  <c r="R24" i="31"/>
  <c r="U24" i="31"/>
  <c r="V25" i="31"/>
  <c r="R25" i="31" s="1"/>
  <c r="U25" i="31"/>
  <c r="V26" i="31"/>
  <c r="R26" i="31" s="1"/>
  <c r="U26" i="31" s="1"/>
  <c r="V27" i="31"/>
  <c r="R27" i="31" s="1"/>
  <c r="U27" i="31" s="1"/>
  <c r="V28" i="31"/>
  <c r="R28" i="31"/>
  <c r="U28" i="31" s="1"/>
  <c r="V29" i="31"/>
  <c r="R29" i="31"/>
  <c r="U29" i="31"/>
  <c r="V30" i="31"/>
  <c r="R30" i="31" s="1"/>
  <c r="U30" i="31" s="1"/>
  <c r="V31" i="31"/>
  <c r="R31" i="31" s="1"/>
  <c r="U31" i="31" s="1"/>
  <c r="V32" i="31"/>
  <c r="R32" i="31"/>
  <c r="U32" i="31" s="1"/>
  <c r="V33" i="31"/>
  <c r="R33" i="31"/>
  <c r="U33" i="31"/>
  <c r="V34" i="31"/>
  <c r="R34" i="31" s="1"/>
  <c r="U34" i="31" s="1"/>
  <c r="V35" i="31"/>
  <c r="R35" i="31"/>
  <c r="U35" i="31" s="1"/>
  <c r="V36" i="31"/>
  <c r="R36" i="31" s="1"/>
  <c r="U36" i="31" s="1"/>
  <c r="V37" i="31"/>
  <c r="R37" i="31"/>
  <c r="U37" i="31"/>
  <c r="V38" i="31"/>
  <c r="R38" i="31" s="1"/>
  <c r="U38" i="31" s="1"/>
  <c r="V39" i="31"/>
  <c r="R39" i="31"/>
  <c r="U39" i="31" s="1"/>
  <c r="V40" i="31"/>
  <c r="R40" i="31" s="1"/>
  <c r="U40" i="31" s="1"/>
  <c r="V41" i="31"/>
  <c r="R41" i="31" s="1"/>
  <c r="U41" i="31"/>
  <c r="V42" i="31"/>
  <c r="R42" i="31" s="1"/>
  <c r="U42" i="31" s="1"/>
  <c r="V43" i="31"/>
  <c r="R43" i="31" s="1"/>
  <c r="U43" i="31" s="1"/>
  <c r="V44" i="31"/>
  <c r="R44" i="31" s="1"/>
  <c r="U44" i="31" s="1"/>
  <c r="V45" i="31"/>
  <c r="R45" i="31" s="1"/>
  <c r="U45" i="31" s="1"/>
  <c r="V46" i="31"/>
  <c r="R46" i="31" s="1"/>
  <c r="U46" i="31" s="1"/>
  <c r="V47" i="31"/>
  <c r="R47" i="31" s="1"/>
  <c r="U47" i="31" s="1"/>
  <c r="V48" i="31"/>
  <c r="R48" i="31" s="1"/>
  <c r="U48" i="31" s="1"/>
  <c r="V49" i="31"/>
  <c r="R49" i="31" s="1"/>
  <c r="U49" i="31" s="1"/>
  <c r="V50" i="31"/>
  <c r="R50" i="31" s="1"/>
  <c r="U50" i="31" s="1"/>
  <c r="V51" i="31"/>
  <c r="R51" i="31"/>
  <c r="U51" i="31" s="1"/>
  <c r="V52" i="31"/>
  <c r="R52" i="31"/>
  <c r="U52" i="31" s="1"/>
  <c r="V53" i="31"/>
  <c r="R53" i="31"/>
  <c r="U53" i="31" s="1"/>
  <c r="V54" i="31"/>
  <c r="R54" i="31" s="1"/>
  <c r="U54" i="31" s="1"/>
  <c r="V55" i="31"/>
  <c r="R55" i="31" s="1"/>
  <c r="U55" i="31" s="1"/>
  <c r="V56" i="31"/>
  <c r="R56" i="31"/>
  <c r="U56" i="31"/>
  <c r="V57" i="31"/>
  <c r="R57" i="31" s="1"/>
  <c r="U57" i="31"/>
  <c r="V58" i="31"/>
  <c r="R58" i="31" s="1"/>
  <c r="U58" i="31" s="1"/>
  <c r="V59" i="31"/>
  <c r="R59" i="31" s="1"/>
  <c r="U59" i="31" s="1"/>
  <c r="V60" i="31"/>
  <c r="R60" i="31"/>
  <c r="U60" i="31" s="1"/>
  <c r="V61" i="31"/>
  <c r="R61" i="31"/>
  <c r="U61" i="31"/>
  <c r="V62" i="31"/>
  <c r="R62" i="31" s="1"/>
  <c r="U62" i="31" s="1"/>
  <c r="V63" i="31"/>
  <c r="R63" i="31" s="1"/>
  <c r="U63" i="31" s="1"/>
  <c r="V64" i="31"/>
  <c r="R64" i="31"/>
  <c r="U64" i="31" s="1"/>
  <c r="V65" i="31"/>
  <c r="R65" i="31"/>
  <c r="U65" i="31"/>
  <c r="V66" i="31"/>
  <c r="R66" i="31" s="1"/>
  <c r="U66" i="31" s="1"/>
  <c r="V67" i="31"/>
  <c r="R67" i="31"/>
  <c r="U67" i="31" s="1"/>
  <c r="V68" i="31"/>
  <c r="R68" i="31" s="1"/>
  <c r="U68" i="31" s="1"/>
  <c r="V69" i="31"/>
  <c r="R69" i="31"/>
  <c r="U69" i="31"/>
  <c r="V70" i="31"/>
  <c r="R70" i="31" s="1"/>
  <c r="U70" i="31" s="1"/>
  <c r="V71" i="31"/>
  <c r="R71" i="31"/>
  <c r="U71" i="31" s="1"/>
  <c r="V72" i="31"/>
  <c r="R72" i="31" s="1"/>
  <c r="U72" i="31" s="1"/>
  <c r="V73" i="31"/>
  <c r="R73" i="31" s="1"/>
  <c r="U73" i="31" s="1"/>
  <c r="V74" i="31"/>
  <c r="R74" i="31" s="1"/>
  <c r="U74" i="31" s="1"/>
  <c r="V75" i="31"/>
  <c r="R75" i="31" s="1"/>
  <c r="U75" i="31" s="1"/>
  <c r="V76" i="31"/>
  <c r="R76" i="31" s="1"/>
  <c r="U76" i="31" s="1"/>
  <c r="V77" i="31"/>
  <c r="R77" i="31" s="1"/>
  <c r="U77" i="31" s="1"/>
  <c r="V78" i="31"/>
  <c r="R78" i="31" s="1"/>
  <c r="U78" i="31" s="1"/>
  <c r="V79" i="31"/>
  <c r="R79" i="31" s="1"/>
  <c r="U79" i="31" s="1"/>
  <c r="V80" i="31"/>
  <c r="R80" i="31" s="1"/>
  <c r="U80" i="31" s="1"/>
  <c r="V81" i="31"/>
  <c r="R81" i="31" s="1"/>
  <c r="U81" i="31" s="1"/>
  <c r="V82" i="31"/>
  <c r="R82" i="31" s="1"/>
  <c r="U82" i="31" s="1"/>
  <c r="V83" i="31"/>
  <c r="R83" i="31"/>
  <c r="U83" i="31" s="1"/>
  <c r="V84" i="31"/>
  <c r="R84" i="31"/>
  <c r="U84" i="31" s="1"/>
  <c r="V85" i="31"/>
  <c r="R85" i="31"/>
  <c r="U85" i="31" s="1"/>
  <c r="V86" i="31"/>
  <c r="R86" i="31" s="1"/>
  <c r="U86" i="31" s="1"/>
  <c r="V87" i="31"/>
  <c r="R87" i="31" s="1"/>
  <c r="U87" i="31" s="1"/>
  <c r="V88" i="31"/>
  <c r="R88" i="31"/>
  <c r="U88" i="31"/>
  <c r="V89" i="31"/>
  <c r="R89" i="31" s="1"/>
  <c r="U89" i="31"/>
  <c r="V90" i="31"/>
  <c r="R90" i="31" s="1"/>
  <c r="U90" i="31" s="1"/>
  <c r="V91" i="31"/>
  <c r="R91" i="31" s="1"/>
  <c r="U91" i="31" s="1"/>
  <c r="V92" i="31"/>
  <c r="R92" i="31"/>
  <c r="U92" i="31" s="1"/>
  <c r="V93" i="31"/>
  <c r="R93" i="31"/>
  <c r="U93" i="31"/>
  <c r="V94" i="31"/>
  <c r="R94" i="31" s="1"/>
  <c r="U94" i="31" s="1"/>
  <c r="V95" i="31"/>
  <c r="R95" i="31" s="1"/>
  <c r="U95" i="31" s="1"/>
  <c r="V96" i="31"/>
  <c r="R96" i="31"/>
  <c r="U96" i="31" s="1"/>
  <c r="V97" i="31"/>
  <c r="R97" i="31"/>
  <c r="U97" i="31"/>
  <c r="V98" i="31"/>
  <c r="R98" i="31" s="1"/>
  <c r="U98" i="31" s="1"/>
  <c r="V99" i="31"/>
  <c r="R99" i="31"/>
  <c r="U99" i="31" s="1"/>
  <c r="V100" i="31"/>
  <c r="R100" i="31" s="1"/>
  <c r="U100" i="31" s="1"/>
  <c r="V101" i="31"/>
  <c r="R101" i="31"/>
  <c r="U101" i="31"/>
  <c r="V102" i="31"/>
  <c r="R102" i="31" s="1"/>
  <c r="U102" i="31" s="1"/>
  <c r="V103" i="31"/>
  <c r="R103" i="31"/>
  <c r="U103" i="31" s="1"/>
  <c r="V104" i="31"/>
  <c r="R104" i="31" s="1"/>
  <c r="U104" i="31" s="1"/>
  <c r="V105" i="31"/>
  <c r="R105" i="31" s="1"/>
  <c r="U105" i="31"/>
  <c r="V106" i="31"/>
  <c r="R106" i="31" s="1"/>
  <c r="U106" i="31" s="1"/>
  <c r="V107" i="31"/>
  <c r="R107" i="31" s="1"/>
  <c r="U107" i="31" s="1"/>
  <c r="V108" i="31"/>
  <c r="R108" i="31" s="1"/>
  <c r="U108" i="31" s="1"/>
  <c r="V109" i="31"/>
  <c r="R109" i="31" s="1"/>
  <c r="U109" i="31" s="1"/>
  <c r="V110" i="31"/>
  <c r="R110" i="31" s="1"/>
  <c r="U110" i="31" s="1"/>
  <c r="V111" i="31"/>
  <c r="R111" i="31" s="1"/>
  <c r="U111" i="31" s="1"/>
  <c r="V112" i="31"/>
  <c r="R112" i="31" s="1"/>
  <c r="U112" i="31" s="1"/>
  <c r="V113" i="31"/>
  <c r="R113" i="31" s="1"/>
  <c r="U113" i="31" s="1"/>
  <c r="V114" i="31"/>
  <c r="R114" i="31" s="1"/>
  <c r="U114" i="31" s="1"/>
  <c r="V115" i="31"/>
  <c r="R115" i="31"/>
  <c r="U115" i="31" s="1"/>
  <c r="V116" i="31"/>
  <c r="R116" i="31"/>
  <c r="U116" i="31" s="1"/>
  <c r="V117" i="31"/>
  <c r="R117" i="31"/>
  <c r="U117" i="31" s="1"/>
  <c r="V118" i="31"/>
  <c r="R118" i="31" s="1"/>
  <c r="U118" i="31" s="1"/>
  <c r="V119" i="31"/>
  <c r="R119" i="31" s="1"/>
  <c r="U119" i="31" s="1"/>
  <c r="V120" i="31"/>
  <c r="R120" i="31"/>
  <c r="U120" i="31"/>
  <c r="V121" i="31"/>
  <c r="R121" i="31" s="1"/>
  <c r="U121" i="31"/>
  <c r="V122" i="31"/>
  <c r="R122" i="31" s="1"/>
  <c r="U122" i="31" s="1"/>
  <c r="V123" i="31"/>
  <c r="R123" i="31" s="1"/>
  <c r="U123" i="31" s="1"/>
  <c r="V124" i="31"/>
  <c r="R124" i="31"/>
  <c r="U124" i="31" s="1"/>
  <c r="V125" i="31"/>
  <c r="R125" i="31"/>
  <c r="U125" i="31"/>
  <c r="V126" i="31"/>
  <c r="R126" i="31" s="1"/>
  <c r="U126" i="31" s="1"/>
  <c r="V127" i="31"/>
  <c r="R127" i="31" s="1"/>
  <c r="U127" i="31" s="1"/>
  <c r="V128" i="31"/>
  <c r="R128" i="31"/>
  <c r="U128" i="31" s="1"/>
  <c r="V129" i="31"/>
  <c r="R129" i="31"/>
  <c r="U129" i="31"/>
  <c r="V130" i="31"/>
  <c r="R130" i="31" s="1"/>
  <c r="U130" i="31" s="1"/>
  <c r="V131" i="31"/>
  <c r="R131" i="31"/>
  <c r="U131" i="31" s="1"/>
  <c r="V132" i="31"/>
  <c r="R132" i="31" s="1"/>
  <c r="U132" i="31" s="1"/>
  <c r="V133" i="31"/>
  <c r="R133" i="31"/>
  <c r="U133" i="31"/>
  <c r="V134" i="31"/>
  <c r="R134" i="31" s="1"/>
  <c r="U134" i="31" s="1"/>
  <c r="V135" i="31"/>
  <c r="R135" i="31"/>
  <c r="U135" i="31" s="1"/>
  <c r="V136" i="31"/>
  <c r="R136" i="31" s="1"/>
  <c r="U136" i="31" s="1"/>
  <c r="V137" i="31"/>
  <c r="R137" i="31" s="1"/>
  <c r="U137" i="31" s="1"/>
  <c r="V138" i="31"/>
  <c r="R138" i="31" s="1"/>
  <c r="U138" i="31" s="1"/>
  <c r="V139" i="31"/>
  <c r="R139" i="31" s="1"/>
  <c r="U139" i="31" s="1"/>
  <c r="V140" i="31"/>
  <c r="R140" i="31" s="1"/>
  <c r="U140" i="31" s="1"/>
  <c r="V141" i="31"/>
  <c r="R141" i="31" s="1"/>
  <c r="U141" i="31" s="1"/>
  <c r="V142" i="31"/>
  <c r="R142" i="31" s="1"/>
  <c r="U142" i="31" s="1"/>
  <c r="V143" i="31"/>
  <c r="R143" i="31" s="1"/>
  <c r="U143" i="31" s="1"/>
  <c r="V144" i="31"/>
  <c r="R144" i="31" s="1"/>
  <c r="U144" i="31" s="1"/>
  <c r="V145" i="31"/>
  <c r="R145" i="31" s="1"/>
  <c r="U145" i="31" s="1"/>
  <c r="V146" i="31"/>
  <c r="R146" i="31" s="1"/>
  <c r="U146" i="31" s="1"/>
  <c r="V147" i="31"/>
  <c r="R147" i="31"/>
  <c r="U147" i="31" s="1"/>
  <c r="V148" i="31"/>
  <c r="R148" i="31"/>
  <c r="U148" i="31" s="1"/>
  <c r="V149" i="31"/>
  <c r="R149" i="31"/>
  <c r="U149" i="31" s="1"/>
  <c r="V150" i="31"/>
  <c r="R150" i="31" s="1"/>
  <c r="U150" i="31" s="1"/>
  <c r="V151" i="31"/>
  <c r="R151" i="31" s="1"/>
  <c r="U151" i="31" s="1"/>
  <c r="V152" i="31"/>
  <c r="R152" i="31"/>
  <c r="U152" i="31"/>
  <c r="V153" i="31"/>
  <c r="R153" i="31" s="1"/>
  <c r="U153" i="31"/>
  <c r="V154" i="31"/>
  <c r="R154" i="31" s="1"/>
  <c r="U154" i="31"/>
  <c r="V155" i="31"/>
  <c r="R155" i="31" s="1"/>
  <c r="U155" i="31" s="1"/>
  <c r="V156" i="31"/>
  <c r="R156" i="31" s="1"/>
  <c r="U156" i="31" s="1"/>
  <c r="V157" i="31"/>
  <c r="R157" i="31"/>
  <c r="U157" i="31" s="1"/>
  <c r="V158" i="31"/>
  <c r="R158" i="31" s="1"/>
  <c r="U158" i="31" s="1"/>
  <c r="V159" i="31"/>
  <c r="R159" i="31"/>
  <c r="U159" i="31" s="1"/>
  <c r="V160" i="31"/>
  <c r="R160" i="31" s="1"/>
  <c r="U160" i="31" s="1"/>
  <c r="V161" i="31"/>
  <c r="R161" i="31" s="1"/>
  <c r="U161" i="31" s="1"/>
  <c r="V162" i="31"/>
  <c r="R162" i="31" s="1"/>
  <c r="U162" i="31"/>
  <c r="V163" i="31"/>
  <c r="R163" i="31" s="1"/>
  <c r="U163" i="31" s="1"/>
  <c r="V164" i="31"/>
  <c r="R164" i="31"/>
  <c r="U164" i="31"/>
  <c r="V165" i="31"/>
  <c r="R165" i="31" s="1"/>
  <c r="U165" i="31"/>
  <c r="V166" i="31"/>
  <c r="R166" i="31" s="1"/>
  <c r="U166" i="31" s="1"/>
  <c r="V167" i="31"/>
  <c r="R167" i="31" s="1"/>
  <c r="U167" i="31" s="1"/>
  <c r="V168" i="31"/>
  <c r="R168" i="31"/>
  <c r="U168" i="31" s="1"/>
  <c r="V169" i="31"/>
  <c r="R169" i="31"/>
  <c r="U169" i="31"/>
  <c r="V170" i="31"/>
  <c r="R170" i="31" s="1"/>
  <c r="U170" i="31" s="1"/>
  <c r="V171" i="31"/>
  <c r="R171" i="31"/>
  <c r="U171" i="31" s="1"/>
  <c r="V172" i="31"/>
  <c r="R172" i="31" s="1"/>
  <c r="U172" i="31" s="1"/>
  <c r="V173" i="31"/>
  <c r="R173" i="31" s="1"/>
  <c r="U173" i="31" s="1"/>
  <c r="V174" i="31"/>
  <c r="R174" i="31" s="1"/>
  <c r="U174" i="31" s="1"/>
  <c r="V175" i="31"/>
  <c r="R175" i="31" s="1"/>
  <c r="U175" i="31" s="1"/>
  <c r="V176" i="31"/>
  <c r="R176" i="31" s="1"/>
  <c r="U176" i="31" s="1"/>
  <c r="V177" i="31"/>
  <c r="R177" i="31" s="1"/>
  <c r="U177" i="31" s="1"/>
  <c r="V178" i="31"/>
  <c r="R178" i="31" s="1"/>
  <c r="U178" i="31" s="1"/>
  <c r="V179" i="31"/>
  <c r="R179" i="31"/>
  <c r="U179" i="31" s="1"/>
  <c r="V180" i="31"/>
  <c r="R180" i="31"/>
  <c r="U180" i="31" s="1"/>
  <c r="V181" i="31"/>
  <c r="R181" i="31" s="1"/>
  <c r="U181" i="31" s="1"/>
  <c r="V182" i="31"/>
  <c r="R182" i="31" s="1"/>
  <c r="U182" i="31" s="1"/>
  <c r="V183" i="31"/>
  <c r="R183" i="31" s="1"/>
  <c r="U183" i="31" s="1"/>
  <c r="V184" i="31"/>
  <c r="R184" i="31" s="1"/>
  <c r="U184" i="31" s="1"/>
  <c r="V185" i="31"/>
  <c r="R185" i="31"/>
  <c r="U185" i="31" s="1"/>
  <c r="V186" i="31"/>
  <c r="R186" i="31" s="1"/>
  <c r="U186" i="31" s="1"/>
  <c r="V187" i="31"/>
  <c r="R187" i="31"/>
  <c r="U187" i="31" s="1"/>
  <c r="V188" i="31"/>
  <c r="R188" i="31"/>
  <c r="U188" i="31" s="1"/>
  <c r="V189" i="31"/>
  <c r="R189" i="31"/>
  <c r="U189" i="31" s="1"/>
  <c r="V190" i="31"/>
  <c r="R190" i="31" s="1"/>
  <c r="U190" i="31" s="1"/>
  <c r="V191" i="31"/>
  <c r="R191" i="31"/>
  <c r="U191" i="31" s="1"/>
  <c r="V192" i="31"/>
  <c r="R192" i="31" s="1"/>
  <c r="U192" i="31"/>
  <c r="V193" i="31"/>
  <c r="R193" i="31"/>
  <c r="U193" i="31" s="1"/>
  <c r="V194" i="31"/>
  <c r="R194" i="31" s="1"/>
  <c r="U194" i="31" s="1"/>
  <c r="V195" i="31"/>
  <c r="R195" i="31" s="1"/>
  <c r="U195" i="31" s="1"/>
  <c r="V196" i="31"/>
  <c r="R196" i="31"/>
  <c r="U196" i="31"/>
  <c r="V197" i="31"/>
  <c r="R197" i="31" s="1"/>
  <c r="U197" i="31"/>
  <c r="V198" i="31"/>
  <c r="R198" i="31" s="1"/>
  <c r="U198" i="31" s="1"/>
  <c r="V199" i="31"/>
  <c r="R199" i="31" s="1"/>
  <c r="U199" i="31" s="1"/>
  <c r="V200" i="31"/>
  <c r="R200" i="31"/>
  <c r="U200" i="31" s="1"/>
  <c r="V201" i="31"/>
  <c r="R201" i="31"/>
  <c r="U201" i="31"/>
  <c r="V202" i="31"/>
  <c r="R202" i="31" s="1"/>
  <c r="U202" i="31" s="1"/>
  <c r="V203" i="31"/>
  <c r="R203" i="31"/>
  <c r="U203" i="31" s="1"/>
  <c r="V204" i="31"/>
  <c r="R204" i="31" s="1"/>
  <c r="U204" i="31" s="1"/>
  <c r="V205" i="31"/>
  <c r="R205" i="31" s="1"/>
  <c r="U205" i="31" s="1"/>
  <c r="V206" i="31"/>
  <c r="R206" i="31" s="1"/>
  <c r="U206" i="31" s="1"/>
  <c r="V207" i="31"/>
  <c r="R207" i="31" s="1"/>
  <c r="U207" i="31" s="1"/>
  <c r="V208" i="31"/>
  <c r="R208" i="31" s="1"/>
  <c r="U208" i="31" s="1"/>
  <c r="V209" i="31"/>
  <c r="R209" i="31" s="1"/>
  <c r="U209" i="31" s="1"/>
  <c r="V210" i="31"/>
  <c r="R210" i="31" s="1"/>
  <c r="U210" i="31" s="1"/>
  <c r="V211" i="31"/>
  <c r="R211" i="31"/>
  <c r="U211" i="31" s="1"/>
  <c r="V212" i="31"/>
  <c r="R212" i="31"/>
  <c r="U212" i="31" s="1"/>
  <c r="V213" i="31"/>
  <c r="R213" i="31" s="1"/>
  <c r="U213" i="31" s="1"/>
  <c r="V214" i="31"/>
  <c r="R214" i="31" s="1"/>
  <c r="U214" i="31" s="1"/>
  <c r="V215" i="31"/>
  <c r="R215" i="31" s="1"/>
  <c r="U215" i="31" s="1"/>
  <c r="V216" i="31"/>
  <c r="R216" i="31" s="1"/>
  <c r="U216" i="31" s="1"/>
  <c r="V217" i="31"/>
  <c r="R217" i="31"/>
  <c r="U217" i="31" s="1"/>
  <c r="V218" i="31"/>
  <c r="R218" i="31" s="1"/>
  <c r="U218" i="31" s="1"/>
  <c r="V219" i="31"/>
  <c r="R219" i="31"/>
  <c r="U219" i="31" s="1"/>
  <c r="V220" i="31"/>
  <c r="R220" i="31"/>
  <c r="U220" i="31" s="1"/>
  <c r="V221" i="31"/>
  <c r="R221" i="31"/>
  <c r="U221" i="31" s="1"/>
  <c r="V222" i="31"/>
  <c r="R222" i="31" s="1"/>
  <c r="U222" i="31" s="1"/>
  <c r="V223" i="31"/>
  <c r="R223" i="31"/>
  <c r="U223" i="31" s="1"/>
  <c r="V224" i="31"/>
  <c r="R224" i="31" s="1"/>
  <c r="U224" i="31"/>
  <c r="V225" i="31"/>
  <c r="R225" i="31"/>
  <c r="U225" i="31" s="1"/>
  <c r="V226" i="31"/>
  <c r="R226" i="31" s="1"/>
  <c r="U226" i="31" s="1"/>
  <c r="V227" i="31"/>
  <c r="R227" i="31" s="1"/>
  <c r="U227" i="31" s="1"/>
  <c r="V228" i="31"/>
  <c r="R228" i="31"/>
  <c r="U228" i="31"/>
  <c r="V229" i="31"/>
  <c r="R229" i="31" s="1"/>
  <c r="U229" i="31"/>
  <c r="V230" i="31"/>
  <c r="R230" i="31" s="1"/>
  <c r="U230" i="31" s="1"/>
  <c r="V231" i="31"/>
  <c r="R231" i="31" s="1"/>
  <c r="U231" i="31" s="1"/>
  <c r="V232" i="31"/>
  <c r="R232" i="31"/>
  <c r="U232" i="31" s="1"/>
  <c r="V233" i="31"/>
  <c r="R233" i="31"/>
  <c r="U233" i="31"/>
  <c r="V234" i="31"/>
  <c r="R234" i="31" s="1"/>
  <c r="U234" i="31" s="1"/>
  <c r="V235" i="31"/>
  <c r="R235" i="31"/>
  <c r="U235" i="31" s="1"/>
  <c r="V236" i="31"/>
  <c r="R236" i="31" s="1"/>
  <c r="U236" i="31" s="1"/>
  <c r="V237" i="31"/>
  <c r="R237" i="31" s="1"/>
  <c r="U237" i="31" s="1"/>
  <c r="V238" i="31"/>
  <c r="R238" i="31" s="1"/>
  <c r="U238" i="31" s="1"/>
  <c r="V239" i="31"/>
  <c r="R239" i="31" s="1"/>
  <c r="U239" i="31" s="1"/>
  <c r="V240" i="31"/>
  <c r="R240" i="31" s="1"/>
  <c r="U240" i="31" s="1"/>
  <c r="V241" i="31"/>
  <c r="R241" i="31" s="1"/>
  <c r="U241" i="31" s="1"/>
  <c r="V242" i="31"/>
  <c r="R242" i="31" s="1"/>
  <c r="U242" i="31" s="1"/>
  <c r="V243" i="31"/>
  <c r="R243" i="31"/>
  <c r="U243" i="31" s="1"/>
  <c r="V244" i="31"/>
  <c r="R244" i="31"/>
  <c r="U244" i="31" s="1"/>
  <c r="V245" i="31"/>
  <c r="R245" i="31" s="1"/>
  <c r="U245" i="31" s="1"/>
  <c r="V246" i="31"/>
  <c r="R246" i="31" s="1"/>
  <c r="U246" i="31" s="1"/>
  <c r="V247" i="31"/>
  <c r="R247" i="31" s="1"/>
  <c r="U247" i="31" s="1"/>
  <c r="V248" i="31"/>
  <c r="R248" i="31" s="1"/>
  <c r="U248" i="31" s="1"/>
  <c r="V249" i="31"/>
  <c r="R249" i="31"/>
  <c r="U249" i="31" s="1"/>
  <c r="V250" i="31"/>
  <c r="R250" i="31" s="1"/>
  <c r="U250" i="31" s="1"/>
  <c r="V251" i="31"/>
  <c r="R251" i="31"/>
  <c r="U251" i="31" s="1"/>
  <c r="V252" i="31"/>
  <c r="R252" i="31"/>
  <c r="U252" i="31" s="1"/>
  <c r="V253" i="31"/>
  <c r="R253" i="31"/>
  <c r="U253" i="31" s="1"/>
  <c r="V254" i="31"/>
  <c r="R254" i="31" s="1"/>
  <c r="U254" i="31" s="1"/>
  <c r="V255" i="31"/>
  <c r="R255" i="31"/>
  <c r="U255" i="31" s="1"/>
  <c r="V256" i="31"/>
  <c r="R256" i="31" s="1"/>
  <c r="U256" i="31"/>
  <c r="V257" i="31"/>
  <c r="R257" i="31"/>
  <c r="U257" i="31" s="1"/>
  <c r="V258" i="31"/>
  <c r="R258" i="31" s="1"/>
  <c r="U258" i="31" s="1"/>
  <c r="V259" i="31"/>
  <c r="R259" i="31" s="1"/>
  <c r="U259" i="31" s="1"/>
  <c r="V260" i="31"/>
  <c r="R260" i="31"/>
  <c r="U260" i="31"/>
  <c r="V261" i="31"/>
  <c r="R261" i="31" s="1"/>
  <c r="U261" i="31"/>
  <c r="V262" i="31"/>
  <c r="R262" i="31" s="1"/>
  <c r="U262" i="31" s="1"/>
  <c r="V263" i="31"/>
  <c r="R263" i="31" s="1"/>
  <c r="U263" i="31" s="1"/>
  <c r="V264" i="31"/>
  <c r="R264" i="31"/>
  <c r="U264" i="31" s="1"/>
  <c r="V265" i="31"/>
  <c r="R265" i="31"/>
  <c r="U265" i="31"/>
  <c r="V266" i="31"/>
  <c r="R266" i="31" s="1"/>
  <c r="U266" i="31" s="1"/>
  <c r="V267" i="31"/>
  <c r="R267" i="31"/>
  <c r="U267" i="31" s="1"/>
  <c r="V268" i="31"/>
  <c r="R268" i="31" s="1"/>
  <c r="U268" i="31" s="1"/>
  <c r="V269" i="31"/>
  <c r="R269" i="31" s="1"/>
  <c r="U269" i="31" s="1"/>
  <c r="V270" i="31"/>
  <c r="R270" i="31" s="1"/>
  <c r="U270" i="31" s="1"/>
  <c r="V271" i="31"/>
  <c r="R271" i="31" s="1"/>
  <c r="U271" i="31" s="1"/>
  <c r="V272" i="31"/>
  <c r="R272" i="31" s="1"/>
  <c r="U272" i="31" s="1"/>
  <c r="V273" i="31"/>
  <c r="R273" i="31" s="1"/>
  <c r="U273" i="31" s="1"/>
  <c r="V274" i="31"/>
  <c r="R274" i="31" s="1"/>
  <c r="U274" i="31" s="1"/>
  <c r="V275" i="31"/>
  <c r="R275" i="31"/>
  <c r="U275" i="31" s="1"/>
  <c r="V276" i="31"/>
  <c r="R276" i="31"/>
  <c r="U276" i="31" s="1"/>
  <c r="V277" i="31"/>
  <c r="R277" i="31" s="1"/>
  <c r="U277" i="31" s="1"/>
  <c r="V278" i="31"/>
  <c r="R278" i="31" s="1"/>
  <c r="U278" i="31" s="1"/>
  <c r="V279" i="31"/>
  <c r="R279" i="31" s="1"/>
  <c r="U279" i="31" s="1"/>
  <c r="V280" i="31"/>
  <c r="R280" i="31" s="1"/>
  <c r="U280" i="31" s="1"/>
  <c r="V281" i="31"/>
  <c r="R281" i="31"/>
  <c r="U281" i="31" s="1"/>
  <c r="V282" i="31"/>
  <c r="R282" i="31" s="1"/>
  <c r="U282" i="31" s="1"/>
  <c r="V283" i="31"/>
  <c r="R283" i="31"/>
  <c r="U283" i="31" s="1"/>
  <c r="V284" i="31"/>
  <c r="R284" i="31"/>
  <c r="U284" i="31" s="1"/>
  <c r="V285" i="31"/>
  <c r="R285" i="31"/>
  <c r="U285" i="31" s="1"/>
  <c r="V286" i="31"/>
  <c r="R286" i="31" s="1"/>
  <c r="U286" i="31" s="1"/>
  <c r="V287" i="31"/>
  <c r="R287" i="31"/>
  <c r="U287" i="31" s="1"/>
  <c r="V288" i="31"/>
  <c r="R288" i="31" s="1"/>
  <c r="U288" i="31"/>
  <c r="V289" i="31"/>
  <c r="R289" i="31"/>
  <c r="U289" i="31" s="1"/>
  <c r="V290" i="31"/>
  <c r="R290" i="31" s="1"/>
  <c r="U290" i="31" s="1"/>
  <c r="V291" i="31"/>
  <c r="R291" i="31" s="1"/>
  <c r="U291" i="31" s="1"/>
  <c r="V292" i="31"/>
  <c r="R292" i="31"/>
  <c r="U292" i="31"/>
  <c r="V293" i="31"/>
  <c r="R293" i="31" s="1"/>
  <c r="U293" i="31"/>
  <c r="V294" i="31"/>
  <c r="R294" i="31" s="1"/>
  <c r="U294" i="31" s="1"/>
  <c r="V295" i="31"/>
  <c r="R295" i="31" s="1"/>
  <c r="U295" i="31" s="1"/>
  <c r="V296" i="31"/>
  <c r="R296" i="31"/>
  <c r="U296" i="31" s="1"/>
  <c r="V297" i="31"/>
  <c r="R297" i="31"/>
  <c r="U297" i="31"/>
  <c r="V298" i="31"/>
  <c r="R298" i="31" s="1"/>
  <c r="U298" i="31" s="1"/>
  <c r="V299" i="31"/>
  <c r="R299" i="31"/>
  <c r="U299" i="31" s="1"/>
  <c r="V300" i="31"/>
  <c r="R300" i="31" s="1"/>
  <c r="U300" i="31" s="1"/>
  <c r="V301" i="31"/>
  <c r="R301" i="31" s="1"/>
  <c r="U301" i="31" s="1"/>
  <c r="V302" i="31"/>
  <c r="R302" i="31" s="1"/>
  <c r="U302" i="31" s="1"/>
  <c r="V303" i="31"/>
  <c r="R303" i="31" s="1"/>
  <c r="U303" i="31" s="1"/>
  <c r="V304" i="31"/>
  <c r="R304" i="31" s="1"/>
  <c r="U304" i="31" s="1"/>
  <c r="V305" i="31"/>
  <c r="R305" i="31" s="1"/>
  <c r="U305" i="31" s="1"/>
  <c r="V306" i="31"/>
  <c r="R306" i="31" s="1"/>
  <c r="U306" i="31" s="1"/>
  <c r="V307" i="31"/>
  <c r="R307" i="31"/>
  <c r="U307" i="31" s="1"/>
  <c r="V308" i="31"/>
  <c r="R308" i="31"/>
  <c r="U308" i="31" s="1"/>
  <c r="V309" i="31"/>
  <c r="R309" i="31" s="1"/>
  <c r="U309" i="31" s="1"/>
  <c r="V310" i="31"/>
  <c r="R310" i="31" s="1"/>
  <c r="U310" i="31" s="1"/>
  <c r="V311" i="31"/>
  <c r="R311" i="31" s="1"/>
  <c r="U311" i="31" s="1"/>
  <c r="V312" i="31"/>
  <c r="R312" i="31" s="1"/>
  <c r="U312" i="31" s="1"/>
  <c r="V313" i="31"/>
  <c r="R313" i="31"/>
  <c r="U313" i="31" s="1"/>
  <c r="V314" i="31"/>
  <c r="R314" i="31" s="1"/>
  <c r="U314" i="31" s="1"/>
  <c r="V315" i="31"/>
  <c r="R315" i="31"/>
  <c r="U315" i="31" s="1"/>
  <c r="V316" i="31"/>
  <c r="R316" i="31"/>
  <c r="U316" i="31" s="1"/>
  <c r="V317" i="31"/>
  <c r="R317" i="31"/>
  <c r="U317" i="31" s="1"/>
  <c r="V318" i="31"/>
  <c r="R318" i="31" s="1"/>
  <c r="U318" i="31" s="1"/>
  <c r="V319" i="31"/>
  <c r="R319" i="31"/>
  <c r="U319" i="31" s="1"/>
  <c r="V320" i="31"/>
  <c r="R320" i="31" s="1"/>
  <c r="U320" i="31"/>
  <c r="V321" i="31"/>
  <c r="R321" i="31"/>
  <c r="U321" i="31" s="1"/>
  <c r="V322" i="31"/>
  <c r="R322" i="31" s="1"/>
  <c r="U322" i="31" s="1"/>
  <c r="V323" i="31"/>
  <c r="R323" i="31" s="1"/>
  <c r="U323" i="31" s="1"/>
  <c r="V324" i="31"/>
  <c r="R324" i="31"/>
  <c r="U324" i="31"/>
  <c r="V325" i="31"/>
  <c r="R325" i="31" s="1"/>
  <c r="U325" i="31"/>
  <c r="V326" i="31"/>
  <c r="R326" i="31" s="1"/>
  <c r="U326" i="31" s="1"/>
  <c r="V327" i="31"/>
  <c r="R327" i="31" s="1"/>
  <c r="U327" i="31" s="1"/>
  <c r="V328" i="31"/>
  <c r="R328" i="31"/>
  <c r="U328" i="31" s="1"/>
  <c r="V329" i="31"/>
  <c r="R329" i="31"/>
  <c r="U329" i="31"/>
  <c r="V330" i="31"/>
  <c r="R330" i="31" s="1"/>
  <c r="U330" i="31" s="1"/>
  <c r="V331" i="31"/>
  <c r="R331" i="31"/>
  <c r="U331" i="31" s="1"/>
  <c r="V332" i="31"/>
  <c r="R332" i="31" s="1"/>
  <c r="U332" i="31" s="1"/>
  <c r="V333" i="31"/>
  <c r="R333" i="31" s="1"/>
  <c r="U333" i="31" s="1"/>
  <c r="V334" i="31"/>
  <c r="R334" i="31" s="1"/>
  <c r="U334" i="31" s="1"/>
  <c r="V335" i="31"/>
  <c r="R335" i="31" s="1"/>
  <c r="U335" i="31" s="1"/>
  <c r="V336" i="31"/>
  <c r="R336" i="31" s="1"/>
  <c r="U336" i="31" s="1"/>
  <c r="V337" i="31"/>
  <c r="R337" i="31" s="1"/>
  <c r="U337" i="31" s="1"/>
  <c r="V338" i="31"/>
  <c r="R338" i="31" s="1"/>
  <c r="U338" i="31" s="1"/>
  <c r="V339" i="31"/>
  <c r="R339" i="31"/>
  <c r="U339" i="31" s="1"/>
  <c r="V340" i="31"/>
  <c r="R340" i="31"/>
  <c r="U340" i="31" s="1"/>
  <c r="V341" i="31"/>
  <c r="R341" i="31" s="1"/>
  <c r="U341" i="31" s="1"/>
  <c r="V342" i="31"/>
  <c r="R342" i="31" s="1"/>
  <c r="U342" i="31" s="1"/>
  <c r="V343" i="31"/>
  <c r="R343" i="31" s="1"/>
  <c r="U343" i="31" s="1"/>
  <c r="V344" i="31"/>
  <c r="R344" i="31" s="1"/>
  <c r="U344" i="31" s="1"/>
  <c r="V345" i="31"/>
  <c r="R345" i="31"/>
  <c r="U345" i="31" s="1"/>
  <c r="V346" i="31"/>
  <c r="R346" i="31" s="1"/>
  <c r="U346" i="31" s="1"/>
  <c r="V347" i="31"/>
  <c r="R347" i="31"/>
  <c r="U347" i="31" s="1"/>
  <c r="V348" i="31"/>
  <c r="R348" i="31"/>
  <c r="U348" i="31" s="1"/>
  <c r="V349" i="31"/>
  <c r="R349" i="31"/>
  <c r="U349" i="31" s="1"/>
  <c r="V350" i="31"/>
  <c r="R350" i="31" s="1"/>
  <c r="U350" i="31" s="1"/>
  <c r="V351" i="31"/>
  <c r="R351" i="31"/>
  <c r="U351" i="31" s="1"/>
  <c r="V352" i="31"/>
  <c r="R352" i="31" s="1"/>
  <c r="U352" i="31"/>
  <c r="V353" i="31"/>
  <c r="R353" i="31"/>
  <c r="U353" i="31" s="1"/>
  <c r="V354" i="31"/>
  <c r="R354" i="31" s="1"/>
  <c r="U354" i="31" s="1"/>
  <c r="V355" i="31"/>
  <c r="R355" i="31" s="1"/>
  <c r="U355" i="31" s="1"/>
  <c r="V356" i="31"/>
  <c r="R356" i="31"/>
  <c r="U356" i="31"/>
  <c r="V357" i="31"/>
  <c r="R357" i="31" s="1"/>
  <c r="U357" i="31"/>
  <c r="V358" i="31"/>
  <c r="R358" i="31" s="1"/>
  <c r="U358" i="31" s="1"/>
  <c r="V359" i="31"/>
  <c r="R359" i="31" s="1"/>
  <c r="U359" i="31" s="1"/>
  <c r="V360" i="31"/>
  <c r="R360" i="31"/>
  <c r="U360" i="31" s="1"/>
  <c r="V361" i="31"/>
  <c r="R361" i="31"/>
  <c r="U361" i="31"/>
  <c r="V362" i="31"/>
  <c r="R362" i="31" s="1"/>
  <c r="U362" i="31" s="1"/>
  <c r="V363" i="31"/>
  <c r="R363" i="31"/>
  <c r="U363" i="31" s="1"/>
  <c r="V364" i="31"/>
  <c r="R364" i="31" s="1"/>
  <c r="U364" i="31" s="1"/>
  <c r="V365" i="31"/>
  <c r="R365" i="31" s="1"/>
  <c r="U365" i="31" s="1"/>
  <c r="V366" i="31"/>
  <c r="R366" i="31" s="1"/>
  <c r="U366" i="31" s="1"/>
  <c r="V367" i="31"/>
  <c r="R367" i="31" s="1"/>
  <c r="U367" i="31" s="1"/>
  <c r="V368" i="31"/>
  <c r="R368" i="31" s="1"/>
  <c r="U368" i="31" s="1"/>
  <c r="V369" i="31"/>
  <c r="R369" i="31" s="1"/>
  <c r="U369" i="31" s="1"/>
  <c r="V370" i="31"/>
  <c r="R370" i="31" s="1"/>
  <c r="U370" i="31" s="1"/>
  <c r="V371" i="31"/>
  <c r="R371" i="31"/>
  <c r="U371" i="31" s="1"/>
  <c r="V372" i="31"/>
  <c r="R372" i="31"/>
  <c r="U372" i="31" s="1"/>
  <c r="V373" i="31"/>
  <c r="R373" i="31" s="1"/>
  <c r="U373" i="31" s="1"/>
  <c r="V374" i="31"/>
  <c r="R374" i="31" s="1"/>
  <c r="U374" i="31" s="1"/>
  <c r="V375" i="31"/>
  <c r="R375" i="31" s="1"/>
  <c r="U375" i="31" s="1"/>
  <c r="V376" i="31"/>
  <c r="R376" i="31" s="1"/>
  <c r="U376" i="31" s="1"/>
  <c r="V377" i="31"/>
  <c r="R377" i="31"/>
  <c r="U377" i="31" s="1"/>
  <c r="V378" i="31"/>
  <c r="R378" i="31" s="1"/>
  <c r="U378" i="31" s="1"/>
  <c r="V379" i="31"/>
  <c r="R379" i="31"/>
  <c r="U379" i="31" s="1"/>
  <c r="V380" i="31"/>
  <c r="R380" i="31"/>
  <c r="U380" i="31" s="1"/>
  <c r="V381" i="31"/>
  <c r="R381" i="31"/>
  <c r="U381" i="31" s="1"/>
  <c r="V382" i="31"/>
  <c r="R382" i="31" s="1"/>
  <c r="U382" i="31" s="1"/>
  <c r="V383" i="31"/>
  <c r="R383" i="31"/>
  <c r="U383" i="31" s="1"/>
  <c r="V384" i="31"/>
  <c r="R384" i="31" s="1"/>
  <c r="U384" i="31"/>
  <c r="V385" i="31"/>
  <c r="R385" i="31"/>
  <c r="U385" i="31" s="1"/>
  <c r="V386" i="31"/>
  <c r="R386" i="31" s="1"/>
  <c r="U386" i="31" s="1"/>
  <c r="V387" i="31"/>
  <c r="R387" i="31" s="1"/>
  <c r="U387" i="31" s="1"/>
  <c r="V388" i="31"/>
  <c r="R388" i="31"/>
  <c r="U388" i="31"/>
  <c r="V389" i="31"/>
  <c r="R389" i="31" s="1"/>
  <c r="U389" i="31"/>
  <c r="V390" i="31"/>
  <c r="R390" i="31" s="1"/>
  <c r="U390" i="31" s="1"/>
  <c r="V391" i="31"/>
  <c r="R391" i="31" s="1"/>
  <c r="U391" i="31" s="1"/>
  <c r="V392" i="31"/>
  <c r="R392" i="31"/>
  <c r="U392" i="31" s="1"/>
  <c r="V393" i="31"/>
  <c r="R393" i="31"/>
  <c r="U393" i="31"/>
  <c r="V394" i="31"/>
  <c r="R394" i="31" s="1"/>
  <c r="U394" i="31" s="1"/>
  <c r="V395" i="31"/>
  <c r="R395" i="31"/>
  <c r="U395" i="31" s="1"/>
  <c r="V396" i="31"/>
  <c r="R396" i="31" s="1"/>
  <c r="U396" i="31" s="1"/>
  <c r="V397" i="31"/>
  <c r="R397" i="31" s="1"/>
  <c r="U397" i="31" s="1"/>
  <c r="V398" i="31"/>
  <c r="R398" i="31" s="1"/>
  <c r="U398" i="31" s="1"/>
  <c r="V399" i="31"/>
  <c r="R399" i="31" s="1"/>
  <c r="U399" i="31" s="1"/>
  <c r="V400" i="31"/>
  <c r="R400" i="31" s="1"/>
  <c r="U400" i="31" s="1"/>
  <c r="V401" i="31"/>
  <c r="R401" i="31" s="1"/>
  <c r="U401" i="31" s="1"/>
  <c r="V402" i="31"/>
  <c r="R402" i="31" s="1"/>
  <c r="U402" i="31" s="1"/>
  <c r="V403" i="31"/>
  <c r="R403" i="31"/>
  <c r="U403" i="31" s="1"/>
  <c r="V404" i="31"/>
  <c r="R404" i="31"/>
  <c r="U404" i="31" s="1"/>
  <c r="V405" i="31"/>
  <c r="R405" i="31" s="1"/>
  <c r="U405" i="31" s="1"/>
  <c r="V406" i="31"/>
  <c r="R406" i="31" s="1"/>
  <c r="U406" i="31" s="1"/>
  <c r="V407" i="31"/>
  <c r="R407" i="31" s="1"/>
  <c r="U407" i="31" s="1"/>
  <c r="V408" i="31"/>
  <c r="R408" i="31" s="1"/>
  <c r="U408" i="31" s="1"/>
  <c r="V409" i="31"/>
  <c r="R409" i="31"/>
  <c r="U409" i="31" s="1"/>
  <c r="V410" i="31"/>
  <c r="R410" i="31" s="1"/>
  <c r="U410" i="31" s="1"/>
  <c r="V411" i="31"/>
  <c r="R411" i="31"/>
  <c r="U411" i="31" s="1"/>
  <c r="V412" i="31"/>
  <c r="R412" i="31"/>
  <c r="U412" i="31" s="1"/>
  <c r="V413" i="31"/>
  <c r="R413" i="31"/>
  <c r="U413" i="31" s="1"/>
  <c r="V414" i="31"/>
  <c r="R414" i="31" s="1"/>
  <c r="U414" i="31" s="1"/>
  <c r="V415" i="31"/>
  <c r="R415" i="31"/>
  <c r="U415" i="31" s="1"/>
  <c r="V416" i="31"/>
  <c r="R416" i="31" s="1"/>
  <c r="U416" i="31"/>
  <c r="V417" i="31"/>
  <c r="R417" i="31"/>
  <c r="U417" i="31" s="1"/>
  <c r="V418" i="31"/>
  <c r="R418" i="31" s="1"/>
  <c r="U418" i="31" s="1"/>
  <c r="V419" i="31"/>
  <c r="R419" i="31" s="1"/>
  <c r="U419" i="31" s="1"/>
  <c r="V420" i="31"/>
  <c r="R420" i="31"/>
  <c r="U420" i="31"/>
  <c r="V421" i="31"/>
  <c r="R421" i="31" s="1"/>
  <c r="U421" i="31"/>
  <c r="V422" i="31"/>
  <c r="R422" i="31" s="1"/>
  <c r="U422" i="31" s="1"/>
  <c r="V423" i="31"/>
  <c r="R423" i="31" s="1"/>
  <c r="U423" i="31" s="1"/>
  <c r="V424" i="31"/>
  <c r="R424" i="31"/>
  <c r="U424" i="31" s="1"/>
  <c r="V425" i="31"/>
  <c r="R425" i="31"/>
  <c r="U425" i="31"/>
  <c r="V426" i="31"/>
  <c r="R426" i="31" s="1"/>
  <c r="U426" i="31" s="1"/>
  <c r="V427" i="31"/>
  <c r="R427" i="31"/>
  <c r="U427" i="31" s="1"/>
  <c r="V428" i="31"/>
  <c r="R428" i="31" s="1"/>
  <c r="U428" i="31" s="1"/>
  <c r="V429" i="31"/>
  <c r="R429" i="31" s="1"/>
  <c r="U429" i="31" s="1"/>
  <c r="V430" i="31"/>
  <c r="R430" i="31" s="1"/>
  <c r="U430" i="31" s="1"/>
  <c r="V431" i="31"/>
  <c r="R431" i="31" s="1"/>
  <c r="U431" i="31" s="1"/>
  <c r="V432" i="31"/>
  <c r="R432" i="31" s="1"/>
  <c r="U432" i="31" s="1"/>
  <c r="V433" i="31"/>
  <c r="R433" i="31" s="1"/>
  <c r="U433" i="31" s="1"/>
  <c r="V434" i="31"/>
  <c r="R434" i="31" s="1"/>
  <c r="U434" i="31" s="1"/>
  <c r="V435" i="31"/>
  <c r="R435" i="31"/>
  <c r="U435" i="31" s="1"/>
  <c r="V436" i="31"/>
  <c r="R436" i="31"/>
  <c r="U436" i="31" s="1"/>
  <c r="V437" i="31"/>
  <c r="R437" i="31" s="1"/>
  <c r="U437" i="31" s="1"/>
  <c r="V438" i="31"/>
  <c r="R438" i="31" s="1"/>
  <c r="U438" i="31" s="1"/>
  <c r="V439" i="31"/>
  <c r="R439" i="31" s="1"/>
  <c r="U439" i="31" s="1"/>
  <c r="V440" i="31"/>
  <c r="R440" i="31" s="1"/>
  <c r="U440" i="31" s="1"/>
  <c r="V441" i="31"/>
  <c r="R441" i="31"/>
  <c r="U441" i="31" s="1"/>
  <c r="V442" i="31"/>
  <c r="R442" i="31" s="1"/>
  <c r="U442" i="31" s="1"/>
  <c r="V443" i="31"/>
  <c r="R443" i="31"/>
  <c r="U443" i="31" s="1"/>
  <c r="V444" i="31"/>
  <c r="R444" i="31"/>
  <c r="U444" i="31" s="1"/>
  <c r="V445" i="31"/>
  <c r="R445" i="31"/>
  <c r="U445" i="31" s="1"/>
  <c r="V446" i="31"/>
  <c r="R446" i="31" s="1"/>
  <c r="U446" i="31" s="1"/>
  <c r="V447" i="31"/>
  <c r="R447" i="31"/>
  <c r="U447" i="31" s="1"/>
  <c r="V448" i="31"/>
  <c r="R448" i="31" s="1"/>
  <c r="U448" i="31"/>
  <c r="V449" i="31"/>
  <c r="R449" i="31"/>
  <c r="U449" i="31" s="1"/>
  <c r="V450" i="31"/>
  <c r="R450" i="31" s="1"/>
  <c r="U450" i="31" s="1"/>
  <c r="V451" i="31"/>
  <c r="R451" i="31" s="1"/>
  <c r="U451" i="31" s="1"/>
  <c r="V452" i="31"/>
  <c r="R452" i="31"/>
  <c r="U452" i="31"/>
  <c r="V453" i="31"/>
  <c r="R453" i="31" s="1"/>
  <c r="U453" i="31"/>
  <c r="V454" i="31"/>
  <c r="R454" i="31" s="1"/>
  <c r="U454" i="31" s="1"/>
  <c r="V455" i="31"/>
  <c r="R455" i="31" s="1"/>
  <c r="U455" i="31" s="1"/>
  <c r="V456" i="31"/>
  <c r="R456" i="31"/>
  <c r="U456" i="31" s="1"/>
  <c r="V457" i="31"/>
  <c r="R457" i="31"/>
  <c r="U457" i="31"/>
  <c r="V458" i="31"/>
  <c r="R458" i="31" s="1"/>
  <c r="U458" i="31" s="1"/>
  <c r="V459" i="31"/>
  <c r="R459" i="31"/>
  <c r="U459" i="31" s="1"/>
  <c r="V460" i="31"/>
  <c r="R460" i="31" s="1"/>
  <c r="U460" i="31" s="1"/>
  <c r="V461" i="31"/>
  <c r="R461" i="31" s="1"/>
  <c r="U461" i="31" s="1"/>
  <c r="V462" i="31"/>
  <c r="R462" i="31" s="1"/>
  <c r="U462" i="31" s="1"/>
  <c r="V463" i="31"/>
  <c r="R463" i="31" s="1"/>
  <c r="U463" i="31" s="1"/>
  <c r="V464" i="31"/>
  <c r="R464" i="31" s="1"/>
  <c r="U464" i="31" s="1"/>
  <c r="V465" i="31"/>
  <c r="R465" i="31" s="1"/>
  <c r="U465" i="31" s="1"/>
  <c r="V466" i="31"/>
  <c r="R466" i="31" s="1"/>
  <c r="U466" i="31" s="1"/>
  <c r="V467" i="31"/>
  <c r="R467" i="31"/>
  <c r="U467" i="31" s="1"/>
  <c r="V468" i="31"/>
  <c r="R468" i="31"/>
  <c r="U468" i="31" s="1"/>
  <c r="V469" i="31"/>
  <c r="R469" i="31" s="1"/>
  <c r="U469" i="31" s="1"/>
  <c r="V470" i="31"/>
  <c r="R470" i="31" s="1"/>
  <c r="U470" i="31" s="1"/>
  <c r="V471" i="31"/>
  <c r="R471" i="31" s="1"/>
  <c r="U471" i="31" s="1"/>
  <c r="V472" i="31"/>
  <c r="R472" i="31" s="1"/>
  <c r="U472" i="31" s="1"/>
  <c r="V473" i="31"/>
  <c r="R473" i="31"/>
  <c r="U473" i="31" s="1"/>
  <c r="V474" i="31"/>
  <c r="R474" i="31" s="1"/>
  <c r="U474" i="31" s="1"/>
  <c r="V475" i="31"/>
  <c r="R475" i="31"/>
  <c r="U475" i="31" s="1"/>
  <c r="V476" i="31"/>
  <c r="R476" i="31"/>
  <c r="U476" i="31" s="1"/>
  <c r="V477" i="31"/>
  <c r="R477" i="31"/>
  <c r="U477" i="31" s="1"/>
  <c r="V478" i="31"/>
  <c r="R478" i="31" s="1"/>
  <c r="U478" i="31" s="1"/>
  <c r="V479" i="31"/>
  <c r="R479" i="31"/>
  <c r="U479" i="31" s="1"/>
  <c r="V480" i="31"/>
  <c r="R480" i="31" s="1"/>
  <c r="U480" i="31"/>
  <c r="V481" i="31"/>
  <c r="R481" i="31"/>
  <c r="U481" i="31" s="1"/>
  <c r="V482" i="31"/>
  <c r="R482" i="31" s="1"/>
  <c r="U482" i="31" s="1"/>
  <c r="V483" i="31"/>
  <c r="R483" i="31" s="1"/>
  <c r="U483" i="31" s="1"/>
  <c r="V484" i="31"/>
  <c r="R484" i="31"/>
  <c r="U484" i="31"/>
  <c r="V485" i="31"/>
  <c r="R485" i="31" s="1"/>
  <c r="U485" i="31"/>
  <c r="V486" i="31"/>
  <c r="R486" i="31" s="1"/>
  <c r="U486" i="31" s="1"/>
  <c r="V487" i="31"/>
  <c r="R487" i="31" s="1"/>
  <c r="U487" i="31" s="1"/>
  <c r="V488" i="31"/>
  <c r="R488" i="31"/>
  <c r="U488" i="31" s="1"/>
  <c r="V489" i="31"/>
  <c r="R489" i="31"/>
  <c r="U489" i="31"/>
  <c r="V490" i="31"/>
  <c r="R490" i="31" s="1"/>
  <c r="U490" i="31" s="1"/>
  <c r="V491" i="31"/>
  <c r="R491" i="31"/>
  <c r="U491" i="31" s="1"/>
  <c r="V492" i="31"/>
  <c r="R492" i="31" s="1"/>
  <c r="U492" i="31" s="1"/>
  <c r="V493" i="31"/>
  <c r="R493" i="31" s="1"/>
  <c r="U493" i="31" s="1"/>
  <c r="V494" i="31"/>
  <c r="R494" i="31" s="1"/>
  <c r="U494" i="31" s="1"/>
  <c r="V495" i="31"/>
  <c r="R495" i="31" s="1"/>
  <c r="U495" i="31" s="1"/>
  <c r="V496" i="31"/>
  <c r="R496" i="31" s="1"/>
  <c r="U496" i="31" s="1"/>
  <c r="V497" i="31"/>
  <c r="R497" i="31" s="1"/>
  <c r="U497" i="31" s="1"/>
  <c r="V498" i="31"/>
  <c r="R498" i="31" s="1"/>
  <c r="U498" i="31" s="1"/>
  <c r="V499" i="31"/>
  <c r="R499" i="31"/>
  <c r="U499" i="31" s="1"/>
  <c r="V500" i="31"/>
  <c r="R500" i="31"/>
  <c r="U500" i="31" s="1"/>
  <c r="V501" i="31"/>
  <c r="R501" i="31" s="1"/>
  <c r="U501" i="31" s="1"/>
  <c r="V502" i="31"/>
  <c r="R502" i="31" s="1"/>
  <c r="U502" i="31" s="1"/>
  <c r="V503" i="31"/>
  <c r="R503" i="31" s="1"/>
  <c r="U503" i="31" s="1"/>
  <c r="V504" i="31"/>
  <c r="R504" i="31" s="1"/>
  <c r="U504" i="31" s="1"/>
  <c r="V505" i="31"/>
  <c r="R505" i="31"/>
  <c r="U505" i="31" s="1"/>
  <c r="V506" i="31"/>
  <c r="R506" i="31" s="1"/>
  <c r="U506" i="31" s="1"/>
  <c r="V507" i="31"/>
  <c r="R507" i="31"/>
  <c r="U507" i="31" s="1"/>
  <c r="V508" i="31"/>
  <c r="R508" i="31"/>
  <c r="U508" i="31" s="1"/>
  <c r="V509" i="31"/>
  <c r="R509" i="31"/>
  <c r="U509" i="31" s="1"/>
  <c r="V510" i="31"/>
  <c r="R510" i="31" s="1"/>
  <c r="U510" i="31" s="1"/>
  <c r="V511" i="31"/>
  <c r="R511" i="31"/>
  <c r="U511" i="31" s="1"/>
  <c r="V512" i="31"/>
  <c r="R512" i="31" s="1"/>
  <c r="U512" i="31"/>
  <c r="V513" i="31"/>
  <c r="R513" i="31"/>
  <c r="U513" i="31" s="1"/>
  <c r="V514" i="31"/>
  <c r="R514" i="31" s="1"/>
  <c r="U514" i="31" s="1"/>
  <c r="V515" i="31"/>
  <c r="R515" i="31" s="1"/>
  <c r="U515" i="31" s="1"/>
  <c r="V516" i="31"/>
  <c r="R516" i="31"/>
  <c r="U516" i="31"/>
  <c r="V517" i="31"/>
  <c r="R517" i="31" s="1"/>
  <c r="U517" i="31"/>
  <c r="V518" i="31"/>
  <c r="R518" i="31" s="1"/>
  <c r="U518" i="31" s="1"/>
  <c r="V519" i="31"/>
  <c r="R519" i="31" s="1"/>
  <c r="U519" i="31" s="1"/>
  <c r="V520" i="31"/>
  <c r="R520" i="31"/>
  <c r="U520" i="31" s="1"/>
  <c r="V521" i="31"/>
  <c r="R521" i="31"/>
  <c r="U521" i="31"/>
  <c r="V522" i="31"/>
  <c r="R522" i="31" s="1"/>
  <c r="U522" i="31" s="1"/>
  <c r="V523" i="31"/>
  <c r="R523" i="31"/>
  <c r="U523" i="31" s="1"/>
  <c r="V524" i="31"/>
  <c r="R524" i="31" s="1"/>
  <c r="U524" i="31" s="1"/>
  <c r="V525" i="31"/>
  <c r="R525" i="31" s="1"/>
  <c r="U525" i="31" s="1"/>
  <c r="V526" i="31"/>
  <c r="R526" i="31" s="1"/>
  <c r="U526" i="31" s="1"/>
  <c r="V527" i="31"/>
  <c r="R527" i="31" s="1"/>
  <c r="U527" i="31" s="1"/>
  <c r="V528" i="31"/>
  <c r="R528" i="31" s="1"/>
  <c r="U528" i="31" s="1"/>
  <c r="V529" i="31"/>
  <c r="R529" i="31" s="1"/>
  <c r="U529" i="31" s="1"/>
  <c r="V530" i="31"/>
  <c r="R530" i="31" s="1"/>
  <c r="U530" i="31" s="1"/>
  <c r="V531" i="31"/>
  <c r="R531" i="31"/>
  <c r="U531" i="31" s="1"/>
  <c r="V532" i="31"/>
  <c r="R532" i="31"/>
  <c r="U532" i="31" s="1"/>
  <c r="V533" i="31"/>
  <c r="R533" i="31" s="1"/>
  <c r="U533" i="31" s="1"/>
  <c r="V534" i="31"/>
  <c r="R534" i="31" s="1"/>
  <c r="U534" i="31" s="1"/>
  <c r="V535" i="31"/>
  <c r="R535" i="31" s="1"/>
  <c r="U535" i="31" s="1"/>
  <c r="V536" i="31"/>
  <c r="R536" i="31" s="1"/>
  <c r="U536" i="31" s="1"/>
  <c r="V537" i="31"/>
  <c r="R537" i="31"/>
  <c r="U537" i="31" s="1"/>
  <c r="V538" i="31"/>
  <c r="R538" i="31" s="1"/>
  <c r="U538" i="31" s="1"/>
  <c r="V539" i="31"/>
  <c r="R539" i="31"/>
  <c r="U539" i="31" s="1"/>
  <c r="V540" i="31"/>
  <c r="R540" i="31"/>
  <c r="U540" i="31" s="1"/>
  <c r="V541" i="31"/>
  <c r="R541" i="31"/>
  <c r="U541" i="31" s="1"/>
  <c r="V542" i="31"/>
  <c r="R542" i="31" s="1"/>
  <c r="U542" i="31" s="1"/>
  <c r="V543" i="31"/>
  <c r="R543" i="31"/>
  <c r="U543" i="31" s="1"/>
  <c r="V544" i="31"/>
  <c r="R544" i="31" s="1"/>
  <c r="U544" i="31"/>
  <c r="V545" i="31"/>
  <c r="R545" i="31"/>
  <c r="U545" i="31" s="1"/>
  <c r="V546" i="31"/>
  <c r="R546" i="31" s="1"/>
  <c r="U546" i="31" s="1"/>
  <c r="V547" i="31"/>
  <c r="R547" i="31" s="1"/>
  <c r="U547" i="31" s="1"/>
  <c r="V548" i="31"/>
  <c r="R548" i="31"/>
  <c r="U548" i="31"/>
  <c r="V549" i="31"/>
  <c r="R549" i="31" s="1"/>
  <c r="U549" i="31"/>
  <c r="V550" i="31"/>
  <c r="R550" i="31" s="1"/>
  <c r="U550" i="31" s="1"/>
  <c r="V551" i="31"/>
  <c r="R551" i="31" s="1"/>
  <c r="U551" i="31" s="1"/>
  <c r="V552" i="31"/>
  <c r="R552" i="31"/>
  <c r="U552" i="31" s="1"/>
  <c r="V553" i="31"/>
  <c r="R553" i="31"/>
  <c r="U553" i="31"/>
  <c r="V554" i="31"/>
  <c r="R554" i="31" s="1"/>
  <c r="U554" i="31" s="1"/>
  <c r="V555" i="31"/>
  <c r="R555" i="31"/>
  <c r="U555" i="31" s="1"/>
  <c r="V556" i="31"/>
  <c r="R556" i="31" s="1"/>
  <c r="U556" i="31" s="1"/>
  <c r="V557" i="31"/>
  <c r="R557" i="31" s="1"/>
  <c r="U557" i="31" s="1"/>
  <c r="V558" i="31"/>
  <c r="R558" i="31" s="1"/>
  <c r="U558" i="31" s="1"/>
  <c r="V559" i="31"/>
  <c r="R559" i="31" s="1"/>
  <c r="U559" i="31" s="1"/>
  <c r="V560" i="31"/>
  <c r="R560" i="31" s="1"/>
  <c r="U560" i="31" s="1"/>
  <c r="V561" i="31"/>
  <c r="R561" i="31" s="1"/>
  <c r="U561" i="31" s="1"/>
  <c r="V562" i="31"/>
  <c r="R562" i="31" s="1"/>
  <c r="U562" i="31" s="1"/>
  <c r="V563" i="31"/>
  <c r="R563" i="31"/>
  <c r="U563" i="31" s="1"/>
  <c r="V564" i="31"/>
  <c r="R564" i="31"/>
  <c r="U564" i="31" s="1"/>
  <c r="V565" i="31"/>
  <c r="R565" i="31" s="1"/>
  <c r="U565" i="31" s="1"/>
  <c r="V566" i="31"/>
  <c r="R566" i="31" s="1"/>
  <c r="U566" i="31" s="1"/>
  <c r="V567" i="31"/>
  <c r="R567" i="31" s="1"/>
  <c r="U567" i="31" s="1"/>
  <c r="V568" i="31"/>
  <c r="R568" i="31" s="1"/>
  <c r="U568" i="31"/>
  <c r="V569" i="31"/>
  <c r="R569" i="31"/>
  <c r="U569" i="31" s="1"/>
  <c r="V570" i="31"/>
  <c r="R570" i="31" s="1"/>
  <c r="U570" i="31" s="1"/>
  <c r="V571" i="31"/>
  <c r="R571" i="31"/>
  <c r="U571" i="31" s="1"/>
  <c r="V572" i="31"/>
  <c r="R572" i="31"/>
  <c r="U572" i="31" s="1"/>
  <c r="V573" i="31"/>
  <c r="R573" i="31"/>
  <c r="U573" i="31" s="1"/>
  <c r="V574" i="31"/>
  <c r="R574" i="31" s="1"/>
  <c r="U574" i="31" s="1"/>
  <c r="V575" i="31"/>
  <c r="R575" i="31"/>
  <c r="U575" i="31" s="1"/>
  <c r="V576" i="31"/>
  <c r="R576" i="31" s="1"/>
  <c r="U576" i="31"/>
  <c r="V577" i="31"/>
  <c r="R577" i="31"/>
  <c r="U577" i="31" s="1"/>
  <c r="V578" i="31"/>
  <c r="R578" i="31" s="1"/>
  <c r="U578" i="31" s="1"/>
  <c r="V579" i="31"/>
  <c r="R579" i="31" s="1"/>
  <c r="U579" i="31" s="1"/>
  <c r="V580" i="31"/>
  <c r="R580" i="31"/>
  <c r="U580" i="31"/>
  <c r="V581" i="31"/>
  <c r="R581" i="31" s="1"/>
  <c r="U581" i="31"/>
  <c r="V582" i="31"/>
  <c r="R582" i="31" s="1"/>
  <c r="U582" i="31" s="1"/>
  <c r="V583" i="31"/>
  <c r="R583" i="31" s="1"/>
  <c r="U583" i="31" s="1"/>
  <c r="V584" i="31"/>
  <c r="R584" i="31"/>
  <c r="U584" i="31" s="1"/>
  <c r="V585" i="31"/>
  <c r="R585" i="31"/>
  <c r="U585" i="31"/>
  <c r="V586" i="31"/>
  <c r="R586" i="31" s="1"/>
  <c r="U586" i="31" s="1"/>
  <c r="V587" i="31"/>
  <c r="R587" i="31"/>
  <c r="U587" i="31" s="1"/>
  <c r="V588" i="31"/>
  <c r="R588" i="31" s="1"/>
  <c r="U588" i="31" s="1"/>
  <c r="V589" i="31"/>
  <c r="R589" i="31" s="1"/>
  <c r="U589" i="31"/>
  <c r="V590" i="31"/>
  <c r="R590" i="31" s="1"/>
  <c r="U590" i="31" s="1"/>
  <c r="V591" i="31"/>
  <c r="R591" i="31" s="1"/>
  <c r="U591" i="31" s="1"/>
  <c r="V592" i="31"/>
  <c r="R592" i="31" s="1"/>
  <c r="U592" i="31" s="1"/>
  <c r="V593" i="31"/>
  <c r="R593" i="31" s="1"/>
  <c r="U593" i="31" s="1"/>
  <c r="V594" i="31"/>
  <c r="R594" i="31" s="1"/>
  <c r="U594" i="31" s="1"/>
  <c r="V595" i="31"/>
  <c r="R595" i="31"/>
  <c r="U595" i="31" s="1"/>
  <c r="V596" i="31"/>
  <c r="R596" i="31"/>
  <c r="U596" i="31" s="1"/>
  <c r="V597" i="31"/>
  <c r="R597" i="31" s="1"/>
  <c r="U597" i="31" s="1"/>
  <c r="V598" i="31"/>
  <c r="R598" i="31" s="1"/>
  <c r="U598" i="31" s="1"/>
  <c r="V599" i="31"/>
  <c r="R599" i="31" s="1"/>
  <c r="U599" i="31" s="1"/>
  <c r="V600" i="31"/>
  <c r="R600" i="31" s="1"/>
  <c r="U600" i="31"/>
  <c r="V601" i="31"/>
  <c r="R601" i="31"/>
  <c r="U601" i="31" s="1"/>
  <c r="V602" i="31"/>
  <c r="R602" i="31" s="1"/>
  <c r="U602" i="31" s="1"/>
  <c r="V603" i="31"/>
  <c r="R603" i="31"/>
  <c r="U603" i="31" s="1"/>
  <c r="V604" i="31"/>
  <c r="R604" i="31"/>
  <c r="U604" i="31" s="1"/>
  <c r="V605" i="31"/>
  <c r="R605" i="31" s="1"/>
  <c r="U605" i="31" s="1"/>
  <c r="V5" i="32"/>
  <c r="R5" i="32" s="1"/>
  <c r="U5" i="32" s="1"/>
  <c r="V6" i="32"/>
  <c r="S6" i="32" s="1"/>
  <c r="V7" i="32"/>
  <c r="R7" i="32" s="1"/>
  <c r="U7" i="32" s="1"/>
  <c r="V8" i="32"/>
  <c r="R8" i="32" s="1"/>
  <c r="U8" i="32" s="1"/>
  <c r="V9" i="32"/>
  <c r="R9" i="32" s="1"/>
  <c r="U9" i="32" s="1"/>
  <c r="V10" i="32"/>
  <c r="R10" i="32" s="1"/>
  <c r="U10" i="32" s="1"/>
  <c r="V11" i="32"/>
  <c r="R11" i="32" s="1"/>
  <c r="U11" i="32" s="1"/>
  <c r="V12" i="32"/>
  <c r="R12" i="32"/>
  <c r="U12" i="32" s="1"/>
  <c r="V13" i="32"/>
  <c r="R13" i="32"/>
  <c r="U13" i="32" s="1"/>
  <c r="V14" i="32"/>
  <c r="R14" i="32" s="1"/>
  <c r="U14" i="32" s="1"/>
  <c r="V15" i="32"/>
  <c r="R15" i="32" s="1"/>
  <c r="U15" i="32" s="1"/>
  <c r="V16" i="32"/>
  <c r="R16" i="32" s="1"/>
  <c r="U16" i="32" s="1"/>
  <c r="V17" i="32"/>
  <c r="R17" i="32"/>
  <c r="U17" i="32" s="1"/>
  <c r="V18" i="32"/>
  <c r="R18" i="32" s="1"/>
  <c r="U18" i="32" s="1"/>
  <c r="V19" i="32"/>
  <c r="R19" i="32" s="1"/>
  <c r="U19" i="32" s="1"/>
  <c r="V20" i="32"/>
  <c r="R20" i="32" s="1"/>
  <c r="U20" i="32" s="1"/>
  <c r="V21" i="32"/>
  <c r="R21" i="32"/>
  <c r="U21" i="32"/>
  <c r="V22" i="32"/>
  <c r="R22" i="32" s="1"/>
  <c r="U22" i="32" s="1"/>
  <c r="V23" i="32"/>
  <c r="R23" i="32" s="1"/>
  <c r="U23" i="32" s="1"/>
  <c r="V24" i="32"/>
  <c r="R24" i="32"/>
  <c r="U24" i="32" s="1"/>
  <c r="V25" i="32"/>
  <c r="R25" i="32" s="1"/>
  <c r="U25" i="32"/>
  <c r="V26" i="32"/>
  <c r="R26" i="32" s="1"/>
  <c r="U26" i="32" s="1"/>
  <c r="V27" i="32"/>
  <c r="R27" i="32" s="1"/>
  <c r="U27" i="32" s="1"/>
  <c r="V28" i="32"/>
  <c r="R28" i="32"/>
  <c r="U28" i="32" s="1"/>
  <c r="V29" i="32"/>
  <c r="R29" i="32"/>
  <c r="U29" i="32" s="1"/>
  <c r="V30" i="32"/>
  <c r="R30" i="32" s="1"/>
  <c r="U30" i="32" s="1"/>
  <c r="V31" i="32"/>
  <c r="R31" i="32" s="1"/>
  <c r="U31" i="32" s="1"/>
  <c r="V32" i="32"/>
  <c r="R32" i="32" s="1"/>
  <c r="U32" i="32" s="1"/>
  <c r="V33" i="32"/>
  <c r="R33" i="32" s="1"/>
  <c r="U33" i="32" s="1"/>
  <c r="V34" i="32"/>
  <c r="R34" i="32" s="1"/>
  <c r="U34" i="32" s="1"/>
  <c r="V35" i="32"/>
  <c r="R35" i="32" s="1"/>
  <c r="U35" i="32" s="1"/>
  <c r="V36" i="32"/>
  <c r="R36" i="32"/>
  <c r="U36" i="32" s="1"/>
  <c r="V37" i="32"/>
  <c r="R37" i="32"/>
  <c r="U37" i="32" s="1"/>
  <c r="V38" i="32"/>
  <c r="R38" i="32" s="1"/>
  <c r="U38" i="32" s="1"/>
  <c r="V39" i="32"/>
  <c r="R39" i="32" s="1"/>
  <c r="U39" i="32" s="1"/>
  <c r="V40" i="32"/>
  <c r="R40" i="32" s="1"/>
  <c r="U40" i="32" s="1"/>
  <c r="V41" i="32"/>
  <c r="R41" i="32" s="1"/>
  <c r="U41" i="32" s="1"/>
  <c r="V42" i="32"/>
  <c r="R42" i="32" s="1"/>
  <c r="U42" i="32" s="1"/>
  <c r="V43" i="32"/>
  <c r="R43" i="32" s="1"/>
  <c r="U43" i="32" s="1"/>
  <c r="V44" i="32"/>
  <c r="R44" i="32"/>
  <c r="U44" i="32" s="1"/>
  <c r="V45" i="32"/>
  <c r="R45" i="32" s="1"/>
  <c r="U45" i="32" s="1"/>
  <c r="V46" i="32"/>
  <c r="R46" i="32" s="1"/>
  <c r="U46" i="32" s="1"/>
  <c r="V47" i="32"/>
  <c r="R47" i="32" s="1"/>
  <c r="U47" i="32" s="1"/>
  <c r="V48" i="32"/>
  <c r="R48" i="32" s="1"/>
  <c r="U48" i="32" s="1"/>
  <c r="V49" i="32"/>
  <c r="R49" i="32"/>
  <c r="U49" i="32" s="1"/>
  <c r="V50" i="32"/>
  <c r="R50" i="32" s="1"/>
  <c r="U50" i="32" s="1"/>
  <c r="V51" i="32"/>
  <c r="R51" i="32" s="1"/>
  <c r="U51" i="32" s="1"/>
  <c r="V52" i="32"/>
  <c r="R52" i="32" s="1"/>
  <c r="U52" i="32" s="1"/>
  <c r="V53" i="32"/>
  <c r="R53" i="32"/>
  <c r="U53" i="32"/>
  <c r="V54" i="32"/>
  <c r="R54" i="32" s="1"/>
  <c r="U54" i="32" s="1"/>
  <c r="V55" i="32"/>
  <c r="R55" i="32" s="1"/>
  <c r="U55" i="32" s="1"/>
  <c r="V56" i="32"/>
  <c r="R56" i="32"/>
  <c r="U56" i="32" s="1"/>
  <c r="V57" i="32"/>
  <c r="R57" i="32"/>
  <c r="U57" i="32" s="1"/>
  <c r="V58" i="32"/>
  <c r="R58" i="32" s="1"/>
  <c r="U58" i="32" s="1"/>
  <c r="V59" i="32"/>
  <c r="R59" i="32" s="1"/>
  <c r="U59" i="32" s="1"/>
  <c r="V60" i="32"/>
  <c r="R60" i="32" s="1"/>
  <c r="U60" i="32" s="1"/>
  <c r="V61" i="32"/>
  <c r="R61" i="32" s="1"/>
  <c r="U61" i="32" s="1"/>
  <c r="V62" i="32"/>
  <c r="R62" i="32" s="1"/>
  <c r="U62" i="32" s="1"/>
  <c r="V63" i="32"/>
  <c r="R63" i="32" s="1"/>
  <c r="U63" i="32" s="1"/>
  <c r="V64" i="32"/>
  <c r="R64" i="32"/>
  <c r="U64" i="32" s="1"/>
  <c r="V65" i="32"/>
  <c r="R65" i="32"/>
  <c r="U65" i="32" s="1"/>
  <c r="V66" i="32"/>
  <c r="R66" i="32" s="1"/>
  <c r="U66" i="32" s="1"/>
  <c r="V67" i="32"/>
  <c r="R67" i="32" s="1"/>
  <c r="U67" i="32" s="1"/>
  <c r="V68" i="32"/>
  <c r="R68" i="32" s="1"/>
  <c r="U68" i="32" s="1"/>
  <c r="V69" i="32"/>
  <c r="R69" i="32" s="1"/>
  <c r="U69" i="32" s="1"/>
  <c r="V70" i="32"/>
  <c r="R70" i="32" s="1"/>
  <c r="U70" i="32" s="1"/>
  <c r="V71" i="32"/>
  <c r="R71" i="32" s="1"/>
  <c r="U71" i="32" s="1"/>
  <c r="V72" i="32"/>
  <c r="R72" i="32"/>
  <c r="U72" i="32" s="1"/>
  <c r="V73" i="32"/>
  <c r="R73" i="32"/>
  <c r="U73" i="32" s="1"/>
  <c r="V74" i="32"/>
  <c r="R74" i="32" s="1"/>
  <c r="U74" i="32" s="1"/>
  <c r="V75" i="32"/>
  <c r="R75" i="32" s="1"/>
  <c r="U75" i="32" s="1"/>
  <c r="V76" i="32"/>
  <c r="R76" i="32" s="1"/>
  <c r="U76" i="32" s="1"/>
  <c r="V77" i="32"/>
  <c r="R77" i="32" s="1"/>
  <c r="U77" i="32" s="1"/>
  <c r="V78" i="32"/>
  <c r="R78" i="32" s="1"/>
  <c r="U78" i="32" s="1"/>
  <c r="V79" i="32"/>
  <c r="R79" i="32" s="1"/>
  <c r="U79" i="32" s="1"/>
  <c r="V80" i="32"/>
  <c r="R80" i="32"/>
  <c r="U80" i="32" s="1"/>
  <c r="V81" i="32"/>
  <c r="R81" i="32"/>
  <c r="U81" i="32" s="1"/>
  <c r="V82" i="32"/>
  <c r="R82" i="32" s="1"/>
  <c r="U82" i="32" s="1"/>
  <c r="V83" i="32"/>
  <c r="R83" i="32" s="1"/>
  <c r="U83" i="32" s="1"/>
  <c r="V84" i="32"/>
  <c r="R84" i="32" s="1"/>
  <c r="U84" i="32" s="1"/>
  <c r="V85" i="32"/>
  <c r="R85" i="32" s="1"/>
  <c r="U85" i="32" s="1"/>
  <c r="V86" i="32"/>
  <c r="R86" i="32" s="1"/>
  <c r="U86" i="32" s="1"/>
  <c r="V87" i="32"/>
  <c r="R87" i="32" s="1"/>
  <c r="U87" i="32" s="1"/>
  <c r="V88" i="32"/>
  <c r="R88" i="32"/>
  <c r="U88" i="32" s="1"/>
  <c r="V89" i="32"/>
  <c r="R89" i="32"/>
  <c r="U89" i="32" s="1"/>
  <c r="V90" i="32"/>
  <c r="R90" i="32" s="1"/>
  <c r="U90" i="32" s="1"/>
  <c r="V91" i="32"/>
  <c r="R91" i="32" s="1"/>
  <c r="U91" i="32" s="1"/>
  <c r="V92" i="32"/>
  <c r="R92" i="32" s="1"/>
  <c r="U92" i="32" s="1"/>
  <c r="V93" i="32"/>
  <c r="R93" i="32" s="1"/>
  <c r="U93" i="32" s="1"/>
  <c r="V94" i="32"/>
  <c r="R94" i="32" s="1"/>
  <c r="U94" i="32" s="1"/>
  <c r="V95" i="32"/>
  <c r="R95" i="32" s="1"/>
  <c r="U95" i="32" s="1"/>
  <c r="V96" i="32"/>
  <c r="R96" i="32"/>
  <c r="U96" i="32" s="1"/>
  <c r="V97" i="32"/>
  <c r="R97" i="32"/>
  <c r="U97" i="32" s="1"/>
  <c r="V98" i="32"/>
  <c r="R98" i="32" s="1"/>
  <c r="U98" i="32" s="1"/>
  <c r="V99" i="32"/>
  <c r="R99" i="32" s="1"/>
  <c r="U99" i="32" s="1"/>
  <c r="V100" i="32"/>
  <c r="R100" i="32" s="1"/>
  <c r="U100" i="32" s="1"/>
  <c r="V101" i="32"/>
  <c r="R101" i="32" s="1"/>
  <c r="U101" i="32" s="1"/>
  <c r="V102" i="32"/>
  <c r="R102" i="32" s="1"/>
  <c r="U102" i="32" s="1"/>
  <c r="V103" i="32"/>
  <c r="R103" i="32" s="1"/>
  <c r="U103" i="32" s="1"/>
  <c r="V104" i="32"/>
  <c r="R104" i="32"/>
  <c r="U104" i="32" s="1"/>
  <c r="V105" i="32"/>
  <c r="R105" i="32"/>
  <c r="U105" i="32" s="1"/>
  <c r="V106" i="32"/>
  <c r="R106" i="32" s="1"/>
  <c r="U106" i="32" s="1"/>
  <c r="V107" i="32"/>
  <c r="R107" i="32" s="1"/>
  <c r="U107" i="32" s="1"/>
  <c r="V108" i="32"/>
  <c r="R108" i="32" s="1"/>
  <c r="U108" i="32" s="1"/>
  <c r="V109" i="32"/>
  <c r="R109" i="32" s="1"/>
  <c r="U109" i="32" s="1"/>
  <c r="V110" i="32"/>
  <c r="R110" i="32" s="1"/>
  <c r="U110" i="32" s="1"/>
  <c r="V111" i="32"/>
  <c r="R111" i="32" s="1"/>
  <c r="U111" i="32" s="1"/>
  <c r="V112" i="32"/>
  <c r="R112" i="32"/>
  <c r="U112" i="32" s="1"/>
  <c r="V113" i="32"/>
  <c r="R113" i="32"/>
  <c r="U113" i="32" s="1"/>
  <c r="V114" i="32"/>
  <c r="R114" i="32" s="1"/>
  <c r="U114" i="32" s="1"/>
  <c r="V115" i="32"/>
  <c r="R115" i="32" s="1"/>
  <c r="U115" i="32" s="1"/>
  <c r="V116" i="32"/>
  <c r="R116" i="32" s="1"/>
  <c r="U116" i="32" s="1"/>
  <c r="V117" i="32"/>
  <c r="R117" i="32" s="1"/>
  <c r="U117" i="32" s="1"/>
  <c r="V118" i="32"/>
  <c r="R118" i="32" s="1"/>
  <c r="U118" i="32" s="1"/>
  <c r="V119" i="32"/>
  <c r="R119" i="32" s="1"/>
  <c r="U119" i="32" s="1"/>
  <c r="V120" i="32"/>
  <c r="R120" i="32"/>
  <c r="U120" i="32" s="1"/>
  <c r="V121" i="32"/>
  <c r="R121" i="32"/>
  <c r="U121" i="32" s="1"/>
  <c r="V122" i="32"/>
  <c r="R122" i="32" s="1"/>
  <c r="U122" i="32" s="1"/>
  <c r="V123" i="32"/>
  <c r="R123" i="32" s="1"/>
  <c r="U123" i="32" s="1"/>
  <c r="V124" i="32"/>
  <c r="R124" i="32" s="1"/>
  <c r="U124" i="32" s="1"/>
  <c r="V125" i="32"/>
  <c r="R125" i="32" s="1"/>
  <c r="U125" i="32" s="1"/>
  <c r="V126" i="32"/>
  <c r="R126" i="32" s="1"/>
  <c r="U126" i="32" s="1"/>
  <c r="V127" i="32"/>
  <c r="R127" i="32" s="1"/>
  <c r="U127" i="32" s="1"/>
  <c r="V128" i="32"/>
  <c r="R128" i="32"/>
  <c r="U128" i="32" s="1"/>
  <c r="V129" i="32"/>
  <c r="R129" i="32"/>
  <c r="U129" i="32" s="1"/>
  <c r="V130" i="32"/>
  <c r="R130" i="32" s="1"/>
  <c r="U130" i="32" s="1"/>
  <c r="V131" i="32"/>
  <c r="R131" i="32" s="1"/>
  <c r="U131" i="32" s="1"/>
  <c r="V132" i="32"/>
  <c r="R132" i="32" s="1"/>
  <c r="U132" i="32" s="1"/>
  <c r="V133" i="32"/>
  <c r="R133" i="32" s="1"/>
  <c r="U133" i="32" s="1"/>
  <c r="V134" i="32"/>
  <c r="R134" i="32" s="1"/>
  <c r="U134" i="32" s="1"/>
  <c r="V135" i="32"/>
  <c r="R135" i="32" s="1"/>
  <c r="U135" i="32" s="1"/>
  <c r="V136" i="32"/>
  <c r="R136" i="32"/>
  <c r="U136" i="32" s="1"/>
  <c r="V137" i="32"/>
  <c r="R137" i="32"/>
  <c r="U137" i="32" s="1"/>
  <c r="V138" i="32"/>
  <c r="R138" i="32" s="1"/>
  <c r="U138" i="32" s="1"/>
  <c r="V139" i="32"/>
  <c r="R139" i="32" s="1"/>
  <c r="U139" i="32" s="1"/>
  <c r="V140" i="32"/>
  <c r="R140" i="32" s="1"/>
  <c r="U140" i="32" s="1"/>
  <c r="V141" i="32"/>
  <c r="R141" i="32" s="1"/>
  <c r="U141" i="32" s="1"/>
  <c r="V142" i="32"/>
  <c r="R142" i="32" s="1"/>
  <c r="U142" i="32" s="1"/>
  <c r="V143" i="32"/>
  <c r="R143" i="32" s="1"/>
  <c r="U143" i="32" s="1"/>
  <c r="V144" i="32"/>
  <c r="R144" i="32"/>
  <c r="U144" i="32" s="1"/>
  <c r="V145" i="32"/>
  <c r="R145" i="32"/>
  <c r="U145" i="32" s="1"/>
  <c r="V146" i="32"/>
  <c r="R146" i="32" s="1"/>
  <c r="U146" i="32" s="1"/>
  <c r="V147" i="32"/>
  <c r="R147" i="32" s="1"/>
  <c r="U147" i="32" s="1"/>
  <c r="V148" i="32"/>
  <c r="R148" i="32" s="1"/>
  <c r="U148" i="32" s="1"/>
  <c r="V149" i="32"/>
  <c r="R149" i="32" s="1"/>
  <c r="U149" i="32" s="1"/>
  <c r="V150" i="32"/>
  <c r="R150" i="32" s="1"/>
  <c r="U150" i="32" s="1"/>
  <c r="V151" i="32"/>
  <c r="R151" i="32" s="1"/>
  <c r="U151" i="32" s="1"/>
  <c r="V152" i="32"/>
  <c r="R152" i="32"/>
  <c r="U152" i="32" s="1"/>
  <c r="V153" i="32"/>
  <c r="R153" i="32"/>
  <c r="U153" i="32" s="1"/>
  <c r="V154" i="32"/>
  <c r="R154" i="32" s="1"/>
  <c r="U154" i="32" s="1"/>
  <c r="V155" i="32"/>
  <c r="R155" i="32" s="1"/>
  <c r="U155" i="32" s="1"/>
  <c r="V156" i="32"/>
  <c r="R156" i="32" s="1"/>
  <c r="U156" i="32" s="1"/>
  <c r="V157" i="32"/>
  <c r="R157" i="32" s="1"/>
  <c r="U157" i="32" s="1"/>
  <c r="V158" i="32"/>
  <c r="R158" i="32" s="1"/>
  <c r="U158" i="32" s="1"/>
  <c r="V159" i="32"/>
  <c r="R159" i="32" s="1"/>
  <c r="U159" i="32" s="1"/>
  <c r="V160" i="32"/>
  <c r="R160" i="32"/>
  <c r="U160" i="32" s="1"/>
  <c r="V161" i="32"/>
  <c r="R161" i="32"/>
  <c r="U161" i="32" s="1"/>
  <c r="V162" i="32"/>
  <c r="R162" i="32" s="1"/>
  <c r="U162" i="32" s="1"/>
  <c r="V163" i="32"/>
  <c r="R163" i="32" s="1"/>
  <c r="U163" i="32" s="1"/>
  <c r="V164" i="32"/>
  <c r="R164" i="32" s="1"/>
  <c r="U164" i="32" s="1"/>
  <c r="V165" i="32"/>
  <c r="R165" i="32" s="1"/>
  <c r="U165" i="32" s="1"/>
  <c r="V166" i="32"/>
  <c r="R166" i="32" s="1"/>
  <c r="U166" i="32" s="1"/>
  <c r="V167" i="32"/>
  <c r="R167" i="32" s="1"/>
  <c r="U167" i="32" s="1"/>
  <c r="V168" i="32"/>
  <c r="R168" i="32"/>
  <c r="U168" i="32" s="1"/>
  <c r="V169" i="32"/>
  <c r="R169" i="32"/>
  <c r="U169" i="32" s="1"/>
  <c r="V170" i="32"/>
  <c r="R170" i="32" s="1"/>
  <c r="U170" i="32" s="1"/>
  <c r="V171" i="32"/>
  <c r="R171" i="32" s="1"/>
  <c r="U171" i="32" s="1"/>
  <c r="V172" i="32"/>
  <c r="R172" i="32" s="1"/>
  <c r="U172" i="32" s="1"/>
  <c r="V173" i="32"/>
  <c r="R173" i="32" s="1"/>
  <c r="U173" i="32" s="1"/>
  <c r="V174" i="32"/>
  <c r="R174" i="32" s="1"/>
  <c r="U174" i="32" s="1"/>
  <c r="V175" i="32"/>
  <c r="R175" i="32" s="1"/>
  <c r="U175" i="32" s="1"/>
  <c r="V176" i="32"/>
  <c r="R176" i="32"/>
  <c r="U176" i="32" s="1"/>
  <c r="V177" i="32"/>
  <c r="R177" i="32"/>
  <c r="U177" i="32" s="1"/>
  <c r="V178" i="32"/>
  <c r="R178" i="32" s="1"/>
  <c r="U178" i="32" s="1"/>
  <c r="V179" i="32"/>
  <c r="R179" i="32" s="1"/>
  <c r="U179" i="32" s="1"/>
  <c r="V180" i="32"/>
  <c r="R180" i="32" s="1"/>
  <c r="U180" i="32" s="1"/>
  <c r="V181" i="32"/>
  <c r="R181" i="32" s="1"/>
  <c r="U181" i="32" s="1"/>
  <c r="V182" i="32"/>
  <c r="R182" i="32" s="1"/>
  <c r="U182" i="32" s="1"/>
  <c r="V183" i="32"/>
  <c r="R183" i="32" s="1"/>
  <c r="U183" i="32" s="1"/>
  <c r="V184" i="32"/>
  <c r="R184" i="32"/>
  <c r="U184" i="32" s="1"/>
  <c r="V185" i="32"/>
  <c r="R185" i="32"/>
  <c r="U185" i="32" s="1"/>
  <c r="V186" i="32"/>
  <c r="R186" i="32" s="1"/>
  <c r="U186" i="32" s="1"/>
  <c r="V187" i="32"/>
  <c r="R187" i="32" s="1"/>
  <c r="U187" i="32" s="1"/>
  <c r="V188" i="32"/>
  <c r="R188" i="32" s="1"/>
  <c r="U188" i="32" s="1"/>
  <c r="V189" i="32"/>
  <c r="R189" i="32" s="1"/>
  <c r="U189" i="32" s="1"/>
  <c r="V190" i="32"/>
  <c r="R190" i="32" s="1"/>
  <c r="U190" i="32" s="1"/>
  <c r="V191" i="32"/>
  <c r="R191" i="32" s="1"/>
  <c r="U191" i="32" s="1"/>
  <c r="V192" i="32"/>
  <c r="R192" i="32"/>
  <c r="U192" i="32" s="1"/>
  <c r="V193" i="32"/>
  <c r="R193" i="32"/>
  <c r="U193" i="32" s="1"/>
  <c r="V194" i="32"/>
  <c r="R194" i="32" s="1"/>
  <c r="U194" i="32" s="1"/>
  <c r="V195" i="32"/>
  <c r="R195" i="32" s="1"/>
  <c r="U195" i="32" s="1"/>
  <c r="V196" i="32"/>
  <c r="R196" i="32" s="1"/>
  <c r="U196" i="32" s="1"/>
  <c r="V197" i="32"/>
  <c r="R197" i="32" s="1"/>
  <c r="U197" i="32" s="1"/>
  <c r="V198" i="32"/>
  <c r="R198" i="32" s="1"/>
  <c r="U198" i="32" s="1"/>
  <c r="V199" i="32"/>
  <c r="R199" i="32" s="1"/>
  <c r="U199" i="32" s="1"/>
  <c r="V200" i="32"/>
  <c r="R200" i="32"/>
  <c r="U200" i="32" s="1"/>
  <c r="V201" i="32"/>
  <c r="R201" i="32"/>
  <c r="U201" i="32" s="1"/>
  <c r="V202" i="32"/>
  <c r="R202" i="32" s="1"/>
  <c r="U202" i="32" s="1"/>
  <c r="V203" i="32"/>
  <c r="R203" i="32" s="1"/>
  <c r="U203" i="32" s="1"/>
  <c r="V204" i="32"/>
  <c r="R204" i="32" s="1"/>
  <c r="U204" i="32" s="1"/>
  <c r="V205" i="32"/>
  <c r="R205" i="32" s="1"/>
  <c r="U205" i="32" s="1"/>
  <c r="V206" i="32"/>
  <c r="R206" i="32" s="1"/>
  <c r="U206" i="32" s="1"/>
  <c r="V207" i="32"/>
  <c r="R207" i="32" s="1"/>
  <c r="U207" i="32" s="1"/>
  <c r="V208" i="32"/>
  <c r="R208" i="32"/>
  <c r="U208" i="32" s="1"/>
  <c r="V209" i="32"/>
  <c r="R209" i="32"/>
  <c r="U209" i="32" s="1"/>
  <c r="V210" i="32"/>
  <c r="R210" i="32" s="1"/>
  <c r="U210" i="32" s="1"/>
  <c r="V211" i="32"/>
  <c r="R211" i="32" s="1"/>
  <c r="U211" i="32" s="1"/>
  <c r="V212" i="32"/>
  <c r="R212" i="32" s="1"/>
  <c r="U212" i="32" s="1"/>
  <c r="V213" i="32"/>
  <c r="R213" i="32" s="1"/>
  <c r="U213" i="32" s="1"/>
  <c r="V214" i="32"/>
  <c r="R214" i="32" s="1"/>
  <c r="U214" i="32" s="1"/>
  <c r="V215" i="32"/>
  <c r="R215" i="32" s="1"/>
  <c r="U215" i="32" s="1"/>
  <c r="V216" i="32"/>
  <c r="R216" i="32"/>
  <c r="U216" i="32" s="1"/>
  <c r="V217" i="32"/>
  <c r="R217" i="32"/>
  <c r="U217" i="32" s="1"/>
  <c r="V218" i="32"/>
  <c r="R218" i="32" s="1"/>
  <c r="U218" i="32" s="1"/>
  <c r="V219" i="32"/>
  <c r="R219" i="32" s="1"/>
  <c r="U219" i="32" s="1"/>
  <c r="V220" i="32"/>
  <c r="R220" i="32" s="1"/>
  <c r="U220" i="32" s="1"/>
  <c r="V221" i="32"/>
  <c r="R221" i="32" s="1"/>
  <c r="U221" i="32" s="1"/>
  <c r="V222" i="32"/>
  <c r="R222" i="32" s="1"/>
  <c r="U222" i="32" s="1"/>
  <c r="V223" i="32"/>
  <c r="R223" i="32" s="1"/>
  <c r="U223" i="32" s="1"/>
  <c r="V224" i="32"/>
  <c r="R224" i="32"/>
  <c r="U224" i="32" s="1"/>
  <c r="V225" i="32"/>
  <c r="R225" i="32"/>
  <c r="U225" i="32" s="1"/>
  <c r="V226" i="32"/>
  <c r="R226" i="32" s="1"/>
  <c r="U226" i="32" s="1"/>
  <c r="V227" i="32"/>
  <c r="R227" i="32" s="1"/>
  <c r="U227" i="32" s="1"/>
  <c r="V228" i="32"/>
  <c r="R228" i="32" s="1"/>
  <c r="U228" i="32" s="1"/>
  <c r="V229" i="32"/>
  <c r="R229" i="32" s="1"/>
  <c r="U229" i="32" s="1"/>
  <c r="V230" i="32"/>
  <c r="R230" i="32" s="1"/>
  <c r="U230" i="32" s="1"/>
  <c r="V231" i="32"/>
  <c r="R231" i="32" s="1"/>
  <c r="U231" i="32" s="1"/>
  <c r="V232" i="32"/>
  <c r="R232" i="32"/>
  <c r="U232" i="32" s="1"/>
  <c r="V233" i="32"/>
  <c r="R233" i="32"/>
  <c r="U233" i="32" s="1"/>
  <c r="V234" i="32"/>
  <c r="R234" i="32" s="1"/>
  <c r="U234" i="32" s="1"/>
  <c r="V235" i="32"/>
  <c r="R235" i="32" s="1"/>
  <c r="U235" i="32" s="1"/>
  <c r="V236" i="32"/>
  <c r="R236" i="32" s="1"/>
  <c r="U236" i="32" s="1"/>
  <c r="V237" i="32"/>
  <c r="R237" i="32" s="1"/>
  <c r="U237" i="32" s="1"/>
  <c r="V238" i="32"/>
  <c r="R238" i="32" s="1"/>
  <c r="U238" i="32" s="1"/>
  <c r="V239" i="32"/>
  <c r="R239" i="32" s="1"/>
  <c r="U239" i="32" s="1"/>
  <c r="V240" i="32"/>
  <c r="R240" i="32"/>
  <c r="U240" i="32" s="1"/>
  <c r="V241" i="32"/>
  <c r="R241" i="32"/>
  <c r="U241" i="32" s="1"/>
  <c r="V242" i="32"/>
  <c r="R242" i="32" s="1"/>
  <c r="U242" i="32" s="1"/>
  <c r="V243" i="32"/>
  <c r="R243" i="32" s="1"/>
  <c r="U243" i="32" s="1"/>
  <c r="V244" i="32"/>
  <c r="R244" i="32" s="1"/>
  <c r="U244" i="32" s="1"/>
  <c r="V245" i="32"/>
  <c r="R245" i="32" s="1"/>
  <c r="U245" i="32" s="1"/>
  <c r="V246" i="32"/>
  <c r="R246" i="32" s="1"/>
  <c r="U246" i="32" s="1"/>
  <c r="V247" i="32"/>
  <c r="R247" i="32" s="1"/>
  <c r="U247" i="32" s="1"/>
  <c r="V248" i="32"/>
  <c r="R248" i="32"/>
  <c r="U248" i="32" s="1"/>
  <c r="V249" i="32"/>
  <c r="R249" i="32"/>
  <c r="U249" i="32" s="1"/>
  <c r="V250" i="32"/>
  <c r="R250" i="32" s="1"/>
  <c r="U250" i="32" s="1"/>
  <c r="V251" i="32"/>
  <c r="R251" i="32" s="1"/>
  <c r="U251" i="32" s="1"/>
  <c r="V252" i="32"/>
  <c r="R252" i="32" s="1"/>
  <c r="U252" i="32" s="1"/>
  <c r="V253" i="32"/>
  <c r="R253" i="32" s="1"/>
  <c r="U253" i="32" s="1"/>
  <c r="V254" i="32"/>
  <c r="R254" i="32" s="1"/>
  <c r="U254" i="32" s="1"/>
  <c r="V255" i="32"/>
  <c r="R255" i="32" s="1"/>
  <c r="U255" i="32" s="1"/>
  <c r="V256" i="32"/>
  <c r="R256" i="32"/>
  <c r="U256" i="32" s="1"/>
  <c r="V257" i="32"/>
  <c r="R257" i="32"/>
  <c r="U257" i="32" s="1"/>
  <c r="V258" i="32"/>
  <c r="R258" i="32" s="1"/>
  <c r="U258" i="32" s="1"/>
  <c r="V259" i="32"/>
  <c r="R259" i="32" s="1"/>
  <c r="U259" i="32" s="1"/>
  <c r="V260" i="32"/>
  <c r="R260" i="32" s="1"/>
  <c r="U260" i="32" s="1"/>
  <c r="V261" i="32"/>
  <c r="R261" i="32" s="1"/>
  <c r="U261" i="32" s="1"/>
  <c r="V262" i="32"/>
  <c r="R262" i="32" s="1"/>
  <c r="U262" i="32" s="1"/>
  <c r="V263" i="32"/>
  <c r="R263" i="32" s="1"/>
  <c r="U263" i="32" s="1"/>
  <c r="V264" i="32"/>
  <c r="R264" i="32"/>
  <c r="U264" i="32" s="1"/>
  <c r="V265" i="32"/>
  <c r="R265" i="32"/>
  <c r="U265" i="32" s="1"/>
  <c r="V266" i="32"/>
  <c r="R266" i="32" s="1"/>
  <c r="U266" i="32" s="1"/>
  <c r="V267" i="32"/>
  <c r="R267" i="32" s="1"/>
  <c r="U267" i="32" s="1"/>
  <c r="V268" i="32"/>
  <c r="R268" i="32" s="1"/>
  <c r="U268" i="32" s="1"/>
  <c r="V269" i="32"/>
  <c r="R269" i="32" s="1"/>
  <c r="U269" i="32" s="1"/>
  <c r="V270" i="32"/>
  <c r="R270" i="32" s="1"/>
  <c r="U270" i="32" s="1"/>
  <c r="V271" i="32"/>
  <c r="R271" i="32" s="1"/>
  <c r="U271" i="32" s="1"/>
  <c r="V272" i="32"/>
  <c r="R272" i="32"/>
  <c r="U272" i="32" s="1"/>
  <c r="V273" i="32"/>
  <c r="R273" i="32"/>
  <c r="U273" i="32" s="1"/>
  <c r="V274" i="32"/>
  <c r="R274" i="32" s="1"/>
  <c r="U274" i="32" s="1"/>
  <c r="V275" i="32"/>
  <c r="R275" i="32" s="1"/>
  <c r="U275" i="32" s="1"/>
  <c r="V276" i="32"/>
  <c r="R276" i="32" s="1"/>
  <c r="U276" i="32" s="1"/>
  <c r="V277" i="32"/>
  <c r="R277" i="32" s="1"/>
  <c r="U277" i="32" s="1"/>
  <c r="V278" i="32"/>
  <c r="R278" i="32" s="1"/>
  <c r="U278" i="32" s="1"/>
  <c r="V279" i="32"/>
  <c r="R279" i="32" s="1"/>
  <c r="U279" i="32" s="1"/>
  <c r="V280" i="32"/>
  <c r="R280" i="32"/>
  <c r="U280" i="32" s="1"/>
  <c r="V281" i="32"/>
  <c r="R281" i="32"/>
  <c r="U281" i="32" s="1"/>
  <c r="V282" i="32"/>
  <c r="R282" i="32" s="1"/>
  <c r="U282" i="32" s="1"/>
  <c r="V283" i="32"/>
  <c r="R283" i="32" s="1"/>
  <c r="U283" i="32" s="1"/>
  <c r="V284" i="32"/>
  <c r="R284" i="32" s="1"/>
  <c r="U284" i="32" s="1"/>
  <c r="V285" i="32"/>
  <c r="R285" i="32" s="1"/>
  <c r="U285" i="32" s="1"/>
  <c r="V286" i="32"/>
  <c r="R286" i="32" s="1"/>
  <c r="U286" i="32" s="1"/>
  <c r="V287" i="32"/>
  <c r="R287" i="32" s="1"/>
  <c r="U287" i="32" s="1"/>
  <c r="V288" i="32"/>
  <c r="R288" i="32"/>
  <c r="U288" i="32" s="1"/>
  <c r="V289" i="32"/>
  <c r="R289" i="32"/>
  <c r="U289" i="32" s="1"/>
  <c r="V290" i="32"/>
  <c r="R290" i="32" s="1"/>
  <c r="U290" i="32" s="1"/>
  <c r="V291" i="32"/>
  <c r="R291" i="32" s="1"/>
  <c r="U291" i="32" s="1"/>
  <c r="V292" i="32"/>
  <c r="R292" i="32" s="1"/>
  <c r="U292" i="32" s="1"/>
  <c r="V293" i="32"/>
  <c r="R293" i="32" s="1"/>
  <c r="U293" i="32" s="1"/>
  <c r="V294" i="32"/>
  <c r="R294" i="32" s="1"/>
  <c r="U294" i="32" s="1"/>
  <c r="V295" i="32"/>
  <c r="R295" i="32" s="1"/>
  <c r="U295" i="32" s="1"/>
  <c r="V296" i="32"/>
  <c r="R296" i="32"/>
  <c r="U296" i="32" s="1"/>
  <c r="V297" i="32"/>
  <c r="R297" i="32"/>
  <c r="U297" i="32" s="1"/>
  <c r="V298" i="32"/>
  <c r="R298" i="32" s="1"/>
  <c r="U298" i="32" s="1"/>
  <c r="V299" i="32"/>
  <c r="R299" i="32" s="1"/>
  <c r="U299" i="32" s="1"/>
  <c r="V300" i="32"/>
  <c r="R300" i="32" s="1"/>
  <c r="U300" i="32" s="1"/>
  <c r="V301" i="32"/>
  <c r="R301" i="32" s="1"/>
  <c r="U301" i="32" s="1"/>
  <c r="V302" i="32"/>
  <c r="R302" i="32" s="1"/>
  <c r="U302" i="32" s="1"/>
  <c r="V303" i="32"/>
  <c r="R303" i="32" s="1"/>
  <c r="U303" i="32" s="1"/>
  <c r="V304" i="32"/>
  <c r="R304" i="32"/>
  <c r="U304" i="32" s="1"/>
  <c r="V305" i="32"/>
  <c r="R305" i="32"/>
  <c r="U305" i="32" s="1"/>
  <c r="V306" i="32"/>
  <c r="R306" i="32" s="1"/>
  <c r="U306" i="32" s="1"/>
  <c r="V307" i="32"/>
  <c r="R307" i="32" s="1"/>
  <c r="U307" i="32" s="1"/>
  <c r="V308" i="32"/>
  <c r="R308" i="32" s="1"/>
  <c r="U308" i="32" s="1"/>
  <c r="V309" i="32"/>
  <c r="R309" i="32" s="1"/>
  <c r="U309" i="32" s="1"/>
  <c r="V310" i="32"/>
  <c r="R310" i="32" s="1"/>
  <c r="U310" i="32" s="1"/>
  <c r="V311" i="32"/>
  <c r="R311" i="32" s="1"/>
  <c r="U311" i="32" s="1"/>
  <c r="V312" i="32"/>
  <c r="R312" i="32"/>
  <c r="U312" i="32" s="1"/>
  <c r="V313" i="32"/>
  <c r="R313" i="32"/>
  <c r="U313" i="32" s="1"/>
  <c r="V314" i="32"/>
  <c r="R314" i="32" s="1"/>
  <c r="U314" i="32" s="1"/>
  <c r="V315" i="32"/>
  <c r="R315" i="32" s="1"/>
  <c r="U315" i="32" s="1"/>
  <c r="V316" i="32"/>
  <c r="R316" i="32" s="1"/>
  <c r="U316" i="32" s="1"/>
  <c r="V317" i="32"/>
  <c r="R317" i="32" s="1"/>
  <c r="U317" i="32" s="1"/>
  <c r="V318" i="32"/>
  <c r="R318" i="32" s="1"/>
  <c r="U318" i="32" s="1"/>
  <c r="V319" i="32"/>
  <c r="R319" i="32" s="1"/>
  <c r="U319" i="32" s="1"/>
  <c r="V320" i="32"/>
  <c r="R320" i="32"/>
  <c r="U320" i="32" s="1"/>
  <c r="V321" i="32"/>
  <c r="R321" i="32"/>
  <c r="U321" i="32" s="1"/>
  <c r="V322" i="32"/>
  <c r="R322" i="32" s="1"/>
  <c r="U322" i="32" s="1"/>
  <c r="V323" i="32"/>
  <c r="R323" i="32" s="1"/>
  <c r="U323" i="32" s="1"/>
  <c r="V324" i="32"/>
  <c r="R324" i="32" s="1"/>
  <c r="U324" i="32" s="1"/>
  <c r="V325" i="32"/>
  <c r="R325" i="32" s="1"/>
  <c r="U325" i="32" s="1"/>
  <c r="V326" i="32"/>
  <c r="R326" i="32" s="1"/>
  <c r="U326" i="32" s="1"/>
  <c r="V327" i="32"/>
  <c r="R327" i="32" s="1"/>
  <c r="U327" i="32" s="1"/>
  <c r="V328" i="32"/>
  <c r="R328" i="32"/>
  <c r="U328" i="32" s="1"/>
  <c r="V329" i="32"/>
  <c r="R329" i="32"/>
  <c r="U329" i="32" s="1"/>
  <c r="V330" i="32"/>
  <c r="R330" i="32" s="1"/>
  <c r="U330" i="32" s="1"/>
  <c r="V331" i="32"/>
  <c r="R331" i="32" s="1"/>
  <c r="U331" i="32" s="1"/>
  <c r="V332" i="32"/>
  <c r="R332" i="32" s="1"/>
  <c r="U332" i="32" s="1"/>
  <c r="V333" i="32"/>
  <c r="R333" i="32" s="1"/>
  <c r="U333" i="32" s="1"/>
  <c r="V334" i="32"/>
  <c r="R334" i="32" s="1"/>
  <c r="U334" i="32" s="1"/>
  <c r="V335" i="32"/>
  <c r="R335" i="32" s="1"/>
  <c r="U335" i="32" s="1"/>
  <c r="V336" i="32"/>
  <c r="R336" i="32"/>
  <c r="U336" i="32" s="1"/>
  <c r="V337" i="32"/>
  <c r="R337" i="32"/>
  <c r="U337" i="32" s="1"/>
  <c r="V338" i="32"/>
  <c r="R338" i="32" s="1"/>
  <c r="U338" i="32" s="1"/>
  <c r="V339" i="32"/>
  <c r="R339" i="32" s="1"/>
  <c r="U339" i="32" s="1"/>
  <c r="V340" i="32"/>
  <c r="R340" i="32" s="1"/>
  <c r="U340" i="32" s="1"/>
  <c r="V341" i="32"/>
  <c r="R341" i="32" s="1"/>
  <c r="U341" i="32" s="1"/>
  <c r="V342" i="32"/>
  <c r="R342" i="32" s="1"/>
  <c r="U342" i="32" s="1"/>
  <c r="V343" i="32"/>
  <c r="R343" i="32" s="1"/>
  <c r="U343" i="32" s="1"/>
  <c r="V344" i="32"/>
  <c r="R344" i="32"/>
  <c r="U344" i="32" s="1"/>
  <c r="V345" i="32"/>
  <c r="R345" i="32"/>
  <c r="U345" i="32" s="1"/>
  <c r="V346" i="32"/>
  <c r="R346" i="32" s="1"/>
  <c r="U346" i="32" s="1"/>
  <c r="V347" i="32"/>
  <c r="R347" i="32" s="1"/>
  <c r="U347" i="32" s="1"/>
  <c r="V348" i="32"/>
  <c r="R348" i="32" s="1"/>
  <c r="U348" i="32" s="1"/>
  <c r="V349" i="32"/>
  <c r="R349" i="32" s="1"/>
  <c r="U349" i="32" s="1"/>
  <c r="V350" i="32"/>
  <c r="R350" i="32" s="1"/>
  <c r="U350" i="32" s="1"/>
  <c r="V351" i="32"/>
  <c r="R351" i="32" s="1"/>
  <c r="U351" i="32" s="1"/>
  <c r="V352" i="32"/>
  <c r="R352" i="32"/>
  <c r="U352" i="32" s="1"/>
  <c r="V353" i="32"/>
  <c r="R353" i="32"/>
  <c r="U353" i="32" s="1"/>
  <c r="V354" i="32"/>
  <c r="R354" i="32" s="1"/>
  <c r="U354" i="32" s="1"/>
  <c r="V355" i="32"/>
  <c r="R355" i="32" s="1"/>
  <c r="U355" i="32" s="1"/>
  <c r="V356" i="32"/>
  <c r="R356" i="32" s="1"/>
  <c r="U356" i="32" s="1"/>
  <c r="V357" i="32"/>
  <c r="R357" i="32" s="1"/>
  <c r="U357" i="32" s="1"/>
  <c r="V358" i="32"/>
  <c r="R358" i="32" s="1"/>
  <c r="U358" i="32" s="1"/>
  <c r="V359" i="32"/>
  <c r="R359" i="32" s="1"/>
  <c r="U359" i="32" s="1"/>
  <c r="V360" i="32"/>
  <c r="R360" i="32"/>
  <c r="U360" i="32" s="1"/>
  <c r="V361" i="32"/>
  <c r="R361" i="32"/>
  <c r="U361" i="32" s="1"/>
  <c r="V362" i="32"/>
  <c r="R362" i="32" s="1"/>
  <c r="U362" i="32" s="1"/>
  <c r="V363" i="32"/>
  <c r="R363" i="32" s="1"/>
  <c r="U363" i="32" s="1"/>
  <c r="V364" i="32"/>
  <c r="R364" i="32" s="1"/>
  <c r="U364" i="32" s="1"/>
  <c r="V365" i="32"/>
  <c r="R365" i="32" s="1"/>
  <c r="U365" i="32" s="1"/>
  <c r="V366" i="32"/>
  <c r="R366" i="32" s="1"/>
  <c r="U366" i="32" s="1"/>
  <c r="V367" i="32"/>
  <c r="R367" i="32" s="1"/>
  <c r="U367" i="32" s="1"/>
  <c r="V368" i="32"/>
  <c r="R368" i="32"/>
  <c r="U368" i="32" s="1"/>
  <c r="V369" i="32"/>
  <c r="R369" i="32"/>
  <c r="U369" i="32" s="1"/>
  <c r="V370" i="32"/>
  <c r="R370" i="32" s="1"/>
  <c r="U370" i="32" s="1"/>
  <c r="V371" i="32"/>
  <c r="R371" i="32" s="1"/>
  <c r="U371" i="32" s="1"/>
  <c r="V372" i="32"/>
  <c r="R372" i="32" s="1"/>
  <c r="U372" i="32" s="1"/>
  <c r="V373" i="32"/>
  <c r="R373" i="32" s="1"/>
  <c r="U373" i="32" s="1"/>
  <c r="V374" i="32"/>
  <c r="R374" i="32" s="1"/>
  <c r="U374" i="32" s="1"/>
  <c r="V375" i="32"/>
  <c r="R375" i="32" s="1"/>
  <c r="U375" i="32" s="1"/>
  <c r="V376" i="32"/>
  <c r="R376" i="32"/>
  <c r="U376" i="32" s="1"/>
  <c r="V377" i="32"/>
  <c r="R377" i="32"/>
  <c r="U377" i="32" s="1"/>
  <c r="V378" i="32"/>
  <c r="R378" i="32" s="1"/>
  <c r="U378" i="32" s="1"/>
  <c r="V379" i="32"/>
  <c r="R379" i="32" s="1"/>
  <c r="U379" i="32" s="1"/>
  <c r="V380" i="32"/>
  <c r="R380" i="32" s="1"/>
  <c r="U380" i="32" s="1"/>
  <c r="V381" i="32"/>
  <c r="R381" i="32" s="1"/>
  <c r="U381" i="32" s="1"/>
  <c r="V382" i="32"/>
  <c r="R382" i="32" s="1"/>
  <c r="U382" i="32" s="1"/>
  <c r="V383" i="32"/>
  <c r="R383" i="32" s="1"/>
  <c r="U383" i="32" s="1"/>
  <c r="V384" i="32"/>
  <c r="R384" i="32"/>
  <c r="U384" i="32" s="1"/>
  <c r="V385" i="32"/>
  <c r="R385" i="32"/>
  <c r="U385" i="32" s="1"/>
  <c r="V386" i="32"/>
  <c r="R386" i="32" s="1"/>
  <c r="U386" i="32" s="1"/>
  <c r="V387" i="32"/>
  <c r="R387" i="32" s="1"/>
  <c r="U387" i="32" s="1"/>
  <c r="V388" i="32"/>
  <c r="R388" i="32" s="1"/>
  <c r="U388" i="32" s="1"/>
  <c r="V389" i="32"/>
  <c r="R389" i="32" s="1"/>
  <c r="U389" i="32" s="1"/>
  <c r="V390" i="32"/>
  <c r="R390" i="32" s="1"/>
  <c r="U390" i="32"/>
  <c r="V391" i="32"/>
  <c r="R391" i="32" s="1"/>
  <c r="U391" i="32" s="1"/>
  <c r="V392" i="32"/>
  <c r="R392" i="32" s="1"/>
  <c r="U392" i="32" s="1"/>
  <c r="V393" i="32"/>
  <c r="R393" i="32"/>
  <c r="U393" i="32" s="1"/>
  <c r="V394" i="32"/>
  <c r="R394" i="32" s="1"/>
  <c r="U394" i="32" s="1"/>
  <c r="V395" i="32"/>
  <c r="R395" i="32" s="1"/>
  <c r="U395" i="32" s="1"/>
  <c r="V396" i="32"/>
  <c r="R396" i="32" s="1"/>
  <c r="U396" i="32" s="1"/>
  <c r="V397" i="32"/>
  <c r="R397" i="32" s="1"/>
  <c r="U397" i="32" s="1"/>
  <c r="V398" i="32"/>
  <c r="R398" i="32" s="1"/>
  <c r="U398" i="32"/>
  <c r="V399" i="32"/>
  <c r="R399" i="32" s="1"/>
  <c r="U399" i="32" s="1"/>
  <c r="V400" i="32"/>
  <c r="R400" i="32" s="1"/>
  <c r="U400" i="32" s="1"/>
  <c r="V401" i="32"/>
  <c r="R401" i="32"/>
  <c r="U401" i="32" s="1"/>
  <c r="V402" i="32"/>
  <c r="R402" i="32" s="1"/>
  <c r="U402" i="32" s="1"/>
  <c r="V403" i="32"/>
  <c r="R403" i="32" s="1"/>
  <c r="U403" i="32" s="1"/>
  <c r="V404" i="32"/>
  <c r="R404" i="32" s="1"/>
  <c r="U404" i="32" s="1"/>
  <c r="V405" i="32"/>
  <c r="R405" i="32" s="1"/>
  <c r="U405" i="32" s="1"/>
  <c r="V406" i="32"/>
  <c r="R406" i="32" s="1"/>
  <c r="U406" i="32"/>
  <c r="V407" i="32"/>
  <c r="R407" i="32" s="1"/>
  <c r="U407" i="32" s="1"/>
  <c r="V408" i="32"/>
  <c r="R408" i="32" s="1"/>
  <c r="U408" i="32" s="1"/>
  <c r="V409" i="32"/>
  <c r="R409" i="32"/>
  <c r="U409" i="32" s="1"/>
  <c r="V410" i="32"/>
  <c r="R410" i="32" s="1"/>
  <c r="U410" i="32" s="1"/>
  <c r="V411" i="32"/>
  <c r="R411" i="32" s="1"/>
  <c r="U411" i="32" s="1"/>
  <c r="V412" i="32"/>
  <c r="R412" i="32" s="1"/>
  <c r="U412" i="32" s="1"/>
  <c r="V413" i="32"/>
  <c r="R413" i="32" s="1"/>
  <c r="U413" i="32" s="1"/>
  <c r="V414" i="32"/>
  <c r="R414" i="32" s="1"/>
  <c r="U414" i="32"/>
  <c r="V415" i="32"/>
  <c r="R415" i="32" s="1"/>
  <c r="U415" i="32" s="1"/>
  <c r="V416" i="32"/>
  <c r="R416" i="32" s="1"/>
  <c r="U416" i="32" s="1"/>
  <c r="V417" i="32"/>
  <c r="R417" i="32"/>
  <c r="U417" i="32" s="1"/>
  <c r="V418" i="32"/>
  <c r="R418" i="32" s="1"/>
  <c r="U418" i="32" s="1"/>
  <c r="V419" i="32"/>
  <c r="R419" i="32" s="1"/>
  <c r="U419" i="32" s="1"/>
  <c r="V420" i="32"/>
  <c r="R420" i="32" s="1"/>
  <c r="U420" i="32" s="1"/>
  <c r="V421" i="32"/>
  <c r="R421" i="32" s="1"/>
  <c r="U421" i="32" s="1"/>
  <c r="V422" i="32"/>
  <c r="R422" i="32" s="1"/>
  <c r="U422" i="32"/>
  <c r="V423" i="32"/>
  <c r="R423" i="32" s="1"/>
  <c r="U423" i="32" s="1"/>
  <c r="V424" i="32"/>
  <c r="R424" i="32" s="1"/>
  <c r="U424" i="32" s="1"/>
  <c r="V425" i="32"/>
  <c r="R425" i="32"/>
  <c r="U425" i="32" s="1"/>
  <c r="V426" i="32"/>
  <c r="R426" i="32" s="1"/>
  <c r="U426" i="32" s="1"/>
  <c r="V427" i="32"/>
  <c r="R427" i="32" s="1"/>
  <c r="U427" i="32" s="1"/>
  <c r="V428" i="32"/>
  <c r="R428" i="32" s="1"/>
  <c r="U428" i="32" s="1"/>
  <c r="V429" i="32"/>
  <c r="R429" i="32" s="1"/>
  <c r="U429" i="32" s="1"/>
  <c r="V430" i="32"/>
  <c r="R430" i="32" s="1"/>
  <c r="U430" i="32"/>
  <c r="V431" i="32"/>
  <c r="R431" i="32" s="1"/>
  <c r="U431" i="32" s="1"/>
  <c r="V432" i="32"/>
  <c r="R432" i="32" s="1"/>
  <c r="U432" i="32" s="1"/>
  <c r="V433" i="32"/>
  <c r="R433" i="32"/>
  <c r="U433" i="32" s="1"/>
  <c r="V434" i="32"/>
  <c r="R434" i="32" s="1"/>
  <c r="U434" i="32" s="1"/>
  <c r="V435" i="32"/>
  <c r="R435" i="32" s="1"/>
  <c r="U435" i="32" s="1"/>
  <c r="V436" i="32"/>
  <c r="R436" i="32" s="1"/>
  <c r="U436" i="32" s="1"/>
  <c r="V437" i="32"/>
  <c r="R437" i="32" s="1"/>
  <c r="U437" i="32" s="1"/>
  <c r="V438" i="32"/>
  <c r="R438" i="32" s="1"/>
  <c r="U438" i="32"/>
  <c r="V439" i="32"/>
  <c r="R439" i="32" s="1"/>
  <c r="U439" i="32" s="1"/>
  <c r="V440" i="32"/>
  <c r="R440" i="32" s="1"/>
  <c r="U440" i="32" s="1"/>
  <c r="V441" i="32"/>
  <c r="R441" i="32"/>
  <c r="U441" i="32" s="1"/>
  <c r="V442" i="32"/>
  <c r="R442" i="32" s="1"/>
  <c r="U442" i="32" s="1"/>
  <c r="V443" i="32"/>
  <c r="R443" i="32" s="1"/>
  <c r="U443" i="32" s="1"/>
  <c r="V444" i="32"/>
  <c r="R444" i="32" s="1"/>
  <c r="U444" i="32" s="1"/>
  <c r="V445" i="32"/>
  <c r="R445" i="32" s="1"/>
  <c r="U445" i="32" s="1"/>
  <c r="V446" i="32"/>
  <c r="R446" i="32" s="1"/>
  <c r="U446" i="32"/>
  <c r="V447" i="32"/>
  <c r="R447" i="32" s="1"/>
  <c r="U447" i="32" s="1"/>
  <c r="V448" i="32"/>
  <c r="R448" i="32" s="1"/>
  <c r="U448" i="32" s="1"/>
  <c r="V449" i="32"/>
  <c r="R449" i="32"/>
  <c r="U449" i="32" s="1"/>
  <c r="V450" i="32"/>
  <c r="R450" i="32" s="1"/>
  <c r="U450" i="32" s="1"/>
  <c r="V451" i="32"/>
  <c r="R451" i="32" s="1"/>
  <c r="U451" i="32" s="1"/>
  <c r="V452" i="32"/>
  <c r="R452" i="32" s="1"/>
  <c r="U452" i="32" s="1"/>
  <c r="V453" i="32"/>
  <c r="R453" i="32" s="1"/>
  <c r="U453" i="32" s="1"/>
  <c r="V454" i="32"/>
  <c r="R454" i="32" s="1"/>
  <c r="U454" i="32"/>
  <c r="V455" i="32"/>
  <c r="R455" i="32" s="1"/>
  <c r="U455" i="32" s="1"/>
  <c r="V456" i="32"/>
  <c r="R456" i="32" s="1"/>
  <c r="U456" i="32" s="1"/>
  <c r="V457" i="32"/>
  <c r="R457" i="32"/>
  <c r="U457" i="32" s="1"/>
  <c r="V458" i="32"/>
  <c r="R458" i="32" s="1"/>
  <c r="U458" i="32" s="1"/>
  <c r="V459" i="32"/>
  <c r="R459" i="32" s="1"/>
  <c r="U459" i="32" s="1"/>
  <c r="V460" i="32"/>
  <c r="R460" i="32" s="1"/>
  <c r="U460" i="32" s="1"/>
  <c r="V461" i="32"/>
  <c r="R461" i="32" s="1"/>
  <c r="U461" i="32" s="1"/>
  <c r="V462" i="32"/>
  <c r="R462" i="32" s="1"/>
  <c r="U462" i="32"/>
  <c r="V463" i="32"/>
  <c r="R463" i="32" s="1"/>
  <c r="U463" i="32" s="1"/>
  <c r="V464" i="32"/>
  <c r="R464" i="32" s="1"/>
  <c r="U464" i="32" s="1"/>
  <c r="V465" i="32"/>
  <c r="R465" i="32"/>
  <c r="U465" i="32" s="1"/>
  <c r="V466" i="32"/>
  <c r="R466" i="32" s="1"/>
  <c r="U466" i="32"/>
  <c r="V467" i="32"/>
  <c r="R467" i="32" s="1"/>
  <c r="U467" i="32" s="1"/>
  <c r="V468" i="32"/>
  <c r="R468" i="32" s="1"/>
  <c r="U468" i="32" s="1"/>
  <c r="V469" i="32"/>
  <c r="R469" i="32"/>
  <c r="U469" i="32" s="1"/>
  <c r="V470" i="32"/>
  <c r="R470" i="32" s="1"/>
  <c r="U470" i="32" s="1"/>
  <c r="V471" i="32"/>
  <c r="R471" i="32" s="1"/>
  <c r="U471" i="32" s="1"/>
  <c r="V472" i="32"/>
  <c r="R472" i="32" s="1"/>
  <c r="U472" i="32" s="1"/>
  <c r="V473" i="32"/>
  <c r="R473" i="32"/>
  <c r="U473" i="32" s="1"/>
  <c r="V474" i="32"/>
  <c r="R474" i="32" s="1"/>
  <c r="U474" i="32" s="1"/>
  <c r="V475" i="32"/>
  <c r="R475" i="32" s="1"/>
  <c r="U475" i="32" s="1"/>
  <c r="V476" i="32"/>
  <c r="R476" i="32" s="1"/>
  <c r="U476" i="32" s="1"/>
  <c r="V477" i="32"/>
  <c r="R477" i="32" s="1"/>
  <c r="U477" i="32" s="1"/>
  <c r="V478" i="32"/>
  <c r="R478" i="32" s="1"/>
  <c r="U478" i="32" s="1"/>
  <c r="V479" i="32"/>
  <c r="R479" i="32" s="1"/>
  <c r="U479" i="32" s="1"/>
  <c r="V480" i="32"/>
  <c r="R480" i="32" s="1"/>
  <c r="U480" i="32" s="1"/>
  <c r="V481" i="32"/>
  <c r="R481" i="32"/>
  <c r="U481" i="32" s="1"/>
  <c r="V482" i="32"/>
  <c r="R482" i="32" s="1"/>
  <c r="U482" i="32" s="1"/>
  <c r="V483" i="32"/>
  <c r="R483" i="32" s="1"/>
  <c r="U483" i="32" s="1"/>
  <c r="V484" i="32"/>
  <c r="R484" i="32" s="1"/>
  <c r="U484" i="32" s="1"/>
  <c r="V485" i="32"/>
  <c r="R485" i="32" s="1"/>
  <c r="U485" i="32" s="1"/>
  <c r="V486" i="32"/>
  <c r="R486" i="32" s="1"/>
  <c r="U486" i="32" s="1"/>
  <c r="V487" i="32"/>
  <c r="R487" i="32" s="1"/>
  <c r="U487" i="32" s="1"/>
  <c r="V488" i="32"/>
  <c r="R488" i="32" s="1"/>
  <c r="U488" i="32" s="1"/>
  <c r="V489" i="32"/>
  <c r="R489" i="32"/>
  <c r="U489" i="32" s="1"/>
  <c r="V490" i="32"/>
  <c r="R490" i="32" s="1"/>
  <c r="U490" i="32" s="1"/>
  <c r="V491" i="32"/>
  <c r="R491" i="32" s="1"/>
  <c r="U491" i="32" s="1"/>
  <c r="V492" i="32"/>
  <c r="R492" i="32" s="1"/>
  <c r="U492" i="32" s="1"/>
  <c r="V493" i="32"/>
  <c r="R493" i="32" s="1"/>
  <c r="U493" i="32" s="1"/>
  <c r="V494" i="32"/>
  <c r="R494" i="32" s="1"/>
  <c r="U494" i="32" s="1"/>
  <c r="V495" i="32"/>
  <c r="R495" i="32" s="1"/>
  <c r="U495" i="32" s="1"/>
  <c r="V496" i="32"/>
  <c r="R496" i="32" s="1"/>
  <c r="U496" i="32" s="1"/>
  <c r="V497" i="32"/>
  <c r="R497" i="32"/>
  <c r="U497" i="32" s="1"/>
  <c r="V498" i="32"/>
  <c r="R498" i="32" s="1"/>
  <c r="U498" i="32" s="1"/>
  <c r="V499" i="32"/>
  <c r="R499" i="32" s="1"/>
  <c r="U499" i="32" s="1"/>
  <c r="V500" i="32"/>
  <c r="R500" i="32" s="1"/>
  <c r="U500" i="32" s="1"/>
  <c r="V501" i="32"/>
  <c r="R501" i="32" s="1"/>
  <c r="U501" i="32" s="1"/>
  <c r="V502" i="32"/>
  <c r="R502" i="32" s="1"/>
  <c r="U502" i="32" s="1"/>
  <c r="V503" i="32"/>
  <c r="R503" i="32"/>
  <c r="U503" i="32" s="1"/>
  <c r="V504" i="32"/>
  <c r="R504" i="32" s="1"/>
  <c r="U504" i="32" s="1"/>
  <c r="V505" i="32"/>
  <c r="R505" i="32" s="1"/>
  <c r="U505" i="32" s="1"/>
  <c r="V506" i="32"/>
  <c r="R506" i="32" s="1"/>
  <c r="U506" i="32" s="1"/>
  <c r="V507" i="32"/>
  <c r="R507" i="32"/>
  <c r="U507" i="32" s="1"/>
  <c r="V508" i="32"/>
  <c r="R508" i="32" s="1"/>
  <c r="U508" i="32" s="1"/>
  <c r="V509" i="32"/>
  <c r="R509" i="32" s="1"/>
  <c r="U509" i="32" s="1"/>
  <c r="V510" i="32"/>
  <c r="R510" i="32" s="1"/>
  <c r="U510" i="32" s="1"/>
  <c r="V511" i="32"/>
  <c r="R511" i="32"/>
  <c r="U511" i="32" s="1"/>
  <c r="V512" i="32"/>
  <c r="R512" i="32" s="1"/>
  <c r="U512" i="32" s="1"/>
  <c r="V513" i="32"/>
  <c r="R513" i="32" s="1"/>
  <c r="U513" i="32" s="1"/>
  <c r="V514" i="32"/>
  <c r="R514" i="32" s="1"/>
  <c r="U514" i="32" s="1"/>
  <c r="V515" i="32"/>
  <c r="R515" i="32"/>
  <c r="U515" i="32" s="1"/>
  <c r="V516" i="32"/>
  <c r="R516" i="32" s="1"/>
  <c r="U516" i="32" s="1"/>
  <c r="V517" i="32"/>
  <c r="R517" i="32" s="1"/>
  <c r="U517" i="32" s="1"/>
  <c r="V518" i="32"/>
  <c r="R518" i="32" s="1"/>
  <c r="U518" i="32" s="1"/>
  <c r="V519" i="32"/>
  <c r="R519" i="32"/>
  <c r="U519" i="32" s="1"/>
  <c r="V520" i="32"/>
  <c r="R520" i="32" s="1"/>
  <c r="U520" i="32" s="1"/>
  <c r="V521" i="32"/>
  <c r="R521" i="32" s="1"/>
  <c r="U521" i="32" s="1"/>
  <c r="V522" i="32"/>
  <c r="R522" i="32" s="1"/>
  <c r="U522" i="32" s="1"/>
  <c r="V523" i="32"/>
  <c r="R523" i="32"/>
  <c r="U523" i="32" s="1"/>
  <c r="V524" i="32"/>
  <c r="R524" i="32" s="1"/>
  <c r="U524" i="32" s="1"/>
  <c r="V525" i="32"/>
  <c r="R525" i="32" s="1"/>
  <c r="U525" i="32" s="1"/>
  <c r="V526" i="32"/>
  <c r="R526" i="32" s="1"/>
  <c r="U526" i="32" s="1"/>
  <c r="V527" i="32"/>
  <c r="R527" i="32"/>
  <c r="U527" i="32" s="1"/>
  <c r="V528" i="32"/>
  <c r="R528" i="32" s="1"/>
  <c r="U528" i="32" s="1"/>
  <c r="V529" i="32"/>
  <c r="R529" i="32" s="1"/>
  <c r="U529" i="32" s="1"/>
  <c r="V530" i="32"/>
  <c r="R530" i="32" s="1"/>
  <c r="U530" i="32" s="1"/>
  <c r="V531" i="32"/>
  <c r="R531" i="32"/>
  <c r="U531" i="32" s="1"/>
  <c r="V532" i="32"/>
  <c r="R532" i="32" s="1"/>
  <c r="U532" i="32" s="1"/>
  <c r="V533" i="32"/>
  <c r="R533" i="32" s="1"/>
  <c r="U533" i="32" s="1"/>
  <c r="V534" i="32"/>
  <c r="R534" i="32" s="1"/>
  <c r="U534" i="32" s="1"/>
  <c r="V535" i="32"/>
  <c r="R535" i="32"/>
  <c r="U535" i="32" s="1"/>
  <c r="V536" i="32"/>
  <c r="R536" i="32" s="1"/>
  <c r="U536" i="32" s="1"/>
  <c r="V537" i="32"/>
  <c r="R537" i="32" s="1"/>
  <c r="U537" i="32" s="1"/>
  <c r="V538" i="32"/>
  <c r="R538" i="32" s="1"/>
  <c r="U538" i="32" s="1"/>
  <c r="V539" i="32"/>
  <c r="R539" i="32"/>
  <c r="U539" i="32" s="1"/>
  <c r="V540" i="32"/>
  <c r="R540" i="32" s="1"/>
  <c r="U540" i="32" s="1"/>
  <c r="V541" i="32"/>
  <c r="R541" i="32" s="1"/>
  <c r="U541" i="32" s="1"/>
  <c r="V542" i="32"/>
  <c r="R542" i="32" s="1"/>
  <c r="U542" i="32" s="1"/>
  <c r="V543" i="32"/>
  <c r="R543" i="32"/>
  <c r="U543" i="32" s="1"/>
  <c r="V544" i="32"/>
  <c r="R544" i="32" s="1"/>
  <c r="U544" i="32" s="1"/>
  <c r="V545" i="32"/>
  <c r="R545" i="32" s="1"/>
  <c r="U545" i="32" s="1"/>
  <c r="V546" i="32"/>
  <c r="R546" i="32" s="1"/>
  <c r="U546" i="32" s="1"/>
  <c r="V547" i="32"/>
  <c r="R547" i="32"/>
  <c r="U547" i="32" s="1"/>
  <c r="V548" i="32"/>
  <c r="R548" i="32" s="1"/>
  <c r="U548" i="32" s="1"/>
  <c r="V549" i="32"/>
  <c r="R549" i="32" s="1"/>
  <c r="U549" i="32" s="1"/>
  <c r="V550" i="32"/>
  <c r="R550" i="32" s="1"/>
  <c r="U550" i="32" s="1"/>
  <c r="V551" i="32"/>
  <c r="R551" i="32"/>
  <c r="U551" i="32" s="1"/>
  <c r="V552" i="32"/>
  <c r="R552" i="32" s="1"/>
  <c r="U552" i="32" s="1"/>
  <c r="V553" i="32"/>
  <c r="R553" i="32" s="1"/>
  <c r="U553" i="32" s="1"/>
  <c r="V554" i="32"/>
  <c r="R554" i="32" s="1"/>
  <c r="U554" i="32" s="1"/>
  <c r="V555" i="32"/>
  <c r="R555" i="32"/>
  <c r="U555" i="32" s="1"/>
  <c r="V556" i="32"/>
  <c r="R556" i="32" s="1"/>
  <c r="U556" i="32" s="1"/>
  <c r="V557" i="32"/>
  <c r="R557" i="32" s="1"/>
  <c r="U557" i="32" s="1"/>
  <c r="V558" i="32"/>
  <c r="R558" i="32" s="1"/>
  <c r="U558" i="32" s="1"/>
  <c r="V559" i="32"/>
  <c r="R559" i="32"/>
  <c r="U559" i="32" s="1"/>
  <c r="V560" i="32"/>
  <c r="R560" i="32" s="1"/>
  <c r="U560" i="32" s="1"/>
  <c r="V561" i="32"/>
  <c r="R561" i="32" s="1"/>
  <c r="U561" i="32" s="1"/>
  <c r="V562" i="32"/>
  <c r="R562" i="32" s="1"/>
  <c r="U562" i="32" s="1"/>
  <c r="V563" i="32"/>
  <c r="R563" i="32"/>
  <c r="U563" i="32" s="1"/>
  <c r="V564" i="32"/>
  <c r="R564" i="32" s="1"/>
  <c r="U564" i="32" s="1"/>
  <c r="V565" i="32"/>
  <c r="R565" i="32" s="1"/>
  <c r="U565" i="32" s="1"/>
  <c r="V566" i="32"/>
  <c r="R566" i="32" s="1"/>
  <c r="U566" i="32" s="1"/>
  <c r="V567" i="32"/>
  <c r="R567" i="32"/>
  <c r="U567" i="32" s="1"/>
  <c r="V568" i="32"/>
  <c r="R568" i="32" s="1"/>
  <c r="U568" i="32" s="1"/>
  <c r="V569" i="32"/>
  <c r="R569" i="32" s="1"/>
  <c r="U569" i="32" s="1"/>
  <c r="V570" i="32"/>
  <c r="R570" i="32" s="1"/>
  <c r="U570" i="32" s="1"/>
  <c r="V571" i="32"/>
  <c r="R571" i="32"/>
  <c r="U571" i="32" s="1"/>
  <c r="V572" i="32"/>
  <c r="R572" i="32" s="1"/>
  <c r="U572" i="32" s="1"/>
  <c r="V573" i="32"/>
  <c r="R573" i="32" s="1"/>
  <c r="U573" i="32" s="1"/>
  <c r="V574" i="32"/>
  <c r="R574" i="32" s="1"/>
  <c r="U574" i="32" s="1"/>
  <c r="V575" i="32"/>
  <c r="R575" i="32"/>
  <c r="U575" i="32" s="1"/>
  <c r="V576" i="32"/>
  <c r="R576" i="32" s="1"/>
  <c r="U576" i="32" s="1"/>
  <c r="V577" i="32"/>
  <c r="R577" i="32" s="1"/>
  <c r="U577" i="32" s="1"/>
  <c r="V578" i="32"/>
  <c r="R578" i="32" s="1"/>
  <c r="U578" i="32" s="1"/>
  <c r="V579" i="32"/>
  <c r="R579" i="32"/>
  <c r="U579" i="32" s="1"/>
  <c r="V580" i="32"/>
  <c r="R580" i="32" s="1"/>
  <c r="U580" i="32" s="1"/>
  <c r="V581" i="32"/>
  <c r="R581" i="32" s="1"/>
  <c r="U581" i="32" s="1"/>
  <c r="V582" i="32"/>
  <c r="R582" i="32" s="1"/>
  <c r="U582" i="32" s="1"/>
  <c r="V583" i="32"/>
  <c r="R583" i="32"/>
  <c r="U583" i="32" s="1"/>
  <c r="V584" i="32"/>
  <c r="R584" i="32" s="1"/>
  <c r="U584" i="32" s="1"/>
  <c r="V585" i="32"/>
  <c r="R585" i="32" s="1"/>
  <c r="U585" i="32" s="1"/>
  <c r="V586" i="32"/>
  <c r="R586" i="32" s="1"/>
  <c r="U586" i="32" s="1"/>
  <c r="V587" i="32"/>
  <c r="R587" i="32"/>
  <c r="U587" i="32" s="1"/>
  <c r="V588" i="32"/>
  <c r="R588" i="32" s="1"/>
  <c r="U588" i="32" s="1"/>
  <c r="V589" i="32"/>
  <c r="R589" i="32" s="1"/>
  <c r="U589" i="32" s="1"/>
  <c r="V590" i="32"/>
  <c r="R590" i="32" s="1"/>
  <c r="U590" i="32" s="1"/>
  <c r="V591" i="32"/>
  <c r="R591" i="32"/>
  <c r="U591" i="32" s="1"/>
  <c r="V592" i="32"/>
  <c r="R592" i="32" s="1"/>
  <c r="U592" i="32" s="1"/>
  <c r="V593" i="32"/>
  <c r="R593" i="32" s="1"/>
  <c r="U593" i="32" s="1"/>
  <c r="V594" i="32"/>
  <c r="R594" i="32" s="1"/>
  <c r="U594" i="32" s="1"/>
  <c r="V595" i="32"/>
  <c r="R595" i="32"/>
  <c r="U595" i="32" s="1"/>
  <c r="V596" i="32"/>
  <c r="R596" i="32" s="1"/>
  <c r="U596" i="32" s="1"/>
  <c r="V597" i="32"/>
  <c r="R597" i="32" s="1"/>
  <c r="U597" i="32" s="1"/>
  <c r="V598" i="32"/>
  <c r="R598" i="32" s="1"/>
  <c r="U598" i="32" s="1"/>
  <c r="V599" i="32"/>
  <c r="R599" i="32"/>
  <c r="U599" i="32" s="1"/>
  <c r="V600" i="32"/>
  <c r="R600" i="32" s="1"/>
  <c r="U600" i="32" s="1"/>
  <c r="V601" i="32"/>
  <c r="R601" i="32" s="1"/>
  <c r="U601" i="32" s="1"/>
  <c r="V602" i="32"/>
  <c r="R602" i="32" s="1"/>
  <c r="U602" i="32" s="1"/>
  <c r="V603" i="32"/>
  <c r="R603" i="32"/>
  <c r="U603" i="32" s="1"/>
  <c r="V604" i="32"/>
  <c r="R604" i="32" s="1"/>
  <c r="U604" i="32" s="1"/>
  <c r="V605" i="32"/>
  <c r="R605" i="32" s="1"/>
  <c r="U605" i="32" s="1"/>
  <c r="V5" i="33"/>
  <c r="R5" i="33" s="1"/>
  <c r="U5" i="33" s="1"/>
  <c r="V6" i="33"/>
  <c r="R6" i="33" s="1"/>
  <c r="U6" i="33" s="1"/>
  <c r="V7" i="33"/>
  <c r="R7" i="33" s="1"/>
  <c r="U7" i="33" s="1"/>
  <c r="V8" i="33"/>
  <c r="R8" i="33"/>
  <c r="U8" i="33" s="1"/>
  <c r="V9" i="33"/>
  <c r="R9" i="33" s="1"/>
  <c r="U9" i="33" s="1"/>
  <c r="V10" i="33"/>
  <c r="R10" i="33" s="1"/>
  <c r="U10" i="33" s="1"/>
  <c r="V11" i="33"/>
  <c r="R11" i="33" s="1"/>
  <c r="U11" i="33" s="1"/>
  <c r="V12" i="33"/>
  <c r="R12" i="33"/>
  <c r="U12" i="33" s="1"/>
  <c r="V13" i="33"/>
  <c r="R13" i="33" s="1"/>
  <c r="U13" i="33" s="1"/>
  <c r="V14" i="33"/>
  <c r="R14" i="33" s="1"/>
  <c r="U14" i="33" s="1"/>
  <c r="V15" i="33"/>
  <c r="R15" i="33" s="1"/>
  <c r="U15" i="33" s="1"/>
  <c r="V16" i="33"/>
  <c r="R16" i="33"/>
  <c r="U16" i="33" s="1"/>
  <c r="V17" i="33"/>
  <c r="R17" i="33" s="1"/>
  <c r="U17" i="33" s="1"/>
  <c r="V18" i="33"/>
  <c r="R18" i="33" s="1"/>
  <c r="U18" i="33" s="1"/>
  <c r="V19" i="33"/>
  <c r="R19" i="33" s="1"/>
  <c r="U19" i="33" s="1"/>
  <c r="V20" i="33"/>
  <c r="R20" i="33"/>
  <c r="U20" i="33" s="1"/>
  <c r="V21" i="33"/>
  <c r="R21" i="33" s="1"/>
  <c r="U21" i="33" s="1"/>
  <c r="V22" i="33"/>
  <c r="R22" i="33" s="1"/>
  <c r="U22" i="33" s="1"/>
  <c r="V23" i="33"/>
  <c r="R23" i="33" s="1"/>
  <c r="U23" i="33" s="1"/>
  <c r="V24" i="33"/>
  <c r="R24" i="33"/>
  <c r="U24" i="33" s="1"/>
  <c r="V25" i="33"/>
  <c r="R25" i="33" s="1"/>
  <c r="U25" i="33" s="1"/>
  <c r="V26" i="33"/>
  <c r="R26" i="33" s="1"/>
  <c r="U26" i="33" s="1"/>
  <c r="V27" i="33"/>
  <c r="R27" i="33" s="1"/>
  <c r="U27" i="33" s="1"/>
  <c r="V28" i="33"/>
  <c r="R28" i="33"/>
  <c r="U28" i="33" s="1"/>
  <c r="V29" i="33"/>
  <c r="R29" i="33" s="1"/>
  <c r="U29" i="33" s="1"/>
  <c r="V30" i="33"/>
  <c r="R30" i="33" s="1"/>
  <c r="U30" i="33" s="1"/>
  <c r="V31" i="33"/>
  <c r="R31" i="33" s="1"/>
  <c r="U31" i="33" s="1"/>
  <c r="V32" i="33"/>
  <c r="R32" i="33"/>
  <c r="U32" i="33" s="1"/>
  <c r="V33" i="33"/>
  <c r="R33" i="33" s="1"/>
  <c r="U33" i="33" s="1"/>
  <c r="V34" i="33"/>
  <c r="R34" i="33" s="1"/>
  <c r="U34" i="33" s="1"/>
  <c r="V35" i="33"/>
  <c r="R35" i="33" s="1"/>
  <c r="U35" i="33" s="1"/>
  <c r="V36" i="33"/>
  <c r="R36" i="33"/>
  <c r="U36" i="33" s="1"/>
  <c r="V37" i="33"/>
  <c r="R37" i="33" s="1"/>
  <c r="U37" i="33" s="1"/>
  <c r="V38" i="33"/>
  <c r="R38" i="33" s="1"/>
  <c r="U38" i="33" s="1"/>
  <c r="V39" i="33"/>
  <c r="R39" i="33" s="1"/>
  <c r="U39" i="33" s="1"/>
  <c r="V40" i="33"/>
  <c r="R40" i="33"/>
  <c r="U40" i="33" s="1"/>
  <c r="V41" i="33"/>
  <c r="R41" i="33" s="1"/>
  <c r="U41" i="33" s="1"/>
  <c r="V42" i="33"/>
  <c r="R42" i="33" s="1"/>
  <c r="U42" i="33" s="1"/>
  <c r="V43" i="33"/>
  <c r="R43" i="33" s="1"/>
  <c r="U43" i="33" s="1"/>
  <c r="V44" i="33"/>
  <c r="R44" i="33"/>
  <c r="U44" i="33" s="1"/>
  <c r="V45" i="33"/>
  <c r="R45" i="33" s="1"/>
  <c r="U45" i="33" s="1"/>
  <c r="V46" i="33"/>
  <c r="R46" i="33" s="1"/>
  <c r="U46" i="33" s="1"/>
  <c r="V47" i="33"/>
  <c r="R47" i="33" s="1"/>
  <c r="U47" i="33" s="1"/>
  <c r="V48" i="33"/>
  <c r="R48" i="33"/>
  <c r="U48" i="33" s="1"/>
  <c r="V49" i="33"/>
  <c r="R49" i="33" s="1"/>
  <c r="U49" i="33" s="1"/>
  <c r="V50" i="33"/>
  <c r="R50" i="33" s="1"/>
  <c r="U50" i="33" s="1"/>
  <c r="V51" i="33"/>
  <c r="R51" i="33" s="1"/>
  <c r="U51" i="33" s="1"/>
  <c r="V52" i="33"/>
  <c r="R52" i="33"/>
  <c r="U52" i="33" s="1"/>
  <c r="V53" i="33"/>
  <c r="R53" i="33" s="1"/>
  <c r="U53" i="33" s="1"/>
  <c r="V54" i="33"/>
  <c r="R54" i="33" s="1"/>
  <c r="U54" i="33" s="1"/>
  <c r="V55" i="33"/>
  <c r="R55" i="33" s="1"/>
  <c r="U55" i="33" s="1"/>
  <c r="V56" i="33"/>
  <c r="R56" i="33"/>
  <c r="U56" i="33" s="1"/>
  <c r="V57" i="33"/>
  <c r="R57" i="33" s="1"/>
  <c r="U57" i="33" s="1"/>
  <c r="V58" i="33"/>
  <c r="R58" i="33" s="1"/>
  <c r="U58" i="33" s="1"/>
  <c r="V59" i="33"/>
  <c r="R59" i="33" s="1"/>
  <c r="U59" i="33" s="1"/>
  <c r="V60" i="33"/>
  <c r="R60" i="33"/>
  <c r="U60" i="33" s="1"/>
  <c r="V61" i="33"/>
  <c r="R61" i="33" s="1"/>
  <c r="U61" i="33" s="1"/>
  <c r="V62" i="33"/>
  <c r="R62" i="33" s="1"/>
  <c r="U62" i="33" s="1"/>
  <c r="V63" i="33"/>
  <c r="R63" i="33" s="1"/>
  <c r="U63" i="33" s="1"/>
  <c r="V64" i="33"/>
  <c r="R64" i="33"/>
  <c r="U64" i="33" s="1"/>
  <c r="V65" i="33"/>
  <c r="R65" i="33" s="1"/>
  <c r="U65" i="33" s="1"/>
  <c r="V66" i="33"/>
  <c r="R66" i="33" s="1"/>
  <c r="U66" i="33" s="1"/>
  <c r="V67" i="33"/>
  <c r="R67" i="33" s="1"/>
  <c r="U67" i="33" s="1"/>
  <c r="V68" i="33"/>
  <c r="R68" i="33"/>
  <c r="U68" i="33" s="1"/>
  <c r="V69" i="33"/>
  <c r="R69" i="33" s="1"/>
  <c r="U69" i="33" s="1"/>
  <c r="V70" i="33"/>
  <c r="R70" i="33" s="1"/>
  <c r="U70" i="33" s="1"/>
  <c r="V71" i="33"/>
  <c r="R71" i="33" s="1"/>
  <c r="U71" i="33" s="1"/>
  <c r="V72" i="33"/>
  <c r="R72" i="33"/>
  <c r="U72" i="33" s="1"/>
  <c r="V73" i="33"/>
  <c r="R73" i="33" s="1"/>
  <c r="U73" i="33" s="1"/>
  <c r="V74" i="33"/>
  <c r="R74" i="33" s="1"/>
  <c r="U74" i="33" s="1"/>
  <c r="V75" i="33"/>
  <c r="R75" i="33" s="1"/>
  <c r="U75" i="33" s="1"/>
  <c r="V76" i="33"/>
  <c r="R76" i="33"/>
  <c r="U76" i="33" s="1"/>
  <c r="V77" i="33"/>
  <c r="R77" i="33" s="1"/>
  <c r="U77" i="33" s="1"/>
  <c r="V78" i="33"/>
  <c r="R78" i="33" s="1"/>
  <c r="U78" i="33" s="1"/>
  <c r="V79" i="33"/>
  <c r="R79" i="33" s="1"/>
  <c r="U79" i="33" s="1"/>
  <c r="V80" i="33"/>
  <c r="R80" i="33"/>
  <c r="U80" i="33" s="1"/>
  <c r="V81" i="33"/>
  <c r="R81" i="33" s="1"/>
  <c r="U81" i="33" s="1"/>
  <c r="V82" i="33"/>
  <c r="R82" i="33" s="1"/>
  <c r="U82" i="33" s="1"/>
  <c r="V83" i="33"/>
  <c r="R83" i="33" s="1"/>
  <c r="U83" i="33" s="1"/>
  <c r="V84" i="33"/>
  <c r="R84" i="33"/>
  <c r="U84" i="33" s="1"/>
  <c r="V85" i="33"/>
  <c r="R85" i="33" s="1"/>
  <c r="U85" i="33" s="1"/>
  <c r="V86" i="33"/>
  <c r="R86" i="33" s="1"/>
  <c r="U86" i="33" s="1"/>
  <c r="V87" i="33"/>
  <c r="R87" i="33" s="1"/>
  <c r="U87" i="33" s="1"/>
  <c r="V88" i="33"/>
  <c r="R88" i="33"/>
  <c r="U88" i="33" s="1"/>
  <c r="V89" i="33"/>
  <c r="R89" i="33" s="1"/>
  <c r="U89" i="33" s="1"/>
  <c r="V90" i="33"/>
  <c r="R90" i="33" s="1"/>
  <c r="U90" i="33" s="1"/>
  <c r="V91" i="33"/>
  <c r="R91" i="33" s="1"/>
  <c r="U91" i="33" s="1"/>
  <c r="V92" i="33"/>
  <c r="R92" i="33"/>
  <c r="U92" i="33" s="1"/>
  <c r="V93" i="33"/>
  <c r="R93" i="33" s="1"/>
  <c r="U93" i="33" s="1"/>
  <c r="V94" i="33"/>
  <c r="R94" i="33" s="1"/>
  <c r="U94" i="33" s="1"/>
  <c r="V95" i="33"/>
  <c r="R95" i="33" s="1"/>
  <c r="U95" i="33" s="1"/>
  <c r="V96" i="33"/>
  <c r="R96" i="33"/>
  <c r="U96" i="33" s="1"/>
  <c r="V97" i="33"/>
  <c r="R97" i="33" s="1"/>
  <c r="U97" i="33" s="1"/>
  <c r="V98" i="33"/>
  <c r="R98" i="33" s="1"/>
  <c r="U98" i="33" s="1"/>
  <c r="V99" i="33"/>
  <c r="R99" i="33" s="1"/>
  <c r="U99" i="33" s="1"/>
  <c r="V100" i="33"/>
  <c r="R100" i="33"/>
  <c r="U100" i="33" s="1"/>
  <c r="V101" i="33"/>
  <c r="R101" i="33" s="1"/>
  <c r="U101" i="33" s="1"/>
  <c r="V102" i="33"/>
  <c r="R102" i="33" s="1"/>
  <c r="U102" i="33" s="1"/>
  <c r="V103" i="33"/>
  <c r="R103" i="33" s="1"/>
  <c r="U103" i="33" s="1"/>
  <c r="V104" i="33"/>
  <c r="R104" i="33"/>
  <c r="U104" i="33" s="1"/>
  <c r="V105" i="33"/>
  <c r="R105" i="33" s="1"/>
  <c r="U105" i="33" s="1"/>
  <c r="V106" i="33"/>
  <c r="R106" i="33" s="1"/>
  <c r="U106" i="33" s="1"/>
  <c r="V107" i="33"/>
  <c r="R107" i="33" s="1"/>
  <c r="U107" i="33" s="1"/>
  <c r="V108" i="33"/>
  <c r="R108" i="33"/>
  <c r="U108" i="33" s="1"/>
  <c r="V109" i="33"/>
  <c r="R109" i="33" s="1"/>
  <c r="U109" i="33" s="1"/>
  <c r="V110" i="33"/>
  <c r="R110" i="33" s="1"/>
  <c r="U110" i="33" s="1"/>
  <c r="V111" i="33"/>
  <c r="R111" i="33" s="1"/>
  <c r="U111" i="33" s="1"/>
  <c r="V112" i="33"/>
  <c r="R112" i="33"/>
  <c r="U112" i="33" s="1"/>
  <c r="V113" i="33"/>
  <c r="R113" i="33" s="1"/>
  <c r="U113" i="33" s="1"/>
  <c r="V114" i="33"/>
  <c r="R114" i="33" s="1"/>
  <c r="U114" i="33" s="1"/>
  <c r="V115" i="33"/>
  <c r="R115" i="33" s="1"/>
  <c r="U115" i="33" s="1"/>
  <c r="V116" i="33"/>
  <c r="R116" i="33"/>
  <c r="U116" i="33" s="1"/>
  <c r="V117" i="33"/>
  <c r="R117" i="33" s="1"/>
  <c r="U117" i="33" s="1"/>
  <c r="V118" i="33"/>
  <c r="R118" i="33" s="1"/>
  <c r="U118" i="33" s="1"/>
  <c r="V119" i="33"/>
  <c r="R119" i="33" s="1"/>
  <c r="U119" i="33" s="1"/>
  <c r="V120" i="33"/>
  <c r="R120" i="33"/>
  <c r="U120" i="33" s="1"/>
  <c r="V121" i="33"/>
  <c r="R121" i="33" s="1"/>
  <c r="U121" i="33" s="1"/>
  <c r="V122" i="33"/>
  <c r="R122" i="33" s="1"/>
  <c r="U122" i="33" s="1"/>
  <c r="V123" i="33"/>
  <c r="R123" i="33" s="1"/>
  <c r="U123" i="33" s="1"/>
  <c r="V124" i="33"/>
  <c r="R124" i="33"/>
  <c r="U124" i="33" s="1"/>
  <c r="V125" i="33"/>
  <c r="R125" i="33" s="1"/>
  <c r="U125" i="33" s="1"/>
  <c r="V126" i="33"/>
  <c r="R126" i="33" s="1"/>
  <c r="U126" i="33" s="1"/>
  <c r="V127" i="33"/>
  <c r="R127" i="33" s="1"/>
  <c r="U127" i="33" s="1"/>
  <c r="V128" i="33"/>
  <c r="R128" i="33"/>
  <c r="U128" i="33" s="1"/>
  <c r="V129" i="33"/>
  <c r="R129" i="33" s="1"/>
  <c r="U129" i="33" s="1"/>
  <c r="V130" i="33"/>
  <c r="R130" i="33" s="1"/>
  <c r="U130" i="33" s="1"/>
  <c r="V131" i="33"/>
  <c r="R131" i="33" s="1"/>
  <c r="U131" i="33" s="1"/>
  <c r="V132" i="33"/>
  <c r="R132" i="33"/>
  <c r="U132" i="33" s="1"/>
  <c r="V133" i="33"/>
  <c r="R133" i="33" s="1"/>
  <c r="U133" i="33" s="1"/>
  <c r="V134" i="33"/>
  <c r="R134" i="33" s="1"/>
  <c r="U134" i="33" s="1"/>
  <c r="V135" i="33"/>
  <c r="R135" i="33" s="1"/>
  <c r="U135" i="33" s="1"/>
  <c r="V136" i="33"/>
  <c r="R136" i="33"/>
  <c r="U136" i="33" s="1"/>
  <c r="V137" i="33"/>
  <c r="R137" i="33" s="1"/>
  <c r="U137" i="33" s="1"/>
  <c r="V138" i="33"/>
  <c r="R138" i="33" s="1"/>
  <c r="U138" i="33" s="1"/>
  <c r="V139" i="33"/>
  <c r="R139" i="33" s="1"/>
  <c r="U139" i="33" s="1"/>
  <c r="V140" i="33"/>
  <c r="R140" i="33"/>
  <c r="U140" i="33" s="1"/>
  <c r="V141" i="33"/>
  <c r="R141" i="33" s="1"/>
  <c r="U141" i="33" s="1"/>
  <c r="V142" i="33"/>
  <c r="R142" i="33" s="1"/>
  <c r="U142" i="33" s="1"/>
  <c r="V143" i="33"/>
  <c r="R143" i="33" s="1"/>
  <c r="U143" i="33" s="1"/>
  <c r="V144" i="33"/>
  <c r="R144" i="33"/>
  <c r="U144" i="33" s="1"/>
  <c r="V145" i="33"/>
  <c r="R145" i="33" s="1"/>
  <c r="U145" i="33" s="1"/>
  <c r="V146" i="33"/>
  <c r="R146" i="33" s="1"/>
  <c r="U146" i="33" s="1"/>
  <c r="V147" i="33"/>
  <c r="R147" i="33" s="1"/>
  <c r="U147" i="33" s="1"/>
  <c r="V148" i="33"/>
  <c r="R148" i="33"/>
  <c r="U148" i="33" s="1"/>
  <c r="V149" i="33"/>
  <c r="R149" i="33" s="1"/>
  <c r="U149" i="33" s="1"/>
  <c r="V150" i="33"/>
  <c r="R150" i="33" s="1"/>
  <c r="U150" i="33" s="1"/>
  <c r="V151" i="33"/>
  <c r="R151" i="33" s="1"/>
  <c r="U151" i="33" s="1"/>
  <c r="V152" i="33"/>
  <c r="R152" i="33"/>
  <c r="U152" i="33" s="1"/>
  <c r="V153" i="33"/>
  <c r="R153" i="33" s="1"/>
  <c r="U153" i="33" s="1"/>
  <c r="V154" i="33"/>
  <c r="R154" i="33" s="1"/>
  <c r="U154" i="33" s="1"/>
  <c r="V155" i="33"/>
  <c r="R155" i="33" s="1"/>
  <c r="U155" i="33" s="1"/>
  <c r="V156" i="33"/>
  <c r="R156" i="33"/>
  <c r="U156" i="33" s="1"/>
  <c r="V157" i="33"/>
  <c r="R157" i="33" s="1"/>
  <c r="U157" i="33" s="1"/>
  <c r="V158" i="33"/>
  <c r="R158" i="33" s="1"/>
  <c r="U158" i="33" s="1"/>
  <c r="V159" i="33"/>
  <c r="R159" i="33" s="1"/>
  <c r="U159" i="33" s="1"/>
  <c r="V160" i="33"/>
  <c r="R160" i="33"/>
  <c r="U160" i="33" s="1"/>
  <c r="V161" i="33"/>
  <c r="R161" i="33" s="1"/>
  <c r="U161" i="33" s="1"/>
  <c r="V162" i="33"/>
  <c r="R162" i="33" s="1"/>
  <c r="U162" i="33" s="1"/>
  <c r="V163" i="33"/>
  <c r="R163" i="33" s="1"/>
  <c r="U163" i="33" s="1"/>
  <c r="V164" i="33"/>
  <c r="R164" i="33"/>
  <c r="U164" i="33" s="1"/>
  <c r="V165" i="33"/>
  <c r="R165" i="33" s="1"/>
  <c r="U165" i="33" s="1"/>
  <c r="V166" i="33"/>
  <c r="R166" i="33" s="1"/>
  <c r="U166" i="33" s="1"/>
  <c r="V167" i="33"/>
  <c r="R167" i="33" s="1"/>
  <c r="U167" i="33" s="1"/>
  <c r="V168" i="33"/>
  <c r="R168" i="33"/>
  <c r="U168" i="33" s="1"/>
  <c r="V169" i="33"/>
  <c r="R169" i="33" s="1"/>
  <c r="U169" i="33" s="1"/>
  <c r="V170" i="33"/>
  <c r="R170" i="33" s="1"/>
  <c r="U170" i="33" s="1"/>
  <c r="V171" i="33"/>
  <c r="R171" i="33" s="1"/>
  <c r="U171" i="33" s="1"/>
  <c r="V172" i="33"/>
  <c r="R172" i="33"/>
  <c r="U172" i="33" s="1"/>
  <c r="V173" i="33"/>
  <c r="R173" i="33" s="1"/>
  <c r="U173" i="33" s="1"/>
  <c r="V174" i="33"/>
  <c r="R174" i="33" s="1"/>
  <c r="U174" i="33" s="1"/>
  <c r="V175" i="33"/>
  <c r="R175" i="33" s="1"/>
  <c r="U175" i="33" s="1"/>
  <c r="V176" i="33"/>
  <c r="R176" i="33"/>
  <c r="U176" i="33" s="1"/>
  <c r="V177" i="33"/>
  <c r="R177" i="33" s="1"/>
  <c r="U177" i="33" s="1"/>
  <c r="V178" i="33"/>
  <c r="R178" i="33" s="1"/>
  <c r="U178" i="33" s="1"/>
  <c r="V179" i="33"/>
  <c r="R179" i="33" s="1"/>
  <c r="U179" i="33" s="1"/>
  <c r="V180" i="33"/>
  <c r="R180" i="33"/>
  <c r="U180" i="33" s="1"/>
  <c r="V181" i="33"/>
  <c r="R181" i="33" s="1"/>
  <c r="U181" i="33" s="1"/>
  <c r="V182" i="33"/>
  <c r="R182" i="33" s="1"/>
  <c r="U182" i="33" s="1"/>
  <c r="V183" i="33"/>
  <c r="R183" i="33" s="1"/>
  <c r="U183" i="33" s="1"/>
  <c r="V184" i="33"/>
  <c r="R184" i="33"/>
  <c r="U184" i="33" s="1"/>
  <c r="V185" i="33"/>
  <c r="R185" i="33" s="1"/>
  <c r="U185" i="33" s="1"/>
  <c r="V186" i="33"/>
  <c r="R186" i="33" s="1"/>
  <c r="U186" i="33" s="1"/>
  <c r="V187" i="33"/>
  <c r="R187" i="33" s="1"/>
  <c r="U187" i="33" s="1"/>
  <c r="V188" i="33"/>
  <c r="R188" i="33"/>
  <c r="U188" i="33" s="1"/>
  <c r="V189" i="33"/>
  <c r="R189" i="33" s="1"/>
  <c r="U189" i="33" s="1"/>
  <c r="V190" i="33"/>
  <c r="R190" i="33" s="1"/>
  <c r="U190" i="33" s="1"/>
  <c r="V191" i="33"/>
  <c r="R191" i="33" s="1"/>
  <c r="U191" i="33" s="1"/>
  <c r="V192" i="33"/>
  <c r="R192" i="33"/>
  <c r="U192" i="33" s="1"/>
  <c r="V193" i="33"/>
  <c r="R193" i="33" s="1"/>
  <c r="U193" i="33" s="1"/>
  <c r="V194" i="33"/>
  <c r="R194" i="33" s="1"/>
  <c r="U194" i="33" s="1"/>
  <c r="V195" i="33"/>
  <c r="R195" i="33" s="1"/>
  <c r="U195" i="33" s="1"/>
  <c r="V196" i="33"/>
  <c r="R196" i="33"/>
  <c r="U196" i="33" s="1"/>
  <c r="V197" i="33"/>
  <c r="R197" i="33" s="1"/>
  <c r="U197" i="33" s="1"/>
  <c r="V198" i="33"/>
  <c r="R198" i="33" s="1"/>
  <c r="U198" i="33" s="1"/>
  <c r="V199" i="33"/>
  <c r="R199" i="33" s="1"/>
  <c r="U199" i="33" s="1"/>
  <c r="V200" i="33"/>
  <c r="R200" i="33"/>
  <c r="U200" i="33" s="1"/>
  <c r="V201" i="33"/>
  <c r="R201" i="33" s="1"/>
  <c r="U201" i="33" s="1"/>
  <c r="V202" i="33"/>
  <c r="R202" i="33" s="1"/>
  <c r="U202" i="33" s="1"/>
  <c r="V203" i="33"/>
  <c r="R203" i="33" s="1"/>
  <c r="U203" i="33" s="1"/>
  <c r="V204" i="33"/>
  <c r="R204" i="33"/>
  <c r="U204" i="33" s="1"/>
  <c r="V205" i="33"/>
  <c r="R205" i="33" s="1"/>
  <c r="U205" i="33" s="1"/>
  <c r="V206" i="33"/>
  <c r="R206" i="33" s="1"/>
  <c r="U206" i="33" s="1"/>
  <c r="V207" i="33"/>
  <c r="R207" i="33" s="1"/>
  <c r="U207" i="33" s="1"/>
  <c r="V208" i="33"/>
  <c r="R208" i="33"/>
  <c r="U208" i="33" s="1"/>
  <c r="V209" i="33"/>
  <c r="R209" i="33" s="1"/>
  <c r="U209" i="33" s="1"/>
  <c r="V210" i="33"/>
  <c r="R210" i="33" s="1"/>
  <c r="U210" i="33" s="1"/>
  <c r="V211" i="33"/>
  <c r="R211" i="33" s="1"/>
  <c r="U211" i="33" s="1"/>
  <c r="V212" i="33"/>
  <c r="R212" i="33"/>
  <c r="U212" i="33" s="1"/>
  <c r="V213" i="33"/>
  <c r="R213" i="33" s="1"/>
  <c r="U213" i="33" s="1"/>
  <c r="V214" i="33"/>
  <c r="R214" i="33" s="1"/>
  <c r="U214" i="33" s="1"/>
  <c r="V215" i="33"/>
  <c r="R215" i="33" s="1"/>
  <c r="U215" i="33" s="1"/>
  <c r="V216" i="33"/>
  <c r="R216" i="33"/>
  <c r="U216" i="33" s="1"/>
  <c r="V217" i="33"/>
  <c r="R217" i="33" s="1"/>
  <c r="U217" i="33" s="1"/>
  <c r="V218" i="33"/>
  <c r="R218" i="33" s="1"/>
  <c r="U218" i="33" s="1"/>
  <c r="V219" i="33"/>
  <c r="R219" i="33" s="1"/>
  <c r="U219" i="33" s="1"/>
  <c r="V220" i="33"/>
  <c r="R220" i="33"/>
  <c r="U220" i="33" s="1"/>
  <c r="V221" i="33"/>
  <c r="R221" i="33" s="1"/>
  <c r="U221" i="33" s="1"/>
  <c r="V222" i="33"/>
  <c r="R222" i="33" s="1"/>
  <c r="U222" i="33" s="1"/>
  <c r="V223" i="33"/>
  <c r="R223" i="33" s="1"/>
  <c r="U223" i="33" s="1"/>
  <c r="V224" i="33"/>
  <c r="R224" i="33"/>
  <c r="U224" i="33" s="1"/>
  <c r="V225" i="33"/>
  <c r="R225" i="33" s="1"/>
  <c r="U225" i="33" s="1"/>
  <c r="V226" i="33"/>
  <c r="R226" i="33" s="1"/>
  <c r="U226" i="33" s="1"/>
  <c r="V227" i="33"/>
  <c r="R227" i="33" s="1"/>
  <c r="U227" i="33" s="1"/>
  <c r="V228" i="33"/>
  <c r="R228" i="33"/>
  <c r="U228" i="33" s="1"/>
  <c r="V229" i="33"/>
  <c r="R229" i="33" s="1"/>
  <c r="U229" i="33" s="1"/>
  <c r="V230" i="33"/>
  <c r="R230" i="33" s="1"/>
  <c r="U230" i="33" s="1"/>
  <c r="V231" i="33"/>
  <c r="R231" i="33" s="1"/>
  <c r="U231" i="33" s="1"/>
  <c r="V232" i="33"/>
  <c r="R232" i="33"/>
  <c r="U232" i="33" s="1"/>
  <c r="V233" i="33"/>
  <c r="R233" i="33" s="1"/>
  <c r="U233" i="33" s="1"/>
  <c r="V234" i="33"/>
  <c r="R234" i="33" s="1"/>
  <c r="U234" i="33" s="1"/>
  <c r="V235" i="33"/>
  <c r="R235" i="33" s="1"/>
  <c r="U235" i="33" s="1"/>
  <c r="V236" i="33"/>
  <c r="R236" i="33"/>
  <c r="U236" i="33" s="1"/>
  <c r="V237" i="33"/>
  <c r="R237" i="33" s="1"/>
  <c r="U237" i="33" s="1"/>
  <c r="V238" i="33"/>
  <c r="R238" i="33" s="1"/>
  <c r="U238" i="33" s="1"/>
  <c r="V239" i="33"/>
  <c r="R239" i="33" s="1"/>
  <c r="U239" i="33" s="1"/>
  <c r="V240" i="33"/>
  <c r="R240" i="33"/>
  <c r="U240" i="33" s="1"/>
  <c r="V241" i="33"/>
  <c r="R241" i="33" s="1"/>
  <c r="U241" i="33" s="1"/>
  <c r="V242" i="33"/>
  <c r="R242" i="33" s="1"/>
  <c r="U242" i="33" s="1"/>
  <c r="V243" i="33"/>
  <c r="R243" i="33" s="1"/>
  <c r="U243" i="33" s="1"/>
  <c r="V244" i="33"/>
  <c r="R244" i="33"/>
  <c r="U244" i="33" s="1"/>
  <c r="V245" i="33"/>
  <c r="R245" i="33" s="1"/>
  <c r="U245" i="33" s="1"/>
  <c r="V246" i="33"/>
  <c r="R246" i="33" s="1"/>
  <c r="U246" i="33" s="1"/>
  <c r="V247" i="33"/>
  <c r="R247" i="33" s="1"/>
  <c r="U247" i="33" s="1"/>
  <c r="V248" i="33"/>
  <c r="R248" i="33"/>
  <c r="U248" i="33" s="1"/>
  <c r="V249" i="33"/>
  <c r="R249" i="33" s="1"/>
  <c r="U249" i="33" s="1"/>
  <c r="V250" i="33"/>
  <c r="R250" i="33" s="1"/>
  <c r="U250" i="33" s="1"/>
  <c r="V251" i="33"/>
  <c r="R251" i="33" s="1"/>
  <c r="U251" i="33" s="1"/>
  <c r="V252" i="33"/>
  <c r="R252" i="33"/>
  <c r="U252" i="33" s="1"/>
  <c r="V253" i="33"/>
  <c r="R253" i="33" s="1"/>
  <c r="U253" i="33" s="1"/>
  <c r="V254" i="33"/>
  <c r="R254" i="33" s="1"/>
  <c r="U254" i="33" s="1"/>
  <c r="V255" i="33"/>
  <c r="R255" i="33" s="1"/>
  <c r="U255" i="33" s="1"/>
  <c r="V256" i="33"/>
  <c r="R256" i="33"/>
  <c r="U256" i="33" s="1"/>
  <c r="V257" i="33"/>
  <c r="R257" i="33" s="1"/>
  <c r="U257" i="33" s="1"/>
  <c r="V258" i="33"/>
  <c r="R258" i="33" s="1"/>
  <c r="U258" i="33" s="1"/>
  <c r="V259" i="33"/>
  <c r="R259" i="33" s="1"/>
  <c r="U259" i="33" s="1"/>
  <c r="V260" i="33"/>
  <c r="R260" i="33"/>
  <c r="U260" i="33" s="1"/>
  <c r="V261" i="33"/>
  <c r="R261" i="33" s="1"/>
  <c r="U261" i="33" s="1"/>
  <c r="V262" i="33"/>
  <c r="R262" i="33" s="1"/>
  <c r="U262" i="33" s="1"/>
  <c r="V263" i="33"/>
  <c r="R263" i="33" s="1"/>
  <c r="U263" i="33" s="1"/>
  <c r="V264" i="33"/>
  <c r="R264" i="33"/>
  <c r="U264" i="33" s="1"/>
  <c r="V265" i="33"/>
  <c r="R265" i="33" s="1"/>
  <c r="U265" i="33" s="1"/>
  <c r="V266" i="33"/>
  <c r="R266" i="33" s="1"/>
  <c r="U266" i="33" s="1"/>
  <c r="V267" i="33"/>
  <c r="R267" i="33" s="1"/>
  <c r="U267" i="33" s="1"/>
  <c r="V268" i="33"/>
  <c r="R268" i="33"/>
  <c r="U268" i="33" s="1"/>
  <c r="V269" i="33"/>
  <c r="R269" i="33" s="1"/>
  <c r="U269" i="33" s="1"/>
  <c r="V270" i="33"/>
  <c r="R270" i="33" s="1"/>
  <c r="U270" i="33" s="1"/>
  <c r="V271" i="33"/>
  <c r="R271" i="33" s="1"/>
  <c r="U271" i="33" s="1"/>
  <c r="V272" i="33"/>
  <c r="R272" i="33"/>
  <c r="U272" i="33" s="1"/>
  <c r="V273" i="33"/>
  <c r="R273" i="33" s="1"/>
  <c r="U273" i="33" s="1"/>
  <c r="V274" i="33"/>
  <c r="R274" i="33" s="1"/>
  <c r="U274" i="33" s="1"/>
  <c r="V275" i="33"/>
  <c r="R275" i="33" s="1"/>
  <c r="U275" i="33" s="1"/>
  <c r="V276" i="33"/>
  <c r="R276" i="33"/>
  <c r="U276" i="33" s="1"/>
  <c r="V277" i="33"/>
  <c r="R277" i="33" s="1"/>
  <c r="U277" i="33" s="1"/>
  <c r="V278" i="33"/>
  <c r="R278" i="33" s="1"/>
  <c r="U278" i="33" s="1"/>
  <c r="V279" i="33"/>
  <c r="R279" i="33" s="1"/>
  <c r="U279" i="33" s="1"/>
  <c r="V280" i="33"/>
  <c r="R280" i="33"/>
  <c r="U280" i="33" s="1"/>
  <c r="V281" i="33"/>
  <c r="R281" i="33" s="1"/>
  <c r="U281" i="33" s="1"/>
  <c r="V282" i="33"/>
  <c r="R282" i="33" s="1"/>
  <c r="U282" i="33" s="1"/>
  <c r="V283" i="33"/>
  <c r="R283" i="33" s="1"/>
  <c r="U283" i="33" s="1"/>
  <c r="V284" i="33"/>
  <c r="R284" i="33"/>
  <c r="U284" i="33" s="1"/>
  <c r="V285" i="33"/>
  <c r="R285" i="33" s="1"/>
  <c r="U285" i="33" s="1"/>
  <c r="V286" i="33"/>
  <c r="R286" i="33" s="1"/>
  <c r="U286" i="33" s="1"/>
  <c r="V287" i="33"/>
  <c r="R287" i="33" s="1"/>
  <c r="U287" i="33" s="1"/>
  <c r="V288" i="33"/>
  <c r="R288" i="33"/>
  <c r="U288" i="33" s="1"/>
  <c r="V289" i="33"/>
  <c r="R289" i="33" s="1"/>
  <c r="U289" i="33" s="1"/>
  <c r="V290" i="33"/>
  <c r="R290" i="33" s="1"/>
  <c r="U290" i="33" s="1"/>
  <c r="V291" i="33"/>
  <c r="R291" i="33" s="1"/>
  <c r="U291" i="33" s="1"/>
  <c r="V292" i="33"/>
  <c r="R292" i="33"/>
  <c r="U292" i="33" s="1"/>
  <c r="V293" i="33"/>
  <c r="R293" i="33" s="1"/>
  <c r="U293" i="33" s="1"/>
  <c r="V294" i="33"/>
  <c r="R294" i="33" s="1"/>
  <c r="U294" i="33" s="1"/>
  <c r="V295" i="33"/>
  <c r="R295" i="33" s="1"/>
  <c r="U295" i="33" s="1"/>
  <c r="V296" i="33"/>
  <c r="R296" i="33"/>
  <c r="U296" i="33" s="1"/>
  <c r="V297" i="33"/>
  <c r="R297" i="33" s="1"/>
  <c r="U297" i="33" s="1"/>
  <c r="V298" i="33"/>
  <c r="R298" i="33" s="1"/>
  <c r="U298" i="33" s="1"/>
  <c r="V299" i="33"/>
  <c r="R299" i="33" s="1"/>
  <c r="U299" i="33" s="1"/>
  <c r="V300" i="33"/>
  <c r="R300" i="33"/>
  <c r="U300" i="33" s="1"/>
  <c r="V301" i="33"/>
  <c r="R301" i="33" s="1"/>
  <c r="U301" i="33" s="1"/>
  <c r="V302" i="33"/>
  <c r="R302" i="33" s="1"/>
  <c r="U302" i="33" s="1"/>
  <c r="V303" i="33"/>
  <c r="R303" i="33" s="1"/>
  <c r="U303" i="33" s="1"/>
  <c r="V304" i="33"/>
  <c r="R304" i="33"/>
  <c r="U304" i="33" s="1"/>
  <c r="V305" i="33"/>
  <c r="R305" i="33" s="1"/>
  <c r="U305" i="33" s="1"/>
  <c r="V306" i="33"/>
  <c r="R306" i="33" s="1"/>
  <c r="U306" i="33" s="1"/>
  <c r="V307" i="33"/>
  <c r="R307" i="33" s="1"/>
  <c r="U307" i="33" s="1"/>
  <c r="V308" i="33"/>
  <c r="R308" i="33"/>
  <c r="U308" i="33" s="1"/>
  <c r="V309" i="33"/>
  <c r="R309" i="33" s="1"/>
  <c r="U309" i="33" s="1"/>
  <c r="V310" i="33"/>
  <c r="R310" i="33" s="1"/>
  <c r="U310" i="33" s="1"/>
  <c r="V311" i="33"/>
  <c r="R311" i="33" s="1"/>
  <c r="U311" i="33" s="1"/>
  <c r="V312" i="33"/>
  <c r="R312" i="33"/>
  <c r="U312" i="33" s="1"/>
  <c r="V313" i="33"/>
  <c r="R313" i="33" s="1"/>
  <c r="U313" i="33" s="1"/>
  <c r="V314" i="33"/>
  <c r="R314" i="33" s="1"/>
  <c r="U314" i="33" s="1"/>
  <c r="V315" i="33"/>
  <c r="R315" i="33" s="1"/>
  <c r="U315" i="33" s="1"/>
  <c r="V316" i="33"/>
  <c r="R316" i="33"/>
  <c r="U316" i="33" s="1"/>
  <c r="V317" i="33"/>
  <c r="R317" i="33" s="1"/>
  <c r="U317" i="33" s="1"/>
  <c r="V318" i="33"/>
  <c r="R318" i="33" s="1"/>
  <c r="U318" i="33" s="1"/>
  <c r="V319" i="33"/>
  <c r="R319" i="33" s="1"/>
  <c r="U319" i="33" s="1"/>
  <c r="V320" i="33"/>
  <c r="R320" i="33"/>
  <c r="U320" i="33" s="1"/>
  <c r="V321" i="33"/>
  <c r="R321" i="33" s="1"/>
  <c r="U321" i="33" s="1"/>
  <c r="V322" i="33"/>
  <c r="R322" i="33" s="1"/>
  <c r="U322" i="33" s="1"/>
  <c r="V323" i="33"/>
  <c r="R323" i="33" s="1"/>
  <c r="U323" i="33" s="1"/>
  <c r="V324" i="33"/>
  <c r="R324" i="33"/>
  <c r="U324" i="33" s="1"/>
  <c r="V325" i="33"/>
  <c r="R325" i="33" s="1"/>
  <c r="U325" i="33" s="1"/>
  <c r="V326" i="33"/>
  <c r="R326" i="33" s="1"/>
  <c r="U326" i="33" s="1"/>
  <c r="V327" i="33"/>
  <c r="R327" i="33" s="1"/>
  <c r="U327" i="33" s="1"/>
  <c r="V328" i="33"/>
  <c r="R328" i="33"/>
  <c r="U328" i="33" s="1"/>
  <c r="V329" i="33"/>
  <c r="R329" i="33" s="1"/>
  <c r="U329" i="33" s="1"/>
  <c r="V330" i="33"/>
  <c r="R330" i="33" s="1"/>
  <c r="U330" i="33" s="1"/>
  <c r="V331" i="33"/>
  <c r="R331" i="33" s="1"/>
  <c r="U331" i="33" s="1"/>
  <c r="V332" i="33"/>
  <c r="R332" i="33"/>
  <c r="U332" i="33" s="1"/>
  <c r="V333" i="33"/>
  <c r="R333" i="33" s="1"/>
  <c r="U333" i="33" s="1"/>
  <c r="V334" i="33"/>
  <c r="R334" i="33" s="1"/>
  <c r="U334" i="33" s="1"/>
  <c r="V335" i="33"/>
  <c r="R335" i="33" s="1"/>
  <c r="U335" i="33" s="1"/>
  <c r="V336" i="33"/>
  <c r="R336" i="33"/>
  <c r="U336" i="33" s="1"/>
  <c r="V337" i="33"/>
  <c r="R337" i="33" s="1"/>
  <c r="U337" i="33" s="1"/>
  <c r="V338" i="33"/>
  <c r="R338" i="33" s="1"/>
  <c r="U338" i="33" s="1"/>
  <c r="V339" i="33"/>
  <c r="R339" i="33" s="1"/>
  <c r="U339" i="33" s="1"/>
  <c r="V340" i="33"/>
  <c r="R340" i="33"/>
  <c r="U340" i="33" s="1"/>
  <c r="V341" i="33"/>
  <c r="R341" i="33" s="1"/>
  <c r="U341" i="33" s="1"/>
  <c r="V342" i="33"/>
  <c r="R342" i="33" s="1"/>
  <c r="U342" i="33" s="1"/>
  <c r="V343" i="33"/>
  <c r="R343" i="33" s="1"/>
  <c r="U343" i="33" s="1"/>
  <c r="V344" i="33"/>
  <c r="R344" i="33"/>
  <c r="U344" i="33" s="1"/>
  <c r="V345" i="33"/>
  <c r="R345" i="33" s="1"/>
  <c r="U345" i="33" s="1"/>
  <c r="V346" i="33"/>
  <c r="R346" i="33" s="1"/>
  <c r="U346" i="33" s="1"/>
  <c r="V347" i="33"/>
  <c r="R347" i="33" s="1"/>
  <c r="U347" i="33" s="1"/>
  <c r="V348" i="33"/>
  <c r="R348" i="33"/>
  <c r="U348" i="33" s="1"/>
  <c r="V349" i="33"/>
  <c r="R349" i="33" s="1"/>
  <c r="U349" i="33" s="1"/>
  <c r="V350" i="33"/>
  <c r="R350" i="33" s="1"/>
  <c r="U350" i="33" s="1"/>
  <c r="V351" i="33"/>
  <c r="R351" i="33" s="1"/>
  <c r="U351" i="33" s="1"/>
  <c r="V352" i="33"/>
  <c r="R352" i="33"/>
  <c r="U352" i="33" s="1"/>
  <c r="V353" i="33"/>
  <c r="R353" i="33" s="1"/>
  <c r="U353" i="33" s="1"/>
  <c r="V354" i="33"/>
  <c r="R354" i="33" s="1"/>
  <c r="U354" i="33" s="1"/>
  <c r="V355" i="33"/>
  <c r="R355" i="33" s="1"/>
  <c r="U355" i="33" s="1"/>
  <c r="V356" i="33"/>
  <c r="R356" i="33"/>
  <c r="U356" i="33" s="1"/>
  <c r="V357" i="33"/>
  <c r="R357" i="33" s="1"/>
  <c r="U357" i="33" s="1"/>
  <c r="V358" i="33"/>
  <c r="R358" i="33" s="1"/>
  <c r="U358" i="33" s="1"/>
  <c r="V359" i="33"/>
  <c r="R359" i="33" s="1"/>
  <c r="U359" i="33" s="1"/>
  <c r="V360" i="33"/>
  <c r="R360" i="33"/>
  <c r="U360" i="33" s="1"/>
  <c r="V361" i="33"/>
  <c r="R361" i="33" s="1"/>
  <c r="U361" i="33" s="1"/>
  <c r="V362" i="33"/>
  <c r="R362" i="33" s="1"/>
  <c r="U362" i="33" s="1"/>
  <c r="V363" i="33"/>
  <c r="R363" i="33" s="1"/>
  <c r="U363" i="33" s="1"/>
  <c r="V364" i="33"/>
  <c r="R364" i="33"/>
  <c r="U364" i="33" s="1"/>
  <c r="V365" i="33"/>
  <c r="R365" i="33" s="1"/>
  <c r="U365" i="33" s="1"/>
  <c r="V366" i="33"/>
  <c r="R366" i="33" s="1"/>
  <c r="U366" i="33" s="1"/>
  <c r="V367" i="33"/>
  <c r="R367" i="33" s="1"/>
  <c r="U367" i="33" s="1"/>
  <c r="V368" i="33"/>
  <c r="R368" i="33"/>
  <c r="U368" i="33" s="1"/>
  <c r="V369" i="33"/>
  <c r="R369" i="33" s="1"/>
  <c r="U369" i="33" s="1"/>
  <c r="V370" i="33"/>
  <c r="R370" i="33" s="1"/>
  <c r="U370" i="33" s="1"/>
  <c r="V371" i="33"/>
  <c r="R371" i="33" s="1"/>
  <c r="U371" i="33" s="1"/>
  <c r="V372" i="33"/>
  <c r="R372" i="33"/>
  <c r="U372" i="33" s="1"/>
  <c r="V373" i="33"/>
  <c r="R373" i="33" s="1"/>
  <c r="U373" i="33" s="1"/>
  <c r="V374" i="33"/>
  <c r="R374" i="33" s="1"/>
  <c r="U374" i="33" s="1"/>
  <c r="V375" i="33"/>
  <c r="R375" i="33" s="1"/>
  <c r="U375" i="33" s="1"/>
  <c r="V376" i="33"/>
  <c r="R376" i="33"/>
  <c r="U376" i="33" s="1"/>
  <c r="V377" i="33"/>
  <c r="R377" i="33" s="1"/>
  <c r="U377" i="33" s="1"/>
  <c r="V378" i="33"/>
  <c r="R378" i="33" s="1"/>
  <c r="U378" i="33" s="1"/>
  <c r="V379" i="33"/>
  <c r="R379" i="33" s="1"/>
  <c r="U379" i="33" s="1"/>
  <c r="V380" i="33"/>
  <c r="R380" i="33"/>
  <c r="U380" i="33" s="1"/>
  <c r="V381" i="33"/>
  <c r="R381" i="33" s="1"/>
  <c r="U381" i="33" s="1"/>
  <c r="V382" i="33"/>
  <c r="R382" i="33" s="1"/>
  <c r="U382" i="33" s="1"/>
  <c r="V383" i="33"/>
  <c r="R383" i="33" s="1"/>
  <c r="U383" i="33" s="1"/>
  <c r="V384" i="33"/>
  <c r="R384" i="33"/>
  <c r="U384" i="33" s="1"/>
  <c r="V385" i="33"/>
  <c r="R385" i="33" s="1"/>
  <c r="U385" i="33" s="1"/>
  <c r="V386" i="33"/>
  <c r="R386" i="33" s="1"/>
  <c r="U386" i="33" s="1"/>
  <c r="V387" i="33"/>
  <c r="R387" i="33" s="1"/>
  <c r="U387" i="33" s="1"/>
  <c r="V388" i="33"/>
  <c r="R388" i="33"/>
  <c r="U388" i="33" s="1"/>
  <c r="V389" i="33"/>
  <c r="R389" i="33" s="1"/>
  <c r="U389" i="33" s="1"/>
  <c r="V390" i="33"/>
  <c r="R390" i="33" s="1"/>
  <c r="U390" i="33" s="1"/>
  <c r="V391" i="33"/>
  <c r="R391" i="33" s="1"/>
  <c r="U391" i="33" s="1"/>
  <c r="V392" i="33"/>
  <c r="R392" i="33"/>
  <c r="U392" i="33" s="1"/>
  <c r="V393" i="33"/>
  <c r="R393" i="33" s="1"/>
  <c r="U393" i="33" s="1"/>
  <c r="V394" i="33"/>
  <c r="R394" i="33" s="1"/>
  <c r="U394" i="33" s="1"/>
  <c r="V395" i="33"/>
  <c r="R395" i="33" s="1"/>
  <c r="U395" i="33" s="1"/>
  <c r="V396" i="33"/>
  <c r="R396" i="33"/>
  <c r="U396" i="33" s="1"/>
  <c r="V397" i="33"/>
  <c r="R397" i="33" s="1"/>
  <c r="U397" i="33" s="1"/>
  <c r="V398" i="33"/>
  <c r="R398" i="33" s="1"/>
  <c r="U398" i="33" s="1"/>
  <c r="V399" i="33"/>
  <c r="R399" i="33" s="1"/>
  <c r="U399" i="33" s="1"/>
  <c r="V400" i="33"/>
  <c r="R400" i="33"/>
  <c r="U400" i="33" s="1"/>
  <c r="V401" i="33"/>
  <c r="R401" i="33" s="1"/>
  <c r="U401" i="33" s="1"/>
  <c r="V402" i="33"/>
  <c r="R402" i="33" s="1"/>
  <c r="U402" i="33" s="1"/>
  <c r="V403" i="33"/>
  <c r="R403" i="33" s="1"/>
  <c r="U403" i="33" s="1"/>
  <c r="V404" i="33"/>
  <c r="R404" i="33"/>
  <c r="U404" i="33" s="1"/>
  <c r="V405" i="33"/>
  <c r="R405" i="33" s="1"/>
  <c r="U405" i="33" s="1"/>
  <c r="V406" i="33"/>
  <c r="R406" i="33" s="1"/>
  <c r="U406" i="33" s="1"/>
  <c r="V407" i="33"/>
  <c r="R407" i="33" s="1"/>
  <c r="U407" i="33" s="1"/>
  <c r="V408" i="33"/>
  <c r="R408" i="33"/>
  <c r="U408" i="33" s="1"/>
  <c r="V409" i="33"/>
  <c r="R409" i="33" s="1"/>
  <c r="U409" i="33" s="1"/>
  <c r="V410" i="33"/>
  <c r="R410" i="33" s="1"/>
  <c r="U410" i="33" s="1"/>
  <c r="V411" i="33"/>
  <c r="R411" i="33" s="1"/>
  <c r="U411" i="33" s="1"/>
  <c r="V412" i="33"/>
  <c r="R412" i="33"/>
  <c r="U412" i="33" s="1"/>
  <c r="V413" i="33"/>
  <c r="R413" i="33" s="1"/>
  <c r="U413" i="33" s="1"/>
  <c r="V414" i="33"/>
  <c r="R414" i="33" s="1"/>
  <c r="U414" i="33" s="1"/>
  <c r="V415" i="33"/>
  <c r="R415" i="33" s="1"/>
  <c r="U415" i="33" s="1"/>
  <c r="V416" i="33"/>
  <c r="R416" i="33"/>
  <c r="U416" i="33" s="1"/>
  <c r="V417" i="33"/>
  <c r="R417" i="33" s="1"/>
  <c r="U417" i="33" s="1"/>
  <c r="V418" i="33"/>
  <c r="R418" i="33" s="1"/>
  <c r="U418" i="33" s="1"/>
  <c r="V419" i="33"/>
  <c r="R419" i="33" s="1"/>
  <c r="U419" i="33" s="1"/>
  <c r="V420" i="33"/>
  <c r="R420" i="33"/>
  <c r="U420" i="33" s="1"/>
  <c r="V421" i="33"/>
  <c r="R421" i="33" s="1"/>
  <c r="U421" i="33" s="1"/>
  <c r="V422" i="33"/>
  <c r="R422" i="33" s="1"/>
  <c r="U422" i="33" s="1"/>
  <c r="V423" i="33"/>
  <c r="R423" i="33" s="1"/>
  <c r="U423" i="33" s="1"/>
  <c r="V424" i="33"/>
  <c r="R424" i="33"/>
  <c r="U424" i="33" s="1"/>
  <c r="V425" i="33"/>
  <c r="R425" i="33" s="1"/>
  <c r="U425" i="33" s="1"/>
  <c r="V426" i="33"/>
  <c r="R426" i="33" s="1"/>
  <c r="U426" i="33" s="1"/>
  <c r="V427" i="33"/>
  <c r="R427" i="33" s="1"/>
  <c r="U427" i="33" s="1"/>
  <c r="V428" i="33"/>
  <c r="R428" i="33"/>
  <c r="U428" i="33" s="1"/>
  <c r="V429" i="33"/>
  <c r="R429" i="33" s="1"/>
  <c r="U429" i="33" s="1"/>
  <c r="V430" i="33"/>
  <c r="R430" i="33" s="1"/>
  <c r="U430" i="33" s="1"/>
  <c r="V431" i="33"/>
  <c r="R431" i="33" s="1"/>
  <c r="U431" i="33" s="1"/>
  <c r="V432" i="33"/>
  <c r="R432" i="33"/>
  <c r="U432" i="33" s="1"/>
  <c r="V433" i="33"/>
  <c r="R433" i="33" s="1"/>
  <c r="U433" i="33" s="1"/>
  <c r="V434" i="33"/>
  <c r="R434" i="33" s="1"/>
  <c r="U434" i="33" s="1"/>
  <c r="V435" i="33"/>
  <c r="R435" i="33" s="1"/>
  <c r="U435" i="33" s="1"/>
  <c r="V436" i="33"/>
  <c r="R436" i="33"/>
  <c r="U436" i="33" s="1"/>
  <c r="V437" i="33"/>
  <c r="R437" i="33" s="1"/>
  <c r="U437" i="33" s="1"/>
  <c r="V438" i="33"/>
  <c r="R438" i="33" s="1"/>
  <c r="U438" i="33" s="1"/>
  <c r="V439" i="33"/>
  <c r="R439" i="33" s="1"/>
  <c r="U439" i="33" s="1"/>
  <c r="V440" i="33"/>
  <c r="R440" i="33"/>
  <c r="U440" i="33" s="1"/>
  <c r="V441" i="33"/>
  <c r="R441" i="33" s="1"/>
  <c r="U441" i="33" s="1"/>
  <c r="V442" i="33"/>
  <c r="R442" i="33" s="1"/>
  <c r="U442" i="33" s="1"/>
  <c r="V443" i="33"/>
  <c r="R443" i="33" s="1"/>
  <c r="U443" i="33" s="1"/>
  <c r="V444" i="33"/>
  <c r="R444" i="33"/>
  <c r="U444" i="33" s="1"/>
  <c r="V445" i="33"/>
  <c r="R445" i="33" s="1"/>
  <c r="U445" i="33" s="1"/>
  <c r="V446" i="33"/>
  <c r="R446" i="33" s="1"/>
  <c r="U446" i="33" s="1"/>
  <c r="V447" i="33"/>
  <c r="R447" i="33" s="1"/>
  <c r="U447" i="33" s="1"/>
  <c r="V448" i="33"/>
  <c r="R448" i="33"/>
  <c r="U448" i="33" s="1"/>
  <c r="V449" i="33"/>
  <c r="R449" i="33" s="1"/>
  <c r="U449" i="33" s="1"/>
  <c r="V450" i="33"/>
  <c r="R450" i="33" s="1"/>
  <c r="U450" i="33" s="1"/>
  <c r="V451" i="33"/>
  <c r="R451" i="33" s="1"/>
  <c r="U451" i="33" s="1"/>
  <c r="V452" i="33"/>
  <c r="R452" i="33"/>
  <c r="U452" i="33" s="1"/>
  <c r="V453" i="33"/>
  <c r="R453" i="33" s="1"/>
  <c r="U453" i="33" s="1"/>
  <c r="V454" i="33"/>
  <c r="R454" i="33" s="1"/>
  <c r="U454" i="33" s="1"/>
  <c r="V455" i="33"/>
  <c r="R455" i="33" s="1"/>
  <c r="U455" i="33" s="1"/>
  <c r="V456" i="33"/>
  <c r="R456" i="33"/>
  <c r="U456" i="33" s="1"/>
  <c r="V457" i="33"/>
  <c r="R457" i="33" s="1"/>
  <c r="U457" i="33" s="1"/>
  <c r="V458" i="33"/>
  <c r="R458" i="33" s="1"/>
  <c r="U458" i="33" s="1"/>
  <c r="V459" i="33"/>
  <c r="R459" i="33" s="1"/>
  <c r="U459" i="33" s="1"/>
  <c r="V460" i="33"/>
  <c r="R460" i="33"/>
  <c r="U460" i="33" s="1"/>
  <c r="V461" i="33"/>
  <c r="R461" i="33" s="1"/>
  <c r="U461" i="33" s="1"/>
  <c r="V462" i="33"/>
  <c r="R462" i="33" s="1"/>
  <c r="U462" i="33" s="1"/>
  <c r="V463" i="33"/>
  <c r="R463" i="33" s="1"/>
  <c r="U463" i="33" s="1"/>
  <c r="V464" i="33"/>
  <c r="R464" i="33"/>
  <c r="U464" i="33" s="1"/>
  <c r="V465" i="33"/>
  <c r="R465" i="33" s="1"/>
  <c r="U465" i="33" s="1"/>
  <c r="V466" i="33"/>
  <c r="R466" i="33" s="1"/>
  <c r="U466" i="33" s="1"/>
  <c r="V467" i="33"/>
  <c r="R467" i="33" s="1"/>
  <c r="U467" i="33" s="1"/>
  <c r="V468" i="33"/>
  <c r="R468" i="33"/>
  <c r="U468" i="33" s="1"/>
  <c r="V469" i="33"/>
  <c r="R469" i="33" s="1"/>
  <c r="U469" i="33" s="1"/>
  <c r="V470" i="33"/>
  <c r="R470" i="33" s="1"/>
  <c r="U470" i="33" s="1"/>
  <c r="V471" i="33"/>
  <c r="R471" i="33" s="1"/>
  <c r="U471" i="33" s="1"/>
  <c r="V472" i="33"/>
  <c r="R472" i="33"/>
  <c r="U472" i="33" s="1"/>
  <c r="V473" i="33"/>
  <c r="R473" i="33" s="1"/>
  <c r="U473" i="33" s="1"/>
  <c r="V474" i="33"/>
  <c r="R474" i="33" s="1"/>
  <c r="U474" i="33" s="1"/>
  <c r="V475" i="33"/>
  <c r="R475" i="33" s="1"/>
  <c r="U475" i="33" s="1"/>
  <c r="V476" i="33"/>
  <c r="R476" i="33"/>
  <c r="U476" i="33" s="1"/>
  <c r="V477" i="33"/>
  <c r="R477" i="33" s="1"/>
  <c r="U477" i="33" s="1"/>
  <c r="V478" i="33"/>
  <c r="R478" i="33" s="1"/>
  <c r="U478" i="33" s="1"/>
  <c r="V479" i="33"/>
  <c r="R479" i="33" s="1"/>
  <c r="U479" i="33" s="1"/>
  <c r="V480" i="33"/>
  <c r="R480" i="33"/>
  <c r="U480" i="33" s="1"/>
  <c r="V481" i="33"/>
  <c r="R481" i="33" s="1"/>
  <c r="U481" i="33" s="1"/>
  <c r="V482" i="33"/>
  <c r="R482" i="33" s="1"/>
  <c r="U482" i="33" s="1"/>
  <c r="V483" i="33"/>
  <c r="R483" i="33" s="1"/>
  <c r="U483" i="33" s="1"/>
  <c r="V484" i="33"/>
  <c r="R484" i="33"/>
  <c r="U484" i="33" s="1"/>
  <c r="V485" i="33"/>
  <c r="R485" i="33" s="1"/>
  <c r="U485" i="33" s="1"/>
  <c r="V486" i="33"/>
  <c r="R486" i="33" s="1"/>
  <c r="U486" i="33" s="1"/>
  <c r="V487" i="33"/>
  <c r="R487" i="33" s="1"/>
  <c r="U487" i="33" s="1"/>
  <c r="V488" i="33"/>
  <c r="R488" i="33"/>
  <c r="U488" i="33" s="1"/>
  <c r="V489" i="33"/>
  <c r="R489" i="33" s="1"/>
  <c r="U489" i="33" s="1"/>
  <c r="V490" i="33"/>
  <c r="R490" i="33" s="1"/>
  <c r="U490" i="33" s="1"/>
  <c r="V491" i="33"/>
  <c r="R491" i="33" s="1"/>
  <c r="U491" i="33" s="1"/>
  <c r="V492" i="33"/>
  <c r="R492" i="33"/>
  <c r="U492" i="33" s="1"/>
  <c r="V493" i="33"/>
  <c r="R493" i="33" s="1"/>
  <c r="U493" i="33" s="1"/>
  <c r="V494" i="33"/>
  <c r="R494" i="33" s="1"/>
  <c r="U494" i="33" s="1"/>
  <c r="V495" i="33"/>
  <c r="R495" i="33" s="1"/>
  <c r="U495" i="33" s="1"/>
  <c r="V496" i="33"/>
  <c r="R496" i="33"/>
  <c r="U496" i="33" s="1"/>
  <c r="V497" i="33"/>
  <c r="R497" i="33" s="1"/>
  <c r="U497" i="33" s="1"/>
  <c r="V498" i="33"/>
  <c r="R498" i="33" s="1"/>
  <c r="U498" i="33" s="1"/>
  <c r="V499" i="33"/>
  <c r="R499" i="33" s="1"/>
  <c r="U499" i="33" s="1"/>
  <c r="V500" i="33"/>
  <c r="R500" i="33"/>
  <c r="U500" i="33" s="1"/>
  <c r="V501" i="33"/>
  <c r="R501" i="33" s="1"/>
  <c r="U501" i="33" s="1"/>
  <c r="V502" i="33"/>
  <c r="R502" i="33" s="1"/>
  <c r="U502" i="33" s="1"/>
  <c r="V503" i="33"/>
  <c r="R503" i="33" s="1"/>
  <c r="U503" i="33" s="1"/>
  <c r="V504" i="33"/>
  <c r="R504" i="33"/>
  <c r="U504" i="33" s="1"/>
  <c r="V505" i="33"/>
  <c r="R505" i="33" s="1"/>
  <c r="U505" i="33" s="1"/>
  <c r="V506" i="33"/>
  <c r="R506" i="33" s="1"/>
  <c r="U506" i="33" s="1"/>
  <c r="V507" i="33"/>
  <c r="R507" i="33" s="1"/>
  <c r="U507" i="33" s="1"/>
  <c r="V508" i="33"/>
  <c r="R508" i="33"/>
  <c r="U508" i="33" s="1"/>
  <c r="V509" i="33"/>
  <c r="R509" i="33" s="1"/>
  <c r="U509" i="33" s="1"/>
  <c r="V510" i="33"/>
  <c r="R510" i="33"/>
  <c r="U510" i="33" s="1"/>
  <c r="V511" i="33"/>
  <c r="R511" i="33" s="1"/>
  <c r="U511" i="33" s="1"/>
  <c r="V512" i="33"/>
  <c r="R512" i="33" s="1"/>
  <c r="U512" i="33" s="1"/>
  <c r="V513" i="33"/>
  <c r="R513" i="33" s="1"/>
  <c r="U513" i="33" s="1"/>
  <c r="V514" i="33"/>
  <c r="R514" i="33" s="1"/>
  <c r="U514" i="33" s="1"/>
  <c r="V515" i="33"/>
  <c r="R515" i="33" s="1"/>
  <c r="U515" i="33" s="1"/>
  <c r="V516" i="33"/>
  <c r="R516" i="33"/>
  <c r="U516" i="33" s="1"/>
  <c r="V517" i="33"/>
  <c r="R517" i="33" s="1"/>
  <c r="U517" i="33" s="1"/>
  <c r="V518" i="33"/>
  <c r="R518" i="33"/>
  <c r="U518" i="33" s="1"/>
  <c r="V519" i="33"/>
  <c r="R519" i="33" s="1"/>
  <c r="U519" i="33" s="1"/>
  <c r="V520" i="33"/>
  <c r="R520" i="33" s="1"/>
  <c r="U520" i="33" s="1"/>
  <c r="V521" i="33"/>
  <c r="R521" i="33" s="1"/>
  <c r="U521" i="33" s="1"/>
  <c r="V522" i="33"/>
  <c r="R522" i="33" s="1"/>
  <c r="U522" i="33" s="1"/>
  <c r="V523" i="33"/>
  <c r="R523" i="33" s="1"/>
  <c r="U523" i="33" s="1"/>
  <c r="V524" i="33"/>
  <c r="R524" i="33"/>
  <c r="U524" i="33" s="1"/>
  <c r="V525" i="33"/>
  <c r="R525" i="33" s="1"/>
  <c r="U525" i="33" s="1"/>
  <c r="V526" i="33"/>
  <c r="R526" i="33"/>
  <c r="U526" i="33" s="1"/>
  <c r="V527" i="33"/>
  <c r="R527" i="33" s="1"/>
  <c r="U527" i="33" s="1"/>
  <c r="V528" i="33"/>
  <c r="R528" i="33" s="1"/>
  <c r="U528" i="33" s="1"/>
  <c r="V529" i="33"/>
  <c r="R529" i="33" s="1"/>
  <c r="U529" i="33" s="1"/>
  <c r="V530" i="33"/>
  <c r="R530" i="33" s="1"/>
  <c r="U530" i="33" s="1"/>
  <c r="V531" i="33"/>
  <c r="R531" i="33" s="1"/>
  <c r="U531" i="33" s="1"/>
  <c r="V532" i="33"/>
  <c r="R532" i="33"/>
  <c r="U532" i="33" s="1"/>
  <c r="V533" i="33"/>
  <c r="R533" i="33" s="1"/>
  <c r="U533" i="33" s="1"/>
  <c r="V534" i="33"/>
  <c r="R534" i="33"/>
  <c r="U534" i="33" s="1"/>
  <c r="V535" i="33"/>
  <c r="R535" i="33" s="1"/>
  <c r="U535" i="33" s="1"/>
  <c r="V536" i="33"/>
  <c r="R536" i="33" s="1"/>
  <c r="U536" i="33" s="1"/>
  <c r="V537" i="33"/>
  <c r="R537" i="33" s="1"/>
  <c r="U537" i="33" s="1"/>
  <c r="V538" i="33"/>
  <c r="R538" i="33" s="1"/>
  <c r="U538" i="33" s="1"/>
  <c r="V539" i="33"/>
  <c r="R539" i="33" s="1"/>
  <c r="U539" i="33" s="1"/>
  <c r="V540" i="33"/>
  <c r="R540" i="33"/>
  <c r="U540" i="33" s="1"/>
  <c r="V541" i="33"/>
  <c r="R541" i="33" s="1"/>
  <c r="U541" i="33" s="1"/>
  <c r="V542" i="33"/>
  <c r="R542" i="33"/>
  <c r="U542" i="33" s="1"/>
  <c r="V543" i="33"/>
  <c r="R543" i="33" s="1"/>
  <c r="U543" i="33" s="1"/>
  <c r="V544" i="33"/>
  <c r="R544" i="33" s="1"/>
  <c r="U544" i="33" s="1"/>
  <c r="V545" i="33"/>
  <c r="R545" i="33" s="1"/>
  <c r="U545" i="33" s="1"/>
  <c r="V546" i="33"/>
  <c r="R546" i="33" s="1"/>
  <c r="U546" i="33" s="1"/>
  <c r="V547" i="33"/>
  <c r="R547" i="33" s="1"/>
  <c r="U547" i="33" s="1"/>
  <c r="V548" i="33"/>
  <c r="R548" i="33"/>
  <c r="U548" i="33" s="1"/>
  <c r="V549" i="33"/>
  <c r="R549" i="33" s="1"/>
  <c r="U549" i="33" s="1"/>
  <c r="V550" i="33"/>
  <c r="R550" i="33"/>
  <c r="U550" i="33" s="1"/>
  <c r="V551" i="33"/>
  <c r="R551" i="33" s="1"/>
  <c r="U551" i="33" s="1"/>
  <c r="V552" i="33"/>
  <c r="R552" i="33" s="1"/>
  <c r="U552" i="33" s="1"/>
  <c r="V553" i="33"/>
  <c r="R553" i="33" s="1"/>
  <c r="U553" i="33" s="1"/>
  <c r="V554" i="33"/>
  <c r="R554" i="33" s="1"/>
  <c r="U554" i="33" s="1"/>
  <c r="V555" i="33"/>
  <c r="R555" i="33" s="1"/>
  <c r="U555" i="33" s="1"/>
  <c r="V556" i="33"/>
  <c r="R556" i="33"/>
  <c r="U556" i="33" s="1"/>
  <c r="V557" i="33"/>
  <c r="R557" i="33" s="1"/>
  <c r="U557" i="33" s="1"/>
  <c r="V558" i="33"/>
  <c r="R558" i="33"/>
  <c r="U558" i="33" s="1"/>
  <c r="V559" i="33"/>
  <c r="R559" i="33" s="1"/>
  <c r="U559" i="33" s="1"/>
  <c r="V560" i="33"/>
  <c r="R560" i="33" s="1"/>
  <c r="U560" i="33" s="1"/>
  <c r="V561" i="33"/>
  <c r="R561" i="33" s="1"/>
  <c r="U561" i="33" s="1"/>
  <c r="V562" i="33"/>
  <c r="R562" i="33" s="1"/>
  <c r="U562" i="33" s="1"/>
  <c r="V563" i="33"/>
  <c r="R563" i="33" s="1"/>
  <c r="U563" i="33" s="1"/>
  <c r="V564" i="33"/>
  <c r="R564" i="33"/>
  <c r="U564" i="33" s="1"/>
  <c r="V565" i="33"/>
  <c r="R565" i="33" s="1"/>
  <c r="U565" i="33" s="1"/>
  <c r="V566" i="33"/>
  <c r="R566" i="33"/>
  <c r="U566" i="33" s="1"/>
  <c r="V567" i="33"/>
  <c r="R567" i="33" s="1"/>
  <c r="U567" i="33" s="1"/>
  <c r="V568" i="33"/>
  <c r="R568" i="33" s="1"/>
  <c r="U568" i="33" s="1"/>
  <c r="V569" i="33"/>
  <c r="R569" i="33" s="1"/>
  <c r="U569" i="33" s="1"/>
  <c r="V570" i="33"/>
  <c r="R570" i="33" s="1"/>
  <c r="U570" i="33" s="1"/>
  <c r="V571" i="33"/>
  <c r="R571" i="33" s="1"/>
  <c r="U571" i="33" s="1"/>
  <c r="V572" i="33"/>
  <c r="R572" i="33"/>
  <c r="U572" i="33" s="1"/>
  <c r="V573" i="33"/>
  <c r="R573" i="33" s="1"/>
  <c r="U573" i="33" s="1"/>
  <c r="V574" i="33"/>
  <c r="R574" i="33"/>
  <c r="U574" i="33" s="1"/>
  <c r="V575" i="33"/>
  <c r="R575" i="33" s="1"/>
  <c r="U575" i="33" s="1"/>
  <c r="V576" i="33"/>
  <c r="R576" i="33" s="1"/>
  <c r="U576" i="33" s="1"/>
  <c r="V577" i="33"/>
  <c r="R577" i="33" s="1"/>
  <c r="U577" i="33" s="1"/>
  <c r="V578" i="33"/>
  <c r="R578" i="33" s="1"/>
  <c r="U578" i="33" s="1"/>
  <c r="V579" i="33"/>
  <c r="R579" i="33" s="1"/>
  <c r="U579" i="33" s="1"/>
  <c r="V580" i="33"/>
  <c r="R580" i="33"/>
  <c r="U580" i="33" s="1"/>
  <c r="V581" i="33"/>
  <c r="R581" i="33" s="1"/>
  <c r="U581" i="33" s="1"/>
  <c r="V582" i="33"/>
  <c r="R582" i="33"/>
  <c r="U582" i="33" s="1"/>
  <c r="V583" i="33"/>
  <c r="R583" i="33" s="1"/>
  <c r="U583" i="33" s="1"/>
  <c r="V584" i="33"/>
  <c r="R584" i="33" s="1"/>
  <c r="U584" i="33" s="1"/>
  <c r="V585" i="33"/>
  <c r="R585" i="33" s="1"/>
  <c r="U585" i="33" s="1"/>
  <c r="V586" i="33"/>
  <c r="R586" i="33" s="1"/>
  <c r="U586" i="33" s="1"/>
  <c r="V587" i="33"/>
  <c r="R587" i="33" s="1"/>
  <c r="U587" i="33" s="1"/>
  <c r="V588" i="33"/>
  <c r="R588" i="33"/>
  <c r="U588" i="33" s="1"/>
  <c r="V589" i="33"/>
  <c r="R589" i="33" s="1"/>
  <c r="U589" i="33" s="1"/>
  <c r="V590" i="33"/>
  <c r="R590" i="33"/>
  <c r="U590" i="33" s="1"/>
  <c r="V591" i="33"/>
  <c r="R591" i="33" s="1"/>
  <c r="U591" i="33" s="1"/>
  <c r="V592" i="33"/>
  <c r="R592" i="33" s="1"/>
  <c r="U592" i="33" s="1"/>
  <c r="V593" i="33"/>
  <c r="R593" i="33" s="1"/>
  <c r="U593" i="33" s="1"/>
  <c r="V594" i="33"/>
  <c r="R594" i="33" s="1"/>
  <c r="U594" i="33" s="1"/>
  <c r="V595" i="33"/>
  <c r="R595" i="33" s="1"/>
  <c r="U595" i="33" s="1"/>
  <c r="V596" i="33"/>
  <c r="R596" i="33"/>
  <c r="U596" i="33" s="1"/>
  <c r="V597" i="33"/>
  <c r="R597" i="33" s="1"/>
  <c r="U597" i="33" s="1"/>
  <c r="V598" i="33"/>
  <c r="R598" i="33"/>
  <c r="U598" i="33" s="1"/>
  <c r="V599" i="33"/>
  <c r="R599" i="33" s="1"/>
  <c r="U599" i="33" s="1"/>
  <c r="V600" i="33"/>
  <c r="R600" i="33" s="1"/>
  <c r="U600" i="33" s="1"/>
  <c r="V601" i="33"/>
  <c r="R601" i="33" s="1"/>
  <c r="U601" i="33" s="1"/>
  <c r="V602" i="33"/>
  <c r="R602" i="33" s="1"/>
  <c r="U602" i="33" s="1"/>
  <c r="V603" i="33"/>
  <c r="R603" i="33" s="1"/>
  <c r="U603" i="33" s="1"/>
  <c r="V604" i="33"/>
  <c r="R604" i="33"/>
  <c r="U604" i="33" s="1"/>
  <c r="V605" i="33"/>
  <c r="R605" i="33" s="1"/>
  <c r="U605" i="33" s="1"/>
  <c r="V5" i="34"/>
  <c r="R5" i="34" s="1"/>
  <c r="U5" i="34" s="1"/>
  <c r="V6" i="34"/>
  <c r="S6" i="34" s="1"/>
  <c r="R6" i="34"/>
  <c r="U6" i="34" s="1"/>
  <c r="V7" i="34"/>
  <c r="R7" i="34" s="1"/>
  <c r="U7" i="34" s="1"/>
  <c r="V8" i="34"/>
  <c r="R8" i="34" s="1"/>
  <c r="U8" i="34" s="1"/>
  <c r="V9" i="34"/>
  <c r="R9" i="34" s="1"/>
  <c r="U9" i="34" s="1"/>
  <c r="V10" i="34"/>
  <c r="R10" i="34" s="1"/>
  <c r="U10" i="34" s="1"/>
  <c r="V11" i="34"/>
  <c r="R11" i="34"/>
  <c r="U11" i="34" s="1"/>
  <c r="V12" i="34"/>
  <c r="R12" i="34" s="1"/>
  <c r="U12" i="34" s="1"/>
  <c r="V13" i="34"/>
  <c r="R13" i="34"/>
  <c r="U13" i="34" s="1"/>
  <c r="V14" i="34"/>
  <c r="R14" i="34" s="1"/>
  <c r="U14" i="34" s="1"/>
  <c r="V15" i="34"/>
  <c r="R15" i="34" s="1"/>
  <c r="U15" i="34" s="1"/>
  <c r="V16" i="34"/>
  <c r="R16" i="34" s="1"/>
  <c r="U16" i="34" s="1"/>
  <c r="V17" i="34"/>
  <c r="R17" i="34" s="1"/>
  <c r="U17" i="34" s="1"/>
  <c r="V18" i="34"/>
  <c r="R18" i="34" s="1"/>
  <c r="U18" i="34" s="1"/>
  <c r="V19" i="34"/>
  <c r="R19" i="34"/>
  <c r="U19" i="34" s="1"/>
  <c r="V20" i="34"/>
  <c r="R20" i="34" s="1"/>
  <c r="U20" i="34" s="1"/>
  <c r="V21" i="34"/>
  <c r="R21" i="34"/>
  <c r="U21" i="34" s="1"/>
  <c r="V22" i="34"/>
  <c r="R22" i="34" s="1"/>
  <c r="U22" i="34" s="1"/>
  <c r="V23" i="34"/>
  <c r="R23" i="34" s="1"/>
  <c r="U23" i="34" s="1"/>
  <c r="V24" i="34"/>
  <c r="R24" i="34" s="1"/>
  <c r="U24" i="34" s="1"/>
  <c r="V25" i="34"/>
  <c r="R25" i="34" s="1"/>
  <c r="U25" i="34" s="1"/>
  <c r="V26" i="34"/>
  <c r="R26" i="34" s="1"/>
  <c r="U26" i="34" s="1"/>
  <c r="V27" i="34"/>
  <c r="R27" i="34"/>
  <c r="U27" i="34" s="1"/>
  <c r="V28" i="34"/>
  <c r="R28" i="34" s="1"/>
  <c r="U28" i="34" s="1"/>
  <c r="V29" i="34"/>
  <c r="R29" i="34"/>
  <c r="U29" i="34" s="1"/>
  <c r="V30" i="34"/>
  <c r="R30" i="34" s="1"/>
  <c r="U30" i="34" s="1"/>
  <c r="V31" i="34"/>
  <c r="R31" i="34" s="1"/>
  <c r="U31" i="34" s="1"/>
  <c r="V32" i="34"/>
  <c r="R32" i="34" s="1"/>
  <c r="U32" i="34" s="1"/>
  <c r="V33" i="34"/>
  <c r="R33" i="34" s="1"/>
  <c r="U33" i="34" s="1"/>
  <c r="V34" i="34"/>
  <c r="R34" i="34" s="1"/>
  <c r="U34" i="34" s="1"/>
  <c r="V35" i="34"/>
  <c r="R35" i="34"/>
  <c r="U35" i="34" s="1"/>
  <c r="V36" i="34"/>
  <c r="R36" i="34" s="1"/>
  <c r="U36" i="34" s="1"/>
  <c r="V37" i="34"/>
  <c r="R37" i="34"/>
  <c r="U37" i="34" s="1"/>
  <c r="V38" i="34"/>
  <c r="R38" i="34" s="1"/>
  <c r="U38" i="34" s="1"/>
  <c r="V39" i="34"/>
  <c r="R39" i="34" s="1"/>
  <c r="U39" i="34" s="1"/>
  <c r="V40" i="34"/>
  <c r="R40" i="34" s="1"/>
  <c r="U40" i="34" s="1"/>
  <c r="V41" i="34"/>
  <c r="R41" i="34" s="1"/>
  <c r="U41" i="34" s="1"/>
  <c r="V42" i="34"/>
  <c r="R42" i="34" s="1"/>
  <c r="U42" i="34" s="1"/>
  <c r="V43" i="34"/>
  <c r="R43" i="34"/>
  <c r="U43" i="34" s="1"/>
  <c r="V44" i="34"/>
  <c r="R44" i="34" s="1"/>
  <c r="U44" i="34" s="1"/>
  <c r="V45" i="34"/>
  <c r="R45" i="34"/>
  <c r="U45" i="34" s="1"/>
  <c r="V46" i="34"/>
  <c r="R46" i="34" s="1"/>
  <c r="U46" i="34" s="1"/>
  <c r="V47" i="34"/>
  <c r="R47" i="34" s="1"/>
  <c r="U47" i="34" s="1"/>
  <c r="V48" i="34"/>
  <c r="R48" i="34" s="1"/>
  <c r="U48" i="34" s="1"/>
  <c r="V49" i="34"/>
  <c r="R49" i="34" s="1"/>
  <c r="U49" i="34" s="1"/>
  <c r="V50" i="34"/>
  <c r="R50" i="34" s="1"/>
  <c r="U50" i="34" s="1"/>
  <c r="V51" i="34"/>
  <c r="R51" i="34"/>
  <c r="U51" i="34" s="1"/>
  <c r="V52" i="34"/>
  <c r="R52" i="34" s="1"/>
  <c r="U52" i="34" s="1"/>
  <c r="V53" i="34"/>
  <c r="R53" i="34"/>
  <c r="U53" i="34" s="1"/>
  <c r="V54" i="34"/>
  <c r="R54" i="34" s="1"/>
  <c r="U54" i="34" s="1"/>
  <c r="V55" i="34"/>
  <c r="R55" i="34" s="1"/>
  <c r="U55" i="34" s="1"/>
  <c r="V56" i="34"/>
  <c r="R56" i="34" s="1"/>
  <c r="U56" i="34" s="1"/>
  <c r="V57" i="34"/>
  <c r="R57" i="34" s="1"/>
  <c r="U57" i="34" s="1"/>
  <c r="V58" i="34"/>
  <c r="R58" i="34" s="1"/>
  <c r="U58" i="34" s="1"/>
  <c r="V59" i="34"/>
  <c r="R59" i="34"/>
  <c r="U59" i="34" s="1"/>
  <c r="V60" i="34"/>
  <c r="R60" i="34" s="1"/>
  <c r="U60" i="34" s="1"/>
  <c r="V61" i="34"/>
  <c r="R61" i="34"/>
  <c r="U61" i="34" s="1"/>
  <c r="V62" i="34"/>
  <c r="R62" i="34" s="1"/>
  <c r="U62" i="34" s="1"/>
  <c r="V63" i="34"/>
  <c r="R63" i="34" s="1"/>
  <c r="U63" i="34" s="1"/>
  <c r="V64" i="34"/>
  <c r="R64" i="34" s="1"/>
  <c r="U64" i="34" s="1"/>
  <c r="V65" i="34"/>
  <c r="R65" i="34" s="1"/>
  <c r="U65" i="34" s="1"/>
  <c r="V66" i="34"/>
  <c r="R66" i="34" s="1"/>
  <c r="U66" i="34" s="1"/>
  <c r="V67" i="34"/>
  <c r="R67" i="34"/>
  <c r="U67" i="34" s="1"/>
  <c r="V68" i="34"/>
  <c r="R68" i="34" s="1"/>
  <c r="U68" i="34" s="1"/>
  <c r="V69" i="34"/>
  <c r="R69" i="34"/>
  <c r="U69" i="34" s="1"/>
  <c r="V70" i="34"/>
  <c r="R70" i="34" s="1"/>
  <c r="U70" i="34" s="1"/>
  <c r="V71" i="34"/>
  <c r="R71" i="34" s="1"/>
  <c r="U71" i="34" s="1"/>
  <c r="V72" i="34"/>
  <c r="R72" i="34" s="1"/>
  <c r="U72" i="34" s="1"/>
  <c r="V73" i="34"/>
  <c r="R73" i="34" s="1"/>
  <c r="U73" i="34" s="1"/>
  <c r="V74" i="34"/>
  <c r="R74" i="34" s="1"/>
  <c r="U74" i="34" s="1"/>
  <c r="V75" i="34"/>
  <c r="R75" i="34"/>
  <c r="U75" i="34" s="1"/>
  <c r="V76" i="34"/>
  <c r="R76" i="34" s="1"/>
  <c r="U76" i="34" s="1"/>
  <c r="V77" i="34"/>
  <c r="R77" i="34"/>
  <c r="U77" i="34" s="1"/>
  <c r="V78" i="34"/>
  <c r="R78" i="34" s="1"/>
  <c r="U78" i="34" s="1"/>
  <c r="V79" i="34"/>
  <c r="R79" i="34" s="1"/>
  <c r="U79" i="34" s="1"/>
  <c r="V80" i="34"/>
  <c r="R80" i="34" s="1"/>
  <c r="U80" i="34" s="1"/>
  <c r="V81" i="34"/>
  <c r="R81" i="34" s="1"/>
  <c r="U81" i="34" s="1"/>
  <c r="V82" i="34"/>
  <c r="R82" i="34" s="1"/>
  <c r="U82" i="34" s="1"/>
  <c r="V83" i="34"/>
  <c r="R83" i="34"/>
  <c r="U83" i="34" s="1"/>
  <c r="V84" i="34"/>
  <c r="R84" i="34" s="1"/>
  <c r="U84" i="34" s="1"/>
  <c r="V85" i="34"/>
  <c r="R85" i="34"/>
  <c r="U85" i="34" s="1"/>
  <c r="V86" i="34"/>
  <c r="R86" i="34" s="1"/>
  <c r="U86" i="34" s="1"/>
  <c r="V87" i="34"/>
  <c r="R87" i="34" s="1"/>
  <c r="U87" i="34" s="1"/>
  <c r="V88" i="34"/>
  <c r="R88" i="34" s="1"/>
  <c r="U88" i="34" s="1"/>
  <c r="V89" i="34"/>
  <c r="R89" i="34" s="1"/>
  <c r="U89" i="34" s="1"/>
  <c r="V90" i="34"/>
  <c r="R90" i="34" s="1"/>
  <c r="U90" i="34" s="1"/>
  <c r="V91" i="34"/>
  <c r="R91" i="34"/>
  <c r="U91" i="34" s="1"/>
  <c r="V92" i="34"/>
  <c r="R92" i="34" s="1"/>
  <c r="U92" i="34" s="1"/>
  <c r="V93" i="34"/>
  <c r="R93" i="34"/>
  <c r="U93" i="34" s="1"/>
  <c r="V94" i="34"/>
  <c r="R94" i="34" s="1"/>
  <c r="U94" i="34" s="1"/>
  <c r="V95" i="34"/>
  <c r="R95" i="34" s="1"/>
  <c r="U95" i="34" s="1"/>
  <c r="V96" i="34"/>
  <c r="R96" i="34" s="1"/>
  <c r="U96" i="34" s="1"/>
  <c r="V97" i="34"/>
  <c r="R97" i="34" s="1"/>
  <c r="U97" i="34" s="1"/>
  <c r="V98" i="34"/>
  <c r="R98" i="34" s="1"/>
  <c r="U98" i="34" s="1"/>
  <c r="V99" i="34"/>
  <c r="R99" i="34"/>
  <c r="U99" i="34" s="1"/>
  <c r="V100" i="34"/>
  <c r="R100" i="34" s="1"/>
  <c r="U100" i="34" s="1"/>
  <c r="V101" i="34"/>
  <c r="R101" i="34"/>
  <c r="U101" i="34" s="1"/>
  <c r="V102" i="34"/>
  <c r="R102" i="34" s="1"/>
  <c r="U102" i="34" s="1"/>
  <c r="V103" i="34"/>
  <c r="R103" i="34" s="1"/>
  <c r="U103" i="34" s="1"/>
  <c r="V104" i="34"/>
  <c r="R104" i="34" s="1"/>
  <c r="U104" i="34" s="1"/>
  <c r="V105" i="34"/>
  <c r="R105" i="34" s="1"/>
  <c r="U105" i="34" s="1"/>
  <c r="V106" i="34"/>
  <c r="R106" i="34" s="1"/>
  <c r="U106" i="34" s="1"/>
  <c r="V107" i="34"/>
  <c r="R107" i="34"/>
  <c r="U107" i="34" s="1"/>
  <c r="V108" i="34"/>
  <c r="R108" i="34" s="1"/>
  <c r="U108" i="34" s="1"/>
  <c r="V109" i="34"/>
  <c r="R109" i="34"/>
  <c r="U109" i="34" s="1"/>
  <c r="V110" i="34"/>
  <c r="R110" i="34" s="1"/>
  <c r="U110" i="34" s="1"/>
  <c r="V111" i="34"/>
  <c r="R111" i="34" s="1"/>
  <c r="U111" i="34" s="1"/>
  <c r="V112" i="34"/>
  <c r="R112" i="34" s="1"/>
  <c r="U112" i="34" s="1"/>
  <c r="V113" i="34"/>
  <c r="R113" i="34" s="1"/>
  <c r="U113" i="34" s="1"/>
  <c r="V114" i="34"/>
  <c r="R114" i="34" s="1"/>
  <c r="U114" i="34" s="1"/>
  <c r="V115" i="34"/>
  <c r="R115" i="34"/>
  <c r="U115" i="34" s="1"/>
  <c r="V116" i="34"/>
  <c r="R116" i="34" s="1"/>
  <c r="U116" i="34" s="1"/>
  <c r="V117" i="34"/>
  <c r="R117" i="34"/>
  <c r="U117" i="34" s="1"/>
  <c r="V118" i="34"/>
  <c r="R118" i="34" s="1"/>
  <c r="U118" i="34" s="1"/>
  <c r="V119" i="34"/>
  <c r="R119" i="34" s="1"/>
  <c r="U119" i="34" s="1"/>
  <c r="V120" i="34"/>
  <c r="R120" i="34" s="1"/>
  <c r="U120" i="34" s="1"/>
  <c r="V121" i="34"/>
  <c r="R121" i="34" s="1"/>
  <c r="U121" i="34" s="1"/>
  <c r="V122" i="34"/>
  <c r="R122" i="34" s="1"/>
  <c r="U122" i="34" s="1"/>
  <c r="V123" i="34"/>
  <c r="R123" i="34"/>
  <c r="U123" i="34" s="1"/>
  <c r="V124" i="34"/>
  <c r="R124" i="34" s="1"/>
  <c r="U124" i="34" s="1"/>
  <c r="V125" i="34"/>
  <c r="R125" i="34"/>
  <c r="U125" i="34" s="1"/>
  <c r="V126" i="34"/>
  <c r="R126" i="34" s="1"/>
  <c r="U126" i="34" s="1"/>
  <c r="V127" i="34"/>
  <c r="R127" i="34" s="1"/>
  <c r="U127" i="34" s="1"/>
  <c r="V128" i="34"/>
  <c r="R128" i="34" s="1"/>
  <c r="U128" i="34" s="1"/>
  <c r="V129" i="34"/>
  <c r="R129" i="34" s="1"/>
  <c r="U129" i="34" s="1"/>
  <c r="V130" i="34"/>
  <c r="R130" i="34" s="1"/>
  <c r="U130" i="34" s="1"/>
  <c r="V131" i="34"/>
  <c r="R131" i="34"/>
  <c r="U131" i="34" s="1"/>
  <c r="V132" i="34"/>
  <c r="R132" i="34" s="1"/>
  <c r="U132" i="34" s="1"/>
  <c r="V133" i="34"/>
  <c r="R133" i="34"/>
  <c r="U133" i="34" s="1"/>
  <c r="V134" i="34"/>
  <c r="R134" i="34" s="1"/>
  <c r="U134" i="34" s="1"/>
  <c r="V135" i="34"/>
  <c r="R135" i="34" s="1"/>
  <c r="U135" i="34" s="1"/>
  <c r="V136" i="34"/>
  <c r="R136" i="34" s="1"/>
  <c r="U136" i="34" s="1"/>
  <c r="V137" i="34"/>
  <c r="R137" i="34" s="1"/>
  <c r="U137" i="34" s="1"/>
  <c r="V138" i="34"/>
  <c r="R138" i="34" s="1"/>
  <c r="U138" i="34" s="1"/>
  <c r="V139" i="34"/>
  <c r="R139" i="34"/>
  <c r="U139" i="34" s="1"/>
  <c r="V140" i="34"/>
  <c r="R140" i="34" s="1"/>
  <c r="U140" i="34" s="1"/>
  <c r="V141" i="34"/>
  <c r="R141" i="34"/>
  <c r="U141" i="34" s="1"/>
  <c r="V142" i="34"/>
  <c r="R142" i="34" s="1"/>
  <c r="U142" i="34" s="1"/>
  <c r="V143" i="34"/>
  <c r="R143" i="34" s="1"/>
  <c r="U143" i="34" s="1"/>
  <c r="V144" i="34"/>
  <c r="R144" i="34" s="1"/>
  <c r="U144" i="34" s="1"/>
  <c r="V145" i="34"/>
  <c r="R145" i="34" s="1"/>
  <c r="U145" i="34" s="1"/>
  <c r="V146" i="34"/>
  <c r="R146" i="34" s="1"/>
  <c r="U146" i="34" s="1"/>
  <c r="V147" i="34"/>
  <c r="R147" i="34"/>
  <c r="U147" i="34" s="1"/>
  <c r="V148" i="34"/>
  <c r="R148" i="34" s="1"/>
  <c r="U148" i="34" s="1"/>
  <c r="V149" i="34"/>
  <c r="R149" i="34"/>
  <c r="U149" i="34" s="1"/>
  <c r="V150" i="34"/>
  <c r="R150" i="34" s="1"/>
  <c r="U150" i="34" s="1"/>
  <c r="V151" i="34"/>
  <c r="R151" i="34" s="1"/>
  <c r="U151" i="34" s="1"/>
  <c r="V152" i="34"/>
  <c r="R152" i="34" s="1"/>
  <c r="U152" i="34" s="1"/>
  <c r="V153" i="34"/>
  <c r="R153" i="34" s="1"/>
  <c r="U153" i="34" s="1"/>
  <c r="V154" i="34"/>
  <c r="R154" i="34" s="1"/>
  <c r="U154" i="34" s="1"/>
  <c r="V155" i="34"/>
  <c r="R155" i="34"/>
  <c r="U155" i="34" s="1"/>
  <c r="V156" i="34"/>
  <c r="R156" i="34" s="1"/>
  <c r="U156" i="34" s="1"/>
  <c r="V157" i="34"/>
  <c r="R157" i="34"/>
  <c r="U157" i="34" s="1"/>
  <c r="V158" i="34"/>
  <c r="R158" i="34" s="1"/>
  <c r="U158" i="34" s="1"/>
  <c r="V159" i="34"/>
  <c r="R159" i="34" s="1"/>
  <c r="U159" i="34" s="1"/>
  <c r="V160" i="34"/>
  <c r="R160" i="34" s="1"/>
  <c r="U160" i="34" s="1"/>
  <c r="V161" i="34"/>
  <c r="R161" i="34" s="1"/>
  <c r="U161" i="34" s="1"/>
  <c r="V162" i="34"/>
  <c r="R162" i="34" s="1"/>
  <c r="U162" i="34" s="1"/>
  <c r="V163" i="34"/>
  <c r="R163" i="34"/>
  <c r="U163" i="34" s="1"/>
  <c r="V164" i="34"/>
  <c r="R164" i="34" s="1"/>
  <c r="U164" i="34" s="1"/>
  <c r="V165" i="34"/>
  <c r="R165" i="34"/>
  <c r="U165" i="34" s="1"/>
  <c r="V166" i="34"/>
  <c r="R166" i="34" s="1"/>
  <c r="U166" i="34" s="1"/>
  <c r="V167" i="34"/>
  <c r="R167" i="34" s="1"/>
  <c r="U167" i="34" s="1"/>
  <c r="V168" i="34"/>
  <c r="R168" i="34" s="1"/>
  <c r="U168" i="34" s="1"/>
  <c r="V169" i="34"/>
  <c r="R169" i="34" s="1"/>
  <c r="U169" i="34" s="1"/>
  <c r="V170" i="34"/>
  <c r="R170" i="34" s="1"/>
  <c r="U170" i="34" s="1"/>
  <c r="V171" i="34"/>
  <c r="R171" i="34"/>
  <c r="U171" i="34" s="1"/>
  <c r="V172" i="34"/>
  <c r="R172" i="34" s="1"/>
  <c r="U172" i="34" s="1"/>
  <c r="V173" i="34"/>
  <c r="R173" i="34"/>
  <c r="U173" i="34" s="1"/>
  <c r="V174" i="34"/>
  <c r="R174" i="34" s="1"/>
  <c r="U174" i="34" s="1"/>
  <c r="V175" i="34"/>
  <c r="R175" i="34" s="1"/>
  <c r="U175" i="34" s="1"/>
  <c r="V176" i="34"/>
  <c r="R176" i="34" s="1"/>
  <c r="U176" i="34" s="1"/>
  <c r="V177" i="34"/>
  <c r="R177" i="34" s="1"/>
  <c r="U177" i="34" s="1"/>
  <c r="V178" i="34"/>
  <c r="R178" i="34" s="1"/>
  <c r="U178" i="34" s="1"/>
  <c r="V179" i="34"/>
  <c r="R179" i="34"/>
  <c r="U179" i="34" s="1"/>
  <c r="V180" i="34"/>
  <c r="R180" i="34" s="1"/>
  <c r="U180" i="34" s="1"/>
  <c r="V181" i="34"/>
  <c r="R181" i="34"/>
  <c r="U181" i="34" s="1"/>
  <c r="V182" i="34"/>
  <c r="R182" i="34" s="1"/>
  <c r="U182" i="34" s="1"/>
  <c r="V183" i="34"/>
  <c r="R183" i="34" s="1"/>
  <c r="U183" i="34" s="1"/>
  <c r="V184" i="34"/>
  <c r="R184" i="34" s="1"/>
  <c r="U184" i="34" s="1"/>
  <c r="V185" i="34"/>
  <c r="R185" i="34" s="1"/>
  <c r="U185" i="34" s="1"/>
  <c r="V186" i="34"/>
  <c r="R186" i="34" s="1"/>
  <c r="U186" i="34" s="1"/>
  <c r="V187" i="34"/>
  <c r="R187" i="34"/>
  <c r="U187" i="34" s="1"/>
  <c r="V188" i="34"/>
  <c r="R188" i="34" s="1"/>
  <c r="U188" i="34" s="1"/>
  <c r="V189" i="34"/>
  <c r="R189" i="34"/>
  <c r="U189" i="34" s="1"/>
  <c r="V190" i="34"/>
  <c r="R190" i="34" s="1"/>
  <c r="U190" i="34" s="1"/>
  <c r="V191" i="34"/>
  <c r="R191" i="34" s="1"/>
  <c r="U191" i="34" s="1"/>
  <c r="V192" i="34"/>
  <c r="R192" i="34" s="1"/>
  <c r="U192" i="34" s="1"/>
  <c r="V193" i="34"/>
  <c r="R193" i="34" s="1"/>
  <c r="U193" i="34" s="1"/>
  <c r="V194" i="34"/>
  <c r="R194" i="34" s="1"/>
  <c r="U194" i="34" s="1"/>
  <c r="V195" i="34"/>
  <c r="R195" i="34"/>
  <c r="U195" i="34" s="1"/>
  <c r="V196" i="34"/>
  <c r="R196" i="34" s="1"/>
  <c r="U196" i="34" s="1"/>
  <c r="V197" i="34"/>
  <c r="R197" i="34"/>
  <c r="U197" i="34" s="1"/>
  <c r="V198" i="34"/>
  <c r="R198" i="34" s="1"/>
  <c r="U198" i="34" s="1"/>
  <c r="V199" i="34"/>
  <c r="R199" i="34" s="1"/>
  <c r="U199" i="34" s="1"/>
  <c r="V200" i="34"/>
  <c r="R200" i="34" s="1"/>
  <c r="U200" i="34" s="1"/>
  <c r="V201" i="34"/>
  <c r="R201" i="34" s="1"/>
  <c r="U201" i="34" s="1"/>
  <c r="V202" i="34"/>
  <c r="R202" i="34" s="1"/>
  <c r="U202" i="34" s="1"/>
  <c r="V203" i="34"/>
  <c r="R203" i="34"/>
  <c r="U203" i="34" s="1"/>
  <c r="V204" i="34"/>
  <c r="R204" i="34" s="1"/>
  <c r="U204" i="34" s="1"/>
  <c r="V205" i="34"/>
  <c r="R205" i="34"/>
  <c r="U205" i="34" s="1"/>
  <c r="V206" i="34"/>
  <c r="R206" i="34" s="1"/>
  <c r="U206" i="34" s="1"/>
  <c r="V207" i="34"/>
  <c r="R207" i="34" s="1"/>
  <c r="U207" i="34" s="1"/>
  <c r="V208" i="34"/>
  <c r="R208" i="34" s="1"/>
  <c r="U208" i="34" s="1"/>
  <c r="V209" i="34"/>
  <c r="R209" i="34" s="1"/>
  <c r="U209" i="34" s="1"/>
  <c r="V210" i="34"/>
  <c r="R210" i="34" s="1"/>
  <c r="U210" i="34" s="1"/>
  <c r="V211" i="34"/>
  <c r="R211" i="34"/>
  <c r="U211" i="34" s="1"/>
  <c r="V212" i="34"/>
  <c r="R212" i="34" s="1"/>
  <c r="U212" i="34" s="1"/>
  <c r="V213" i="34"/>
  <c r="R213" i="34"/>
  <c r="U213" i="34" s="1"/>
  <c r="V214" i="34"/>
  <c r="R214" i="34" s="1"/>
  <c r="U214" i="34" s="1"/>
  <c r="V215" i="34"/>
  <c r="R215" i="34" s="1"/>
  <c r="U215" i="34" s="1"/>
  <c r="V216" i="34"/>
  <c r="R216" i="34" s="1"/>
  <c r="U216" i="34" s="1"/>
  <c r="V217" i="34"/>
  <c r="R217" i="34" s="1"/>
  <c r="U217" i="34" s="1"/>
  <c r="V218" i="34"/>
  <c r="R218" i="34" s="1"/>
  <c r="U218" i="34" s="1"/>
  <c r="V219" i="34"/>
  <c r="R219" i="34"/>
  <c r="U219" i="34" s="1"/>
  <c r="V220" i="34"/>
  <c r="R220" i="34" s="1"/>
  <c r="U220" i="34" s="1"/>
  <c r="V221" i="34"/>
  <c r="R221" i="34"/>
  <c r="U221" i="34" s="1"/>
  <c r="V222" i="34"/>
  <c r="R222" i="34" s="1"/>
  <c r="U222" i="34" s="1"/>
  <c r="V223" i="34"/>
  <c r="R223" i="34" s="1"/>
  <c r="U223" i="34" s="1"/>
  <c r="V224" i="34"/>
  <c r="R224" i="34" s="1"/>
  <c r="U224" i="34" s="1"/>
  <c r="V225" i="34"/>
  <c r="R225" i="34" s="1"/>
  <c r="U225" i="34" s="1"/>
  <c r="V226" i="34"/>
  <c r="R226" i="34" s="1"/>
  <c r="U226" i="34" s="1"/>
  <c r="V227" i="34"/>
  <c r="R227" i="34"/>
  <c r="U227" i="34" s="1"/>
  <c r="V228" i="34"/>
  <c r="R228" i="34" s="1"/>
  <c r="U228" i="34" s="1"/>
  <c r="V229" i="34"/>
  <c r="R229" i="34"/>
  <c r="U229" i="34" s="1"/>
  <c r="V230" i="34"/>
  <c r="R230" i="34" s="1"/>
  <c r="U230" i="34" s="1"/>
  <c r="V231" i="34"/>
  <c r="R231" i="34" s="1"/>
  <c r="U231" i="34" s="1"/>
  <c r="V232" i="34"/>
  <c r="R232" i="34" s="1"/>
  <c r="U232" i="34" s="1"/>
  <c r="V233" i="34"/>
  <c r="R233" i="34" s="1"/>
  <c r="U233" i="34" s="1"/>
  <c r="V234" i="34"/>
  <c r="R234" i="34" s="1"/>
  <c r="U234" i="34" s="1"/>
  <c r="V235" i="34"/>
  <c r="R235" i="34"/>
  <c r="U235" i="34" s="1"/>
  <c r="V236" i="34"/>
  <c r="R236" i="34" s="1"/>
  <c r="U236" i="34" s="1"/>
  <c r="V237" i="34"/>
  <c r="R237" i="34"/>
  <c r="U237" i="34" s="1"/>
  <c r="V238" i="34"/>
  <c r="R238" i="34" s="1"/>
  <c r="U238" i="34" s="1"/>
  <c r="V239" i="34"/>
  <c r="R239" i="34" s="1"/>
  <c r="U239" i="34" s="1"/>
  <c r="V240" i="34"/>
  <c r="R240" i="34" s="1"/>
  <c r="U240" i="34" s="1"/>
  <c r="V241" i="34"/>
  <c r="R241" i="34" s="1"/>
  <c r="U241" i="34" s="1"/>
  <c r="V242" i="34"/>
  <c r="R242" i="34" s="1"/>
  <c r="U242" i="34" s="1"/>
  <c r="V243" i="34"/>
  <c r="R243" i="34"/>
  <c r="U243" i="34" s="1"/>
  <c r="V244" i="34"/>
  <c r="R244" i="34" s="1"/>
  <c r="U244" i="34" s="1"/>
  <c r="V245" i="34"/>
  <c r="R245" i="34"/>
  <c r="U245" i="34" s="1"/>
  <c r="V246" i="34"/>
  <c r="R246" i="34" s="1"/>
  <c r="U246" i="34" s="1"/>
  <c r="V247" i="34"/>
  <c r="R247" i="34" s="1"/>
  <c r="U247" i="34" s="1"/>
  <c r="V248" i="34"/>
  <c r="R248" i="34" s="1"/>
  <c r="U248" i="34" s="1"/>
  <c r="V249" i="34"/>
  <c r="R249" i="34" s="1"/>
  <c r="U249" i="34" s="1"/>
  <c r="V250" i="34"/>
  <c r="R250" i="34" s="1"/>
  <c r="U250" i="34" s="1"/>
  <c r="V251" i="34"/>
  <c r="R251" i="34"/>
  <c r="U251" i="34" s="1"/>
  <c r="V252" i="34"/>
  <c r="R252" i="34" s="1"/>
  <c r="U252" i="34" s="1"/>
  <c r="V253" i="34"/>
  <c r="R253" i="34"/>
  <c r="U253" i="34" s="1"/>
  <c r="V254" i="34"/>
  <c r="R254" i="34" s="1"/>
  <c r="U254" i="34" s="1"/>
  <c r="V255" i="34"/>
  <c r="R255" i="34" s="1"/>
  <c r="U255" i="34" s="1"/>
  <c r="V256" i="34"/>
  <c r="R256" i="34" s="1"/>
  <c r="U256" i="34" s="1"/>
  <c r="V257" i="34"/>
  <c r="R257" i="34" s="1"/>
  <c r="U257" i="34" s="1"/>
  <c r="V258" i="34"/>
  <c r="R258" i="34" s="1"/>
  <c r="U258" i="34" s="1"/>
  <c r="V259" i="34"/>
  <c r="R259" i="34"/>
  <c r="U259" i="34" s="1"/>
  <c r="V260" i="34"/>
  <c r="R260" i="34" s="1"/>
  <c r="U260" i="34" s="1"/>
  <c r="V261" i="34"/>
  <c r="R261" i="34"/>
  <c r="U261" i="34" s="1"/>
  <c r="V262" i="34"/>
  <c r="R262" i="34" s="1"/>
  <c r="U262" i="34" s="1"/>
  <c r="V263" i="34"/>
  <c r="R263" i="34" s="1"/>
  <c r="U263" i="34" s="1"/>
  <c r="V264" i="34"/>
  <c r="R264" i="34" s="1"/>
  <c r="U264" i="34" s="1"/>
  <c r="V265" i="34"/>
  <c r="R265" i="34" s="1"/>
  <c r="U265" i="34" s="1"/>
  <c r="V266" i="34"/>
  <c r="R266" i="34" s="1"/>
  <c r="U266" i="34" s="1"/>
  <c r="V267" i="34"/>
  <c r="R267" i="34"/>
  <c r="U267" i="34" s="1"/>
  <c r="V268" i="34"/>
  <c r="R268" i="34" s="1"/>
  <c r="U268" i="34" s="1"/>
  <c r="V269" i="34"/>
  <c r="R269" i="34"/>
  <c r="U269" i="34" s="1"/>
  <c r="V270" i="34"/>
  <c r="R270" i="34" s="1"/>
  <c r="U270" i="34" s="1"/>
  <c r="V271" i="34"/>
  <c r="R271" i="34" s="1"/>
  <c r="U271" i="34" s="1"/>
  <c r="V272" i="34"/>
  <c r="R272" i="34" s="1"/>
  <c r="U272" i="34" s="1"/>
  <c r="V273" i="34"/>
  <c r="R273" i="34" s="1"/>
  <c r="U273" i="34" s="1"/>
  <c r="V274" i="34"/>
  <c r="R274" i="34" s="1"/>
  <c r="U274" i="34" s="1"/>
  <c r="V275" i="34"/>
  <c r="R275" i="34"/>
  <c r="U275" i="34" s="1"/>
  <c r="V276" i="34"/>
  <c r="R276" i="34" s="1"/>
  <c r="U276" i="34" s="1"/>
  <c r="V277" i="34"/>
  <c r="R277" i="34"/>
  <c r="U277" i="34" s="1"/>
  <c r="V278" i="34"/>
  <c r="R278" i="34" s="1"/>
  <c r="U278" i="34" s="1"/>
  <c r="V279" i="34"/>
  <c r="R279" i="34" s="1"/>
  <c r="U279" i="34" s="1"/>
  <c r="V280" i="34"/>
  <c r="R280" i="34" s="1"/>
  <c r="U280" i="34" s="1"/>
  <c r="V281" i="34"/>
  <c r="R281" i="34" s="1"/>
  <c r="U281" i="34" s="1"/>
  <c r="V282" i="34"/>
  <c r="R282" i="34" s="1"/>
  <c r="U282" i="34" s="1"/>
  <c r="V283" i="34"/>
  <c r="R283" i="34"/>
  <c r="U283" i="34" s="1"/>
  <c r="V284" i="34"/>
  <c r="R284" i="34" s="1"/>
  <c r="U284" i="34" s="1"/>
  <c r="V285" i="34"/>
  <c r="R285" i="34"/>
  <c r="U285" i="34" s="1"/>
  <c r="V286" i="34"/>
  <c r="R286" i="34" s="1"/>
  <c r="U286" i="34" s="1"/>
  <c r="V287" i="34"/>
  <c r="R287" i="34" s="1"/>
  <c r="U287" i="34" s="1"/>
  <c r="V288" i="34"/>
  <c r="R288" i="34" s="1"/>
  <c r="U288" i="34" s="1"/>
  <c r="V289" i="34"/>
  <c r="R289" i="34" s="1"/>
  <c r="U289" i="34" s="1"/>
  <c r="V290" i="34"/>
  <c r="R290" i="34" s="1"/>
  <c r="U290" i="34" s="1"/>
  <c r="V291" i="34"/>
  <c r="R291" i="34"/>
  <c r="U291" i="34" s="1"/>
  <c r="V292" i="34"/>
  <c r="R292" i="34" s="1"/>
  <c r="U292" i="34" s="1"/>
  <c r="V293" i="34"/>
  <c r="R293" i="34"/>
  <c r="U293" i="34" s="1"/>
  <c r="V294" i="34"/>
  <c r="R294" i="34" s="1"/>
  <c r="U294" i="34" s="1"/>
  <c r="V295" i="34"/>
  <c r="R295" i="34" s="1"/>
  <c r="U295" i="34" s="1"/>
  <c r="V296" i="34"/>
  <c r="R296" i="34" s="1"/>
  <c r="U296" i="34" s="1"/>
  <c r="V297" i="34"/>
  <c r="R297" i="34" s="1"/>
  <c r="U297" i="34" s="1"/>
  <c r="V298" i="34"/>
  <c r="R298" i="34" s="1"/>
  <c r="U298" i="34" s="1"/>
  <c r="V299" i="34"/>
  <c r="R299" i="34"/>
  <c r="U299" i="34" s="1"/>
  <c r="V300" i="34"/>
  <c r="R300" i="34" s="1"/>
  <c r="U300" i="34" s="1"/>
  <c r="V301" i="34"/>
  <c r="R301" i="34"/>
  <c r="U301" i="34" s="1"/>
  <c r="V302" i="34"/>
  <c r="R302" i="34" s="1"/>
  <c r="U302" i="34" s="1"/>
  <c r="V303" i="34"/>
  <c r="R303" i="34" s="1"/>
  <c r="U303" i="34" s="1"/>
  <c r="V304" i="34"/>
  <c r="R304" i="34" s="1"/>
  <c r="U304" i="34" s="1"/>
  <c r="V305" i="34"/>
  <c r="R305" i="34" s="1"/>
  <c r="U305" i="34" s="1"/>
  <c r="V306" i="34"/>
  <c r="R306" i="34" s="1"/>
  <c r="U306" i="34" s="1"/>
  <c r="V307" i="34"/>
  <c r="R307" i="34"/>
  <c r="U307" i="34" s="1"/>
  <c r="V308" i="34"/>
  <c r="R308" i="34" s="1"/>
  <c r="U308" i="34" s="1"/>
  <c r="V309" i="34"/>
  <c r="R309" i="34"/>
  <c r="U309" i="34" s="1"/>
  <c r="V310" i="34"/>
  <c r="R310" i="34" s="1"/>
  <c r="U310" i="34" s="1"/>
  <c r="V311" i="34"/>
  <c r="R311" i="34" s="1"/>
  <c r="U311" i="34" s="1"/>
  <c r="V312" i="34"/>
  <c r="R312" i="34" s="1"/>
  <c r="U312" i="34" s="1"/>
  <c r="V313" i="34"/>
  <c r="R313" i="34" s="1"/>
  <c r="U313" i="34" s="1"/>
  <c r="V314" i="34"/>
  <c r="R314" i="34" s="1"/>
  <c r="U314" i="34" s="1"/>
  <c r="V315" i="34"/>
  <c r="R315" i="34"/>
  <c r="U315" i="34" s="1"/>
  <c r="V316" i="34"/>
  <c r="R316" i="34" s="1"/>
  <c r="U316" i="34" s="1"/>
  <c r="V317" i="34"/>
  <c r="R317" i="34"/>
  <c r="U317" i="34" s="1"/>
  <c r="V318" i="34"/>
  <c r="R318" i="34" s="1"/>
  <c r="U318" i="34" s="1"/>
  <c r="V319" i="34"/>
  <c r="R319" i="34" s="1"/>
  <c r="U319" i="34" s="1"/>
  <c r="V320" i="34"/>
  <c r="R320" i="34" s="1"/>
  <c r="U320" i="34" s="1"/>
  <c r="V321" i="34"/>
  <c r="R321" i="34" s="1"/>
  <c r="U321" i="34" s="1"/>
  <c r="V322" i="34"/>
  <c r="R322" i="34" s="1"/>
  <c r="U322" i="34" s="1"/>
  <c r="V323" i="34"/>
  <c r="R323" i="34"/>
  <c r="U323" i="34" s="1"/>
  <c r="V324" i="34"/>
  <c r="R324" i="34" s="1"/>
  <c r="U324" i="34" s="1"/>
  <c r="V325" i="34"/>
  <c r="R325" i="34"/>
  <c r="U325" i="34" s="1"/>
  <c r="V326" i="34"/>
  <c r="R326" i="34" s="1"/>
  <c r="U326" i="34" s="1"/>
  <c r="V327" i="34"/>
  <c r="R327" i="34" s="1"/>
  <c r="U327" i="34" s="1"/>
  <c r="V328" i="34"/>
  <c r="R328" i="34" s="1"/>
  <c r="U328" i="34" s="1"/>
  <c r="V329" i="34"/>
  <c r="R329" i="34" s="1"/>
  <c r="U329" i="34" s="1"/>
  <c r="V330" i="34"/>
  <c r="R330" i="34" s="1"/>
  <c r="U330" i="34" s="1"/>
  <c r="V331" i="34"/>
  <c r="R331" i="34"/>
  <c r="U331" i="34" s="1"/>
  <c r="V332" i="34"/>
  <c r="R332" i="34" s="1"/>
  <c r="U332" i="34" s="1"/>
  <c r="V333" i="34"/>
  <c r="R333" i="34"/>
  <c r="U333" i="34" s="1"/>
  <c r="V334" i="34"/>
  <c r="R334" i="34" s="1"/>
  <c r="U334" i="34" s="1"/>
  <c r="V335" i="34"/>
  <c r="R335" i="34" s="1"/>
  <c r="U335" i="34" s="1"/>
  <c r="V336" i="34"/>
  <c r="R336" i="34" s="1"/>
  <c r="U336" i="34" s="1"/>
  <c r="V337" i="34"/>
  <c r="R337" i="34" s="1"/>
  <c r="U337" i="34" s="1"/>
  <c r="V338" i="34"/>
  <c r="R338" i="34" s="1"/>
  <c r="U338" i="34" s="1"/>
  <c r="V339" i="34"/>
  <c r="R339" i="34"/>
  <c r="U339" i="34" s="1"/>
  <c r="V340" i="34"/>
  <c r="R340" i="34" s="1"/>
  <c r="U340" i="34" s="1"/>
  <c r="V341" i="34"/>
  <c r="R341" i="34"/>
  <c r="U341" i="34" s="1"/>
  <c r="V342" i="34"/>
  <c r="R342" i="34" s="1"/>
  <c r="U342" i="34" s="1"/>
  <c r="V343" i="34"/>
  <c r="R343" i="34" s="1"/>
  <c r="U343" i="34" s="1"/>
  <c r="V344" i="34"/>
  <c r="R344" i="34" s="1"/>
  <c r="U344" i="34" s="1"/>
  <c r="V345" i="34"/>
  <c r="R345" i="34" s="1"/>
  <c r="U345" i="34" s="1"/>
  <c r="V346" i="34"/>
  <c r="R346" i="34" s="1"/>
  <c r="U346" i="34" s="1"/>
  <c r="V347" i="34"/>
  <c r="R347" i="34"/>
  <c r="U347" i="34" s="1"/>
  <c r="V348" i="34"/>
  <c r="R348" i="34" s="1"/>
  <c r="U348" i="34" s="1"/>
  <c r="V349" i="34"/>
  <c r="R349" i="34"/>
  <c r="U349" i="34" s="1"/>
  <c r="V350" i="34"/>
  <c r="R350" i="34" s="1"/>
  <c r="U350" i="34" s="1"/>
  <c r="V351" i="34"/>
  <c r="R351" i="34" s="1"/>
  <c r="U351" i="34" s="1"/>
  <c r="V352" i="34"/>
  <c r="R352" i="34" s="1"/>
  <c r="U352" i="34" s="1"/>
  <c r="V353" i="34"/>
  <c r="R353" i="34" s="1"/>
  <c r="U353" i="34" s="1"/>
  <c r="V354" i="34"/>
  <c r="R354" i="34" s="1"/>
  <c r="U354" i="34" s="1"/>
  <c r="V355" i="34"/>
  <c r="R355" i="34"/>
  <c r="U355" i="34" s="1"/>
  <c r="V356" i="34"/>
  <c r="R356" i="34" s="1"/>
  <c r="U356" i="34" s="1"/>
  <c r="V357" i="34"/>
  <c r="R357" i="34"/>
  <c r="U357" i="34" s="1"/>
  <c r="V358" i="34"/>
  <c r="R358" i="34" s="1"/>
  <c r="U358" i="34" s="1"/>
  <c r="V359" i="34"/>
  <c r="R359" i="34" s="1"/>
  <c r="U359" i="34" s="1"/>
  <c r="V360" i="34"/>
  <c r="R360" i="34" s="1"/>
  <c r="U360" i="34" s="1"/>
  <c r="V361" i="34"/>
  <c r="R361" i="34" s="1"/>
  <c r="U361" i="34" s="1"/>
  <c r="V362" i="34"/>
  <c r="R362" i="34" s="1"/>
  <c r="U362" i="34" s="1"/>
  <c r="V363" i="34"/>
  <c r="R363" i="34"/>
  <c r="U363" i="34" s="1"/>
  <c r="V364" i="34"/>
  <c r="R364" i="34" s="1"/>
  <c r="U364" i="34" s="1"/>
  <c r="V365" i="34"/>
  <c r="R365" i="34"/>
  <c r="U365" i="34" s="1"/>
  <c r="V366" i="34"/>
  <c r="R366" i="34" s="1"/>
  <c r="U366" i="34" s="1"/>
  <c r="V367" i="34"/>
  <c r="R367" i="34" s="1"/>
  <c r="U367" i="34" s="1"/>
  <c r="V368" i="34"/>
  <c r="R368" i="34" s="1"/>
  <c r="U368" i="34" s="1"/>
  <c r="V369" i="34"/>
  <c r="R369" i="34" s="1"/>
  <c r="U369" i="34" s="1"/>
  <c r="V370" i="34"/>
  <c r="R370" i="34" s="1"/>
  <c r="U370" i="34" s="1"/>
  <c r="V371" i="34"/>
  <c r="R371" i="34"/>
  <c r="U371" i="34" s="1"/>
  <c r="V372" i="34"/>
  <c r="R372" i="34" s="1"/>
  <c r="U372" i="34" s="1"/>
  <c r="V373" i="34"/>
  <c r="R373" i="34"/>
  <c r="U373" i="34" s="1"/>
  <c r="V374" i="34"/>
  <c r="R374" i="34" s="1"/>
  <c r="U374" i="34" s="1"/>
  <c r="V375" i="34"/>
  <c r="R375" i="34" s="1"/>
  <c r="U375" i="34" s="1"/>
  <c r="V376" i="34"/>
  <c r="R376" i="34" s="1"/>
  <c r="U376" i="34" s="1"/>
  <c r="V377" i="34"/>
  <c r="R377" i="34" s="1"/>
  <c r="U377" i="34" s="1"/>
  <c r="V378" i="34"/>
  <c r="R378" i="34" s="1"/>
  <c r="U378" i="34" s="1"/>
  <c r="V379" i="34"/>
  <c r="R379" i="34"/>
  <c r="U379" i="34" s="1"/>
  <c r="V380" i="34"/>
  <c r="R380" i="34" s="1"/>
  <c r="U380" i="34" s="1"/>
  <c r="V381" i="34"/>
  <c r="R381" i="34"/>
  <c r="U381" i="34" s="1"/>
  <c r="V382" i="34"/>
  <c r="R382" i="34" s="1"/>
  <c r="U382" i="34" s="1"/>
  <c r="V383" i="34"/>
  <c r="R383" i="34" s="1"/>
  <c r="U383" i="34" s="1"/>
  <c r="V384" i="34"/>
  <c r="R384" i="34" s="1"/>
  <c r="U384" i="34" s="1"/>
  <c r="V385" i="34"/>
  <c r="R385" i="34" s="1"/>
  <c r="U385" i="34" s="1"/>
  <c r="V386" i="34"/>
  <c r="R386" i="34" s="1"/>
  <c r="U386" i="34" s="1"/>
  <c r="V387" i="34"/>
  <c r="R387" i="34"/>
  <c r="U387" i="34" s="1"/>
  <c r="V388" i="34"/>
  <c r="R388" i="34" s="1"/>
  <c r="U388" i="34" s="1"/>
  <c r="V389" i="34"/>
  <c r="R389" i="34"/>
  <c r="U389" i="34" s="1"/>
  <c r="V390" i="34"/>
  <c r="R390" i="34" s="1"/>
  <c r="U390" i="34" s="1"/>
  <c r="V391" i="34"/>
  <c r="R391" i="34" s="1"/>
  <c r="U391" i="34" s="1"/>
  <c r="V392" i="34"/>
  <c r="R392" i="34" s="1"/>
  <c r="U392" i="34" s="1"/>
  <c r="V393" i="34"/>
  <c r="R393" i="34" s="1"/>
  <c r="U393" i="34" s="1"/>
  <c r="V394" i="34"/>
  <c r="R394" i="34" s="1"/>
  <c r="U394" i="34" s="1"/>
  <c r="V395" i="34"/>
  <c r="R395" i="34"/>
  <c r="U395" i="34" s="1"/>
  <c r="V396" i="34"/>
  <c r="R396" i="34" s="1"/>
  <c r="U396" i="34" s="1"/>
  <c r="V397" i="34"/>
  <c r="R397" i="34"/>
  <c r="U397" i="34" s="1"/>
  <c r="V398" i="34"/>
  <c r="R398" i="34" s="1"/>
  <c r="U398" i="34" s="1"/>
  <c r="V399" i="34"/>
  <c r="R399" i="34" s="1"/>
  <c r="U399" i="34" s="1"/>
  <c r="V400" i="34"/>
  <c r="R400" i="34" s="1"/>
  <c r="U400" i="34" s="1"/>
  <c r="V401" i="34"/>
  <c r="R401" i="34" s="1"/>
  <c r="U401" i="34" s="1"/>
  <c r="V402" i="34"/>
  <c r="R402" i="34" s="1"/>
  <c r="U402" i="34" s="1"/>
  <c r="V403" i="34"/>
  <c r="R403" i="34"/>
  <c r="U403" i="34" s="1"/>
  <c r="V404" i="34"/>
  <c r="R404" i="34" s="1"/>
  <c r="U404" i="34" s="1"/>
  <c r="V405" i="34"/>
  <c r="R405" i="34"/>
  <c r="U405" i="34" s="1"/>
  <c r="V406" i="34"/>
  <c r="R406" i="34" s="1"/>
  <c r="U406" i="34" s="1"/>
  <c r="V407" i="34"/>
  <c r="R407" i="34" s="1"/>
  <c r="U407" i="34" s="1"/>
  <c r="V408" i="34"/>
  <c r="R408" i="34" s="1"/>
  <c r="U408" i="34" s="1"/>
  <c r="V409" i="34"/>
  <c r="R409" i="34" s="1"/>
  <c r="U409" i="34" s="1"/>
  <c r="V410" i="34"/>
  <c r="R410" i="34" s="1"/>
  <c r="U410" i="34" s="1"/>
  <c r="V411" i="34"/>
  <c r="R411" i="34"/>
  <c r="U411" i="34" s="1"/>
  <c r="V412" i="34"/>
  <c r="R412" i="34" s="1"/>
  <c r="U412" i="34" s="1"/>
  <c r="V413" i="34"/>
  <c r="R413" i="34"/>
  <c r="U413" i="34" s="1"/>
  <c r="V414" i="34"/>
  <c r="R414" i="34" s="1"/>
  <c r="U414" i="34" s="1"/>
  <c r="V415" i="34"/>
  <c r="R415" i="34" s="1"/>
  <c r="U415" i="34" s="1"/>
  <c r="V416" i="34"/>
  <c r="R416" i="34" s="1"/>
  <c r="U416" i="34" s="1"/>
  <c r="V417" i="34"/>
  <c r="R417" i="34" s="1"/>
  <c r="U417" i="34" s="1"/>
  <c r="V418" i="34"/>
  <c r="R418" i="34" s="1"/>
  <c r="U418" i="34" s="1"/>
  <c r="V419" i="34"/>
  <c r="R419" i="34"/>
  <c r="U419" i="34" s="1"/>
  <c r="V420" i="34"/>
  <c r="R420" i="34" s="1"/>
  <c r="U420" i="34" s="1"/>
  <c r="V421" i="34"/>
  <c r="R421" i="34"/>
  <c r="U421" i="34" s="1"/>
  <c r="V422" i="34"/>
  <c r="R422" i="34" s="1"/>
  <c r="U422" i="34" s="1"/>
  <c r="V423" i="34"/>
  <c r="R423" i="34" s="1"/>
  <c r="U423" i="34" s="1"/>
  <c r="V424" i="34"/>
  <c r="R424" i="34" s="1"/>
  <c r="U424" i="34" s="1"/>
  <c r="V425" i="34"/>
  <c r="R425" i="34" s="1"/>
  <c r="U425" i="34" s="1"/>
  <c r="V426" i="34"/>
  <c r="R426" i="34" s="1"/>
  <c r="U426" i="34" s="1"/>
  <c r="V427" i="34"/>
  <c r="R427" i="34"/>
  <c r="U427" i="34" s="1"/>
  <c r="V428" i="34"/>
  <c r="R428" i="34" s="1"/>
  <c r="U428" i="34" s="1"/>
  <c r="V429" i="34"/>
  <c r="R429" i="34"/>
  <c r="U429" i="34" s="1"/>
  <c r="V430" i="34"/>
  <c r="R430" i="34" s="1"/>
  <c r="U430" i="34" s="1"/>
  <c r="V431" i="34"/>
  <c r="R431" i="34" s="1"/>
  <c r="U431" i="34" s="1"/>
  <c r="V432" i="34"/>
  <c r="R432" i="34" s="1"/>
  <c r="U432" i="34" s="1"/>
  <c r="V433" i="34"/>
  <c r="R433" i="34" s="1"/>
  <c r="U433" i="34" s="1"/>
  <c r="V434" i="34"/>
  <c r="R434" i="34" s="1"/>
  <c r="U434" i="34" s="1"/>
  <c r="V435" i="34"/>
  <c r="R435" i="34"/>
  <c r="U435" i="34" s="1"/>
  <c r="V436" i="34"/>
  <c r="R436" i="34" s="1"/>
  <c r="U436" i="34" s="1"/>
  <c r="V437" i="34"/>
  <c r="R437" i="34"/>
  <c r="U437" i="34" s="1"/>
  <c r="V438" i="34"/>
  <c r="R438" i="34" s="1"/>
  <c r="U438" i="34" s="1"/>
  <c r="V439" i="34"/>
  <c r="R439" i="34" s="1"/>
  <c r="U439" i="34" s="1"/>
  <c r="V440" i="34"/>
  <c r="R440" i="34" s="1"/>
  <c r="U440" i="34" s="1"/>
  <c r="V441" i="34"/>
  <c r="R441" i="34" s="1"/>
  <c r="U441" i="34" s="1"/>
  <c r="V442" i="34"/>
  <c r="R442" i="34" s="1"/>
  <c r="U442" i="34" s="1"/>
  <c r="V443" i="34"/>
  <c r="R443" i="34"/>
  <c r="U443" i="34" s="1"/>
  <c r="V444" i="34"/>
  <c r="R444" i="34" s="1"/>
  <c r="U444" i="34" s="1"/>
  <c r="V445" i="34"/>
  <c r="R445" i="34"/>
  <c r="U445" i="34" s="1"/>
  <c r="V446" i="34"/>
  <c r="R446" i="34" s="1"/>
  <c r="U446" i="34" s="1"/>
  <c r="V447" i="34"/>
  <c r="R447" i="34" s="1"/>
  <c r="U447" i="34" s="1"/>
  <c r="V448" i="34"/>
  <c r="R448" i="34" s="1"/>
  <c r="U448" i="34" s="1"/>
  <c r="V449" i="34"/>
  <c r="R449" i="34" s="1"/>
  <c r="U449" i="34" s="1"/>
  <c r="V450" i="34"/>
  <c r="R450" i="34" s="1"/>
  <c r="U450" i="34" s="1"/>
  <c r="V451" i="34"/>
  <c r="R451" i="34"/>
  <c r="U451" i="34" s="1"/>
  <c r="V452" i="34"/>
  <c r="R452" i="34" s="1"/>
  <c r="U452" i="34" s="1"/>
  <c r="V453" i="34"/>
  <c r="R453" i="34"/>
  <c r="U453" i="34" s="1"/>
  <c r="V454" i="34"/>
  <c r="R454" i="34" s="1"/>
  <c r="U454" i="34" s="1"/>
  <c r="V455" i="34"/>
  <c r="R455" i="34" s="1"/>
  <c r="U455" i="34" s="1"/>
  <c r="V456" i="34"/>
  <c r="R456" i="34" s="1"/>
  <c r="U456" i="34" s="1"/>
  <c r="V457" i="34"/>
  <c r="R457" i="34" s="1"/>
  <c r="U457" i="34" s="1"/>
  <c r="V458" i="34"/>
  <c r="R458" i="34" s="1"/>
  <c r="U458" i="34" s="1"/>
  <c r="V459" i="34"/>
  <c r="R459" i="34"/>
  <c r="U459" i="34" s="1"/>
  <c r="V460" i="34"/>
  <c r="R460" i="34" s="1"/>
  <c r="U460" i="34" s="1"/>
  <c r="V461" i="34"/>
  <c r="R461" i="34"/>
  <c r="U461" i="34" s="1"/>
  <c r="V462" i="34"/>
  <c r="R462" i="34" s="1"/>
  <c r="U462" i="34" s="1"/>
  <c r="V463" i="34"/>
  <c r="R463" i="34" s="1"/>
  <c r="U463" i="34" s="1"/>
  <c r="V464" i="34"/>
  <c r="R464" i="34" s="1"/>
  <c r="U464" i="34" s="1"/>
  <c r="V465" i="34"/>
  <c r="R465" i="34" s="1"/>
  <c r="U465" i="34" s="1"/>
  <c r="V466" i="34"/>
  <c r="R466" i="34" s="1"/>
  <c r="U466" i="34" s="1"/>
  <c r="V467" i="34"/>
  <c r="R467" i="34"/>
  <c r="U467" i="34" s="1"/>
  <c r="V468" i="34"/>
  <c r="R468" i="34" s="1"/>
  <c r="U468" i="34" s="1"/>
  <c r="V469" i="34"/>
  <c r="R469" i="34"/>
  <c r="U469" i="34" s="1"/>
  <c r="V470" i="34"/>
  <c r="R470" i="34" s="1"/>
  <c r="U470" i="34" s="1"/>
  <c r="V471" i="34"/>
  <c r="R471" i="34" s="1"/>
  <c r="U471" i="34" s="1"/>
  <c r="V472" i="34"/>
  <c r="R472" i="34" s="1"/>
  <c r="U472" i="34" s="1"/>
  <c r="V473" i="34"/>
  <c r="R473" i="34" s="1"/>
  <c r="U473" i="34" s="1"/>
  <c r="V474" i="34"/>
  <c r="R474" i="34" s="1"/>
  <c r="U474" i="34" s="1"/>
  <c r="V475" i="34"/>
  <c r="R475" i="34"/>
  <c r="U475" i="34" s="1"/>
  <c r="V476" i="34"/>
  <c r="R476" i="34" s="1"/>
  <c r="U476" i="34" s="1"/>
  <c r="V477" i="34"/>
  <c r="R477" i="34"/>
  <c r="U477" i="34" s="1"/>
  <c r="V478" i="34"/>
  <c r="R478" i="34" s="1"/>
  <c r="U478" i="34" s="1"/>
  <c r="V479" i="34"/>
  <c r="R479" i="34" s="1"/>
  <c r="U479" i="34" s="1"/>
  <c r="V480" i="34"/>
  <c r="R480" i="34" s="1"/>
  <c r="U480" i="34" s="1"/>
  <c r="V481" i="34"/>
  <c r="R481" i="34" s="1"/>
  <c r="U481" i="34" s="1"/>
  <c r="V482" i="34"/>
  <c r="R482" i="34" s="1"/>
  <c r="U482" i="34" s="1"/>
  <c r="V483" i="34"/>
  <c r="R483" i="34"/>
  <c r="U483" i="34" s="1"/>
  <c r="V484" i="34"/>
  <c r="R484" i="34" s="1"/>
  <c r="U484" i="34" s="1"/>
  <c r="V485" i="34"/>
  <c r="R485" i="34"/>
  <c r="U485" i="34" s="1"/>
  <c r="V486" i="34"/>
  <c r="R486" i="34" s="1"/>
  <c r="U486" i="34" s="1"/>
  <c r="V487" i="34"/>
  <c r="R487" i="34" s="1"/>
  <c r="U487" i="34" s="1"/>
  <c r="V488" i="34"/>
  <c r="R488" i="34" s="1"/>
  <c r="U488" i="34" s="1"/>
  <c r="V489" i="34"/>
  <c r="R489" i="34" s="1"/>
  <c r="U489" i="34" s="1"/>
  <c r="V490" i="34"/>
  <c r="R490" i="34" s="1"/>
  <c r="U490" i="34" s="1"/>
  <c r="V491" i="34"/>
  <c r="R491" i="34"/>
  <c r="U491" i="34" s="1"/>
  <c r="V492" i="34"/>
  <c r="R492" i="34" s="1"/>
  <c r="U492" i="34" s="1"/>
  <c r="V493" i="34"/>
  <c r="R493" i="34"/>
  <c r="U493" i="34" s="1"/>
  <c r="V494" i="34"/>
  <c r="R494" i="34" s="1"/>
  <c r="U494" i="34" s="1"/>
  <c r="V495" i="34"/>
  <c r="R495" i="34" s="1"/>
  <c r="U495" i="34" s="1"/>
  <c r="V496" i="34"/>
  <c r="R496" i="34" s="1"/>
  <c r="U496" i="34" s="1"/>
  <c r="V497" i="34"/>
  <c r="R497" i="34" s="1"/>
  <c r="U497" i="34" s="1"/>
  <c r="V498" i="34"/>
  <c r="R498" i="34" s="1"/>
  <c r="U498" i="34" s="1"/>
  <c r="V499" i="34"/>
  <c r="R499" i="34"/>
  <c r="U499" i="34" s="1"/>
  <c r="V500" i="34"/>
  <c r="R500" i="34" s="1"/>
  <c r="U500" i="34" s="1"/>
  <c r="V501" i="34"/>
  <c r="R501" i="34"/>
  <c r="U501" i="34" s="1"/>
  <c r="V502" i="34"/>
  <c r="R502" i="34" s="1"/>
  <c r="U502" i="34" s="1"/>
  <c r="V503" i="34"/>
  <c r="R503" i="34" s="1"/>
  <c r="U503" i="34" s="1"/>
  <c r="V504" i="34"/>
  <c r="R504" i="34" s="1"/>
  <c r="U504" i="34" s="1"/>
  <c r="V505" i="34"/>
  <c r="R505" i="34" s="1"/>
  <c r="U505" i="34" s="1"/>
  <c r="V506" i="34"/>
  <c r="R506" i="34" s="1"/>
  <c r="U506" i="34" s="1"/>
  <c r="V507" i="34"/>
  <c r="R507" i="34"/>
  <c r="U507" i="34" s="1"/>
  <c r="V508" i="34"/>
  <c r="R508" i="34" s="1"/>
  <c r="U508" i="34" s="1"/>
  <c r="V509" i="34"/>
  <c r="R509" i="34"/>
  <c r="U509" i="34" s="1"/>
  <c r="V510" i="34"/>
  <c r="R510" i="34" s="1"/>
  <c r="U510" i="34" s="1"/>
  <c r="V511" i="34"/>
  <c r="R511" i="34" s="1"/>
  <c r="U511" i="34" s="1"/>
  <c r="V512" i="34"/>
  <c r="R512" i="34" s="1"/>
  <c r="U512" i="34" s="1"/>
  <c r="V513" i="34"/>
  <c r="R513" i="34" s="1"/>
  <c r="U513" i="34" s="1"/>
  <c r="V514" i="34"/>
  <c r="R514" i="34" s="1"/>
  <c r="U514" i="34" s="1"/>
  <c r="V515" i="34"/>
  <c r="R515" i="34"/>
  <c r="U515" i="34" s="1"/>
  <c r="V516" i="34"/>
  <c r="R516" i="34" s="1"/>
  <c r="U516" i="34" s="1"/>
  <c r="V517" i="34"/>
  <c r="R517" i="34"/>
  <c r="U517" i="34" s="1"/>
  <c r="V518" i="34"/>
  <c r="R518" i="34" s="1"/>
  <c r="U518" i="34" s="1"/>
  <c r="V519" i="34"/>
  <c r="R519" i="34" s="1"/>
  <c r="U519" i="34" s="1"/>
  <c r="V520" i="34"/>
  <c r="R520" i="34" s="1"/>
  <c r="U520" i="34" s="1"/>
  <c r="V521" i="34"/>
  <c r="R521" i="34" s="1"/>
  <c r="U521" i="34" s="1"/>
  <c r="V522" i="34"/>
  <c r="R522" i="34" s="1"/>
  <c r="U522" i="34" s="1"/>
  <c r="V523" i="34"/>
  <c r="R523" i="34"/>
  <c r="U523" i="34" s="1"/>
  <c r="V524" i="34"/>
  <c r="R524" i="34" s="1"/>
  <c r="U524" i="34" s="1"/>
  <c r="V525" i="34"/>
  <c r="R525" i="34"/>
  <c r="U525" i="34" s="1"/>
  <c r="V526" i="34"/>
  <c r="R526" i="34" s="1"/>
  <c r="U526" i="34" s="1"/>
  <c r="V527" i="34"/>
  <c r="R527" i="34" s="1"/>
  <c r="U527" i="34" s="1"/>
  <c r="V528" i="34"/>
  <c r="R528" i="34" s="1"/>
  <c r="U528" i="34" s="1"/>
  <c r="V529" i="34"/>
  <c r="R529" i="34" s="1"/>
  <c r="U529" i="34" s="1"/>
  <c r="V530" i="34"/>
  <c r="R530" i="34" s="1"/>
  <c r="U530" i="34" s="1"/>
  <c r="V531" i="34"/>
  <c r="R531" i="34"/>
  <c r="U531" i="34" s="1"/>
  <c r="V532" i="34"/>
  <c r="R532" i="34" s="1"/>
  <c r="U532" i="34" s="1"/>
  <c r="V533" i="34"/>
  <c r="R533" i="34"/>
  <c r="U533" i="34" s="1"/>
  <c r="V534" i="34"/>
  <c r="R534" i="34" s="1"/>
  <c r="U534" i="34" s="1"/>
  <c r="V535" i="34"/>
  <c r="R535" i="34" s="1"/>
  <c r="U535" i="34" s="1"/>
  <c r="V536" i="34"/>
  <c r="R536" i="34" s="1"/>
  <c r="U536" i="34" s="1"/>
  <c r="V537" i="34"/>
  <c r="R537" i="34" s="1"/>
  <c r="U537" i="34" s="1"/>
  <c r="V538" i="34"/>
  <c r="R538" i="34" s="1"/>
  <c r="U538" i="34" s="1"/>
  <c r="V539" i="34"/>
  <c r="R539" i="34"/>
  <c r="U539" i="34" s="1"/>
  <c r="V540" i="34"/>
  <c r="R540" i="34" s="1"/>
  <c r="U540" i="34" s="1"/>
  <c r="V541" i="34"/>
  <c r="R541" i="34"/>
  <c r="U541" i="34" s="1"/>
  <c r="V542" i="34"/>
  <c r="R542" i="34" s="1"/>
  <c r="U542" i="34" s="1"/>
  <c r="V543" i="34"/>
  <c r="R543" i="34" s="1"/>
  <c r="U543" i="34" s="1"/>
  <c r="V544" i="34"/>
  <c r="R544" i="34" s="1"/>
  <c r="U544" i="34" s="1"/>
  <c r="V545" i="34"/>
  <c r="R545" i="34" s="1"/>
  <c r="U545" i="34" s="1"/>
  <c r="V546" i="34"/>
  <c r="R546" i="34" s="1"/>
  <c r="U546" i="34" s="1"/>
  <c r="V547" i="34"/>
  <c r="R547" i="34"/>
  <c r="U547" i="34" s="1"/>
  <c r="V548" i="34"/>
  <c r="R548" i="34" s="1"/>
  <c r="U548" i="34" s="1"/>
  <c r="V549" i="34"/>
  <c r="R549" i="34"/>
  <c r="U549" i="34" s="1"/>
  <c r="V550" i="34"/>
  <c r="R550" i="34" s="1"/>
  <c r="U550" i="34" s="1"/>
  <c r="V551" i="34"/>
  <c r="R551" i="34" s="1"/>
  <c r="U551" i="34" s="1"/>
  <c r="V552" i="34"/>
  <c r="R552" i="34" s="1"/>
  <c r="U552" i="34" s="1"/>
  <c r="V553" i="34"/>
  <c r="R553" i="34" s="1"/>
  <c r="U553" i="34" s="1"/>
  <c r="V554" i="34"/>
  <c r="R554" i="34" s="1"/>
  <c r="U554" i="34" s="1"/>
  <c r="V555" i="34"/>
  <c r="R555" i="34"/>
  <c r="U555" i="34" s="1"/>
  <c r="V556" i="34"/>
  <c r="R556" i="34" s="1"/>
  <c r="U556" i="34" s="1"/>
  <c r="V557" i="34"/>
  <c r="R557" i="34"/>
  <c r="U557" i="34" s="1"/>
  <c r="V558" i="34"/>
  <c r="R558" i="34" s="1"/>
  <c r="U558" i="34" s="1"/>
  <c r="V559" i="34"/>
  <c r="R559" i="34" s="1"/>
  <c r="U559" i="34" s="1"/>
  <c r="V560" i="34"/>
  <c r="R560" i="34" s="1"/>
  <c r="U560" i="34" s="1"/>
  <c r="V561" i="34"/>
  <c r="R561" i="34" s="1"/>
  <c r="U561" i="34" s="1"/>
  <c r="V562" i="34"/>
  <c r="R562" i="34" s="1"/>
  <c r="U562" i="34" s="1"/>
  <c r="V563" i="34"/>
  <c r="R563" i="34"/>
  <c r="U563" i="34" s="1"/>
  <c r="V564" i="34"/>
  <c r="R564" i="34" s="1"/>
  <c r="U564" i="34" s="1"/>
  <c r="V565" i="34"/>
  <c r="R565" i="34"/>
  <c r="U565" i="34" s="1"/>
  <c r="V566" i="34"/>
  <c r="R566" i="34" s="1"/>
  <c r="U566" i="34" s="1"/>
  <c r="V567" i="34"/>
  <c r="R567" i="34" s="1"/>
  <c r="U567" i="34" s="1"/>
  <c r="V568" i="34"/>
  <c r="R568" i="34" s="1"/>
  <c r="U568" i="34" s="1"/>
  <c r="V569" i="34"/>
  <c r="R569" i="34" s="1"/>
  <c r="U569" i="34" s="1"/>
  <c r="V570" i="34"/>
  <c r="R570" i="34" s="1"/>
  <c r="U570" i="34" s="1"/>
  <c r="V571" i="34"/>
  <c r="R571" i="34"/>
  <c r="U571" i="34" s="1"/>
  <c r="V572" i="34"/>
  <c r="R572" i="34" s="1"/>
  <c r="U572" i="34" s="1"/>
  <c r="V573" i="34"/>
  <c r="R573" i="34"/>
  <c r="U573" i="34" s="1"/>
  <c r="V574" i="34"/>
  <c r="R574" i="34" s="1"/>
  <c r="U574" i="34" s="1"/>
  <c r="V575" i="34"/>
  <c r="R575" i="34" s="1"/>
  <c r="U575" i="34" s="1"/>
  <c r="V576" i="34"/>
  <c r="R576" i="34" s="1"/>
  <c r="U576" i="34" s="1"/>
  <c r="V577" i="34"/>
  <c r="R577" i="34" s="1"/>
  <c r="U577" i="34" s="1"/>
  <c r="V578" i="34"/>
  <c r="R578" i="34" s="1"/>
  <c r="U578" i="34" s="1"/>
  <c r="V579" i="34"/>
  <c r="R579" i="34"/>
  <c r="U579" i="34" s="1"/>
  <c r="V580" i="34"/>
  <c r="R580" i="34" s="1"/>
  <c r="U580" i="34" s="1"/>
  <c r="V581" i="34"/>
  <c r="R581" i="34"/>
  <c r="U581" i="34" s="1"/>
  <c r="V582" i="34"/>
  <c r="R582" i="34" s="1"/>
  <c r="U582" i="34" s="1"/>
  <c r="V583" i="34"/>
  <c r="R583" i="34" s="1"/>
  <c r="U583" i="34" s="1"/>
  <c r="V584" i="34"/>
  <c r="R584" i="34" s="1"/>
  <c r="U584" i="34" s="1"/>
  <c r="V585" i="34"/>
  <c r="R585" i="34" s="1"/>
  <c r="U585" i="34" s="1"/>
  <c r="V586" i="34"/>
  <c r="R586" i="34" s="1"/>
  <c r="U586" i="34" s="1"/>
  <c r="V587" i="34"/>
  <c r="R587" i="34"/>
  <c r="U587" i="34" s="1"/>
  <c r="V588" i="34"/>
  <c r="R588" i="34" s="1"/>
  <c r="U588" i="34" s="1"/>
  <c r="V589" i="34"/>
  <c r="R589" i="34"/>
  <c r="U589" i="34" s="1"/>
  <c r="V590" i="34"/>
  <c r="R590" i="34" s="1"/>
  <c r="U590" i="34" s="1"/>
  <c r="V591" i="34"/>
  <c r="R591" i="34" s="1"/>
  <c r="U591" i="34" s="1"/>
  <c r="V592" i="34"/>
  <c r="R592" i="34" s="1"/>
  <c r="U592" i="34" s="1"/>
  <c r="V593" i="34"/>
  <c r="R593" i="34" s="1"/>
  <c r="U593" i="34" s="1"/>
  <c r="V594" i="34"/>
  <c r="R594" i="34" s="1"/>
  <c r="U594" i="34" s="1"/>
  <c r="V595" i="34"/>
  <c r="R595" i="34"/>
  <c r="U595" i="34" s="1"/>
  <c r="V596" i="34"/>
  <c r="R596" i="34" s="1"/>
  <c r="U596" i="34" s="1"/>
  <c r="V597" i="34"/>
  <c r="R597" i="34"/>
  <c r="U597" i="34" s="1"/>
  <c r="V598" i="34"/>
  <c r="R598" i="34" s="1"/>
  <c r="U598" i="34" s="1"/>
  <c r="V599" i="34"/>
  <c r="R599" i="34" s="1"/>
  <c r="U599" i="34" s="1"/>
  <c r="V600" i="34"/>
  <c r="R600" i="34" s="1"/>
  <c r="U600" i="34" s="1"/>
  <c r="V601" i="34"/>
  <c r="R601" i="34" s="1"/>
  <c r="U601" i="34" s="1"/>
  <c r="V602" i="34"/>
  <c r="R602" i="34" s="1"/>
  <c r="U602" i="34" s="1"/>
  <c r="V603" i="34"/>
  <c r="R603" i="34"/>
  <c r="U603" i="34" s="1"/>
  <c r="V604" i="34"/>
  <c r="R604" i="34" s="1"/>
  <c r="U604" i="34" s="1"/>
  <c r="V605" i="34"/>
  <c r="R605" i="34"/>
  <c r="U605" i="34" s="1"/>
  <c r="V5" i="13"/>
  <c r="V6" i="13"/>
  <c r="S6" i="13" s="1"/>
  <c r="V7" i="13"/>
  <c r="T7" i="13" s="1"/>
  <c r="V8" i="13"/>
  <c r="T8" i="13" s="1"/>
  <c r="V9" i="13"/>
  <c r="V10" i="13"/>
  <c r="R10" i="13" s="1"/>
  <c r="V11" i="13"/>
  <c r="R11" i="13" s="1"/>
  <c r="V12" i="13"/>
  <c r="R12" i="13" s="1"/>
  <c r="V13" i="13"/>
  <c r="V14" i="13"/>
  <c r="R14" i="13" s="1"/>
  <c r="V15" i="13"/>
  <c r="R15" i="13" s="1"/>
  <c r="V16" i="13"/>
  <c r="S16" i="13" s="1"/>
  <c r="V17" i="13"/>
  <c r="V18" i="13"/>
  <c r="R18" i="13" s="1"/>
  <c r="V19" i="13"/>
  <c r="R19" i="13" s="1"/>
  <c r="V20" i="13"/>
  <c r="S20" i="13" s="1"/>
  <c r="V21" i="13"/>
  <c r="R21" i="13" s="1"/>
  <c r="V22" i="13"/>
  <c r="R22" i="13" s="1"/>
  <c r="V23" i="13"/>
  <c r="R23" i="13" s="1"/>
  <c r="V24" i="13"/>
  <c r="S24" i="13" s="1"/>
  <c r="V25" i="13"/>
  <c r="R25" i="13" s="1"/>
  <c r="V26" i="13"/>
  <c r="R26" i="13" s="1"/>
  <c r="V27" i="13"/>
  <c r="R27" i="13" s="1"/>
  <c r="V28" i="13"/>
  <c r="S28" i="13" s="1"/>
  <c r="V29" i="13"/>
  <c r="R29" i="13" s="1"/>
  <c r="V30" i="13"/>
  <c r="R30" i="13" s="1"/>
  <c r="V31" i="13"/>
  <c r="R31" i="13" s="1"/>
  <c r="V32" i="13"/>
  <c r="S32" i="13" s="1"/>
  <c r="V33" i="13"/>
  <c r="R33" i="13" s="1"/>
  <c r="V34" i="13"/>
  <c r="R34" i="13" s="1"/>
  <c r="V35" i="13"/>
  <c r="V36" i="13"/>
  <c r="R36" i="13" s="1"/>
  <c r="V37" i="13"/>
  <c r="R37" i="13" s="1"/>
  <c r="V38" i="13"/>
  <c r="R38" i="13" s="1"/>
  <c r="V39" i="13"/>
  <c r="V40" i="13"/>
  <c r="R40" i="13" s="1"/>
  <c r="V41" i="13"/>
  <c r="R41" i="13" s="1"/>
  <c r="V42" i="13"/>
  <c r="V43" i="13"/>
  <c r="R43" i="13" s="1"/>
  <c r="V44" i="13"/>
  <c r="R44" i="13" s="1"/>
  <c r="V45" i="13"/>
  <c r="R45" i="13" s="1"/>
  <c r="V46" i="13"/>
  <c r="V47" i="13"/>
  <c r="R47" i="13" s="1"/>
  <c r="V48" i="13"/>
  <c r="R48" i="13" s="1"/>
  <c r="V49" i="13"/>
  <c r="V50" i="13"/>
  <c r="V51" i="13"/>
  <c r="R51" i="13" s="1"/>
  <c r="V52" i="13"/>
  <c r="R52" i="13" s="1"/>
  <c r="V53" i="13"/>
  <c r="V54" i="13"/>
  <c r="R54" i="13" s="1"/>
  <c r="V55" i="13"/>
  <c r="R55" i="13" s="1"/>
  <c r="V56" i="13"/>
  <c r="R56" i="13" s="1"/>
  <c r="V57" i="13"/>
  <c r="V58" i="13"/>
  <c r="R58" i="13" s="1"/>
  <c r="V59" i="13"/>
  <c r="R59" i="13" s="1"/>
  <c r="V60" i="13"/>
  <c r="V61" i="13"/>
  <c r="R61" i="13" s="1"/>
  <c r="V62" i="13"/>
  <c r="R62" i="13" s="1"/>
  <c r="V63" i="13"/>
  <c r="R63" i="13" s="1"/>
  <c r="V64" i="13"/>
  <c r="T64" i="13" s="1"/>
  <c r="V65" i="13"/>
  <c r="V66" i="13"/>
  <c r="R66" i="13" s="1"/>
  <c r="V67" i="13"/>
  <c r="R67" i="13" s="1"/>
  <c r="V68" i="13"/>
  <c r="S68" i="13" s="1"/>
  <c r="V69" i="13"/>
  <c r="R69" i="13" s="1"/>
  <c r="V70" i="13"/>
  <c r="R70" i="13" s="1"/>
  <c r="V71" i="13"/>
  <c r="R71" i="13" s="1"/>
  <c r="V72" i="13"/>
  <c r="R72" i="13" s="1"/>
  <c r="V73" i="13"/>
  <c r="R73" i="13" s="1"/>
  <c r="V74" i="13"/>
  <c r="R74" i="13" s="1"/>
  <c r="V75" i="13"/>
  <c r="S75" i="13" s="1"/>
  <c r="V76" i="13"/>
  <c r="R76" i="13" s="1"/>
  <c r="V77" i="13"/>
  <c r="R77" i="13" s="1"/>
  <c r="V78" i="13"/>
  <c r="R78" i="13" s="1"/>
  <c r="V79" i="13"/>
  <c r="S79" i="13" s="1"/>
  <c r="V80" i="13"/>
  <c r="R80" i="13" s="1"/>
  <c r="V81" i="13"/>
  <c r="R81" i="13" s="1"/>
  <c r="V82" i="13"/>
  <c r="V83" i="13"/>
  <c r="T83" i="13" s="1"/>
  <c r="V84" i="13"/>
  <c r="R84" i="13" s="1"/>
  <c r="V85" i="13"/>
  <c r="R85" i="13" s="1"/>
  <c r="V86" i="13"/>
  <c r="R86" i="13" s="1"/>
  <c r="V87" i="13"/>
  <c r="R87" i="13" s="1"/>
  <c r="V88" i="13"/>
  <c r="R88" i="13" s="1"/>
  <c r="V89" i="13"/>
  <c r="V90" i="13"/>
  <c r="R90" i="13" s="1"/>
  <c r="V91" i="13"/>
  <c r="R91" i="13" s="1"/>
  <c r="V92" i="13"/>
  <c r="R92" i="13" s="1"/>
  <c r="V93" i="13"/>
  <c r="V94" i="13"/>
  <c r="R94" i="13" s="1"/>
  <c r="V95" i="13"/>
  <c r="R95" i="13" s="1"/>
  <c r="V96" i="13"/>
  <c r="R96" i="13" s="1"/>
  <c r="V97" i="13"/>
  <c r="V98" i="13"/>
  <c r="R98" i="13" s="1"/>
  <c r="U98" i="13" s="1"/>
  <c r="V99" i="13"/>
  <c r="R99" i="13" s="1"/>
  <c r="U99" i="13" s="1"/>
  <c r="V100" i="13"/>
  <c r="R100" i="13" s="1"/>
  <c r="U100" i="13" s="1"/>
  <c r="V101" i="13"/>
  <c r="V102" i="13"/>
  <c r="R102" i="13" s="1"/>
  <c r="U102" i="13" s="1"/>
  <c r="V103" i="13"/>
  <c r="R103" i="13" s="1"/>
  <c r="U103" i="13" s="1"/>
  <c r="V104" i="13"/>
  <c r="R104" i="13" s="1"/>
  <c r="U104" i="13" s="1"/>
  <c r="V105" i="13"/>
  <c r="V106" i="13"/>
  <c r="R106" i="13" s="1"/>
  <c r="U106" i="13" s="1"/>
  <c r="V107" i="13"/>
  <c r="R107" i="13" s="1"/>
  <c r="U107" i="13" s="1"/>
  <c r="V108" i="13"/>
  <c r="S108" i="13" s="1"/>
  <c r="V109" i="13"/>
  <c r="R109" i="13" s="1"/>
  <c r="U109" i="13" s="1"/>
  <c r="V110" i="13"/>
  <c r="R110" i="13" s="1"/>
  <c r="U110" i="13" s="1"/>
  <c r="V111" i="13"/>
  <c r="R111" i="13" s="1"/>
  <c r="U111" i="13" s="1"/>
  <c r="V112" i="13"/>
  <c r="T112" i="13" s="1"/>
  <c r="V113" i="13"/>
  <c r="R113" i="13" s="1"/>
  <c r="U113" i="13" s="1"/>
  <c r="V114" i="13"/>
  <c r="V115" i="13"/>
  <c r="V116" i="13"/>
  <c r="R116" i="13" s="1"/>
  <c r="U116" i="13" s="1"/>
  <c r="V117" i="13"/>
  <c r="R117" i="13" s="1"/>
  <c r="U117" i="13" s="1"/>
  <c r="V118" i="13"/>
  <c r="V119" i="13"/>
  <c r="R119" i="13" s="1"/>
  <c r="U119" i="13" s="1"/>
  <c r="V120" i="13"/>
  <c r="R120" i="13" s="1"/>
  <c r="U120" i="13" s="1"/>
  <c r="V121" i="13"/>
  <c r="V122" i="13"/>
  <c r="R122" i="13" s="1"/>
  <c r="U122" i="13" s="1"/>
  <c r="V123" i="13"/>
  <c r="R123" i="13" s="1"/>
  <c r="U123" i="13" s="1"/>
  <c r="V124" i="13"/>
  <c r="R124" i="13" s="1"/>
  <c r="U124" i="13" s="1"/>
  <c r="V125" i="13"/>
  <c r="V126" i="13"/>
  <c r="R126" i="13" s="1"/>
  <c r="U126" i="13" s="1"/>
  <c r="V127" i="13"/>
  <c r="R127" i="13" s="1"/>
  <c r="U127" i="13" s="1"/>
  <c r="V128" i="13"/>
  <c r="R128" i="13" s="1"/>
  <c r="U128" i="13" s="1"/>
  <c r="V129" i="13"/>
  <c r="V130" i="13"/>
  <c r="R130" i="13" s="1"/>
  <c r="U130" i="13" s="1"/>
  <c r="V131" i="13"/>
  <c r="R131" i="13" s="1"/>
  <c r="U131" i="13" s="1"/>
  <c r="V132" i="13"/>
  <c r="T132" i="13" s="1"/>
  <c r="V133" i="13"/>
  <c r="R133" i="13" s="1"/>
  <c r="U133" i="13" s="1"/>
  <c r="V134" i="13"/>
  <c r="R134" i="13" s="1"/>
  <c r="U134" i="13" s="1"/>
  <c r="V135" i="13"/>
  <c r="S135" i="13" s="1"/>
  <c r="V136" i="13"/>
  <c r="R136" i="13" s="1"/>
  <c r="U136" i="13" s="1"/>
  <c r="V137" i="13"/>
  <c r="R137" i="13" s="1"/>
  <c r="U137" i="13" s="1"/>
  <c r="V138" i="13"/>
  <c r="R138" i="13" s="1"/>
  <c r="U138" i="13" s="1"/>
  <c r="V139" i="13"/>
  <c r="V140" i="13"/>
  <c r="R140" i="13" s="1"/>
  <c r="U140" i="13" s="1"/>
  <c r="V141" i="13"/>
  <c r="R141" i="13" s="1"/>
  <c r="U141" i="13" s="1"/>
  <c r="V142" i="13"/>
  <c r="R142" i="13" s="1"/>
  <c r="U142" i="13" s="1"/>
  <c r="V143" i="13"/>
  <c r="S143" i="13" s="1"/>
  <c r="V144" i="13"/>
  <c r="R144" i="13" s="1"/>
  <c r="U144" i="13" s="1"/>
  <c r="V145" i="13"/>
  <c r="R145" i="13" s="1"/>
  <c r="U145" i="13" s="1"/>
  <c r="V146" i="13"/>
  <c r="T146" i="13" s="1"/>
  <c r="V147" i="13"/>
  <c r="R147" i="13" s="1"/>
  <c r="U147" i="13" s="1"/>
  <c r="V148" i="13"/>
  <c r="R148" i="13" s="1"/>
  <c r="U148" i="13" s="1"/>
  <c r="V149" i="13"/>
  <c r="V150" i="13"/>
  <c r="R150" i="13" s="1"/>
  <c r="U150" i="13" s="1"/>
  <c r="V151" i="13"/>
  <c r="R151" i="13" s="1"/>
  <c r="U151" i="13" s="1"/>
  <c r="V152" i="13"/>
  <c r="R152" i="13" s="1"/>
  <c r="U152" i="13" s="1"/>
  <c r="V153" i="13"/>
  <c r="R153" i="13" s="1"/>
  <c r="U153" i="13" s="1"/>
  <c r="V154" i="13"/>
  <c r="R154" i="13" s="1"/>
  <c r="U154" i="13" s="1"/>
  <c r="V155" i="13"/>
  <c r="R155" i="13" s="1"/>
  <c r="U155" i="13" s="1"/>
  <c r="V156" i="13"/>
  <c r="S156" i="13" s="1"/>
  <c r="V157" i="13"/>
  <c r="R157" i="13" s="1"/>
  <c r="U157" i="13" s="1"/>
  <c r="V158" i="13"/>
  <c r="R158" i="13" s="1"/>
  <c r="U158" i="13" s="1"/>
  <c r="V159" i="13"/>
  <c r="R159" i="13" s="1"/>
  <c r="U159" i="13" s="1"/>
  <c r="V160" i="13"/>
  <c r="V161" i="13"/>
  <c r="V162" i="13"/>
  <c r="R162" i="13" s="1"/>
  <c r="U162" i="13" s="1"/>
  <c r="V163" i="13"/>
  <c r="S163" i="13" s="1"/>
  <c r="V164" i="13"/>
  <c r="R164" i="13" s="1"/>
  <c r="U164" i="13" s="1"/>
  <c r="V165" i="13"/>
  <c r="R165" i="13" s="1"/>
  <c r="U165" i="13" s="1"/>
  <c r="V166" i="13"/>
  <c r="V167" i="13"/>
  <c r="R167" i="13" s="1"/>
  <c r="U167" i="13" s="1"/>
  <c r="V168" i="13"/>
  <c r="R168" i="13" s="1"/>
  <c r="U168" i="13" s="1"/>
  <c r="V169" i="13"/>
  <c r="R169" i="13" s="1"/>
  <c r="U169" i="13" s="1"/>
  <c r="V170" i="13"/>
  <c r="V171" i="13"/>
  <c r="R171" i="13" s="1"/>
  <c r="U171" i="13" s="1"/>
  <c r="V172" i="13"/>
  <c r="R172" i="13" s="1"/>
  <c r="U172" i="13" s="1"/>
  <c r="V173" i="13"/>
  <c r="R173" i="13" s="1"/>
  <c r="U173" i="13" s="1"/>
  <c r="V174" i="13"/>
  <c r="V175" i="13"/>
  <c r="R175" i="13" s="1"/>
  <c r="U175" i="13" s="1"/>
  <c r="V176" i="13"/>
  <c r="R176" i="13" s="1"/>
  <c r="U176" i="13" s="1"/>
  <c r="V177" i="13"/>
  <c r="R177" i="13" s="1"/>
  <c r="U177" i="13" s="1"/>
  <c r="V178" i="13"/>
  <c r="V179" i="13"/>
  <c r="R179" i="13" s="1"/>
  <c r="U179" i="13" s="1"/>
  <c r="V180" i="13"/>
  <c r="R180" i="13" s="1"/>
  <c r="U180" i="13" s="1"/>
  <c r="V181" i="13"/>
  <c r="R181" i="13" s="1"/>
  <c r="U181" i="13" s="1"/>
  <c r="V182" i="13"/>
  <c r="V183" i="13"/>
  <c r="R183" i="13" s="1"/>
  <c r="U183" i="13" s="1"/>
  <c r="V184" i="13"/>
  <c r="R184" i="13" s="1"/>
  <c r="U184" i="13" s="1"/>
  <c r="V185" i="13"/>
  <c r="R185" i="13" s="1"/>
  <c r="U185" i="13" s="1"/>
  <c r="V186" i="13"/>
  <c r="V187" i="13"/>
  <c r="R187" i="13" s="1"/>
  <c r="U187" i="13" s="1"/>
  <c r="V188" i="13"/>
  <c r="R188" i="13" s="1"/>
  <c r="U188" i="13" s="1"/>
  <c r="V189" i="13"/>
  <c r="R189" i="13" s="1"/>
  <c r="U189" i="13" s="1"/>
  <c r="V190" i="13"/>
  <c r="V191" i="13"/>
  <c r="R191" i="13" s="1"/>
  <c r="U191" i="13" s="1"/>
  <c r="V192" i="13"/>
  <c r="R192" i="13" s="1"/>
  <c r="U192" i="13" s="1"/>
  <c r="V193" i="13"/>
  <c r="V194" i="13"/>
  <c r="V195" i="13"/>
  <c r="R195" i="13" s="1"/>
  <c r="U195" i="13" s="1"/>
  <c r="V196" i="13"/>
  <c r="R196" i="13" s="1"/>
  <c r="U196" i="13" s="1"/>
  <c r="V197" i="13"/>
  <c r="R197" i="13" s="1"/>
  <c r="U197" i="13" s="1"/>
  <c r="V198" i="13"/>
  <c r="V199" i="13"/>
  <c r="R199" i="13" s="1"/>
  <c r="U199" i="13" s="1"/>
  <c r="V200" i="13"/>
  <c r="R200" i="13" s="1"/>
  <c r="U200" i="13" s="1"/>
  <c r="V201" i="13"/>
  <c r="V202" i="13"/>
  <c r="R202" i="13" s="1"/>
  <c r="U202" i="13" s="1"/>
  <c r="V203" i="13"/>
  <c r="R203" i="13" s="1"/>
  <c r="U203" i="13" s="1"/>
  <c r="V204" i="13"/>
  <c r="R204" i="13" s="1"/>
  <c r="U204" i="13" s="1"/>
  <c r="V205" i="13"/>
  <c r="V206" i="13"/>
  <c r="R206" i="13" s="1"/>
  <c r="U206" i="13" s="1"/>
  <c r="V207" i="13"/>
  <c r="R207" i="13" s="1"/>
  <c r="U207" i="13" s="1"/>
  <c r="V208" i="13"/>
  <c r="R208" i="13" s="1"/>
  <c r="U208" i="13" s="1"/>
  <c r="V209" i="13"/>
  <c r="R209" i="13" s="1"/>
  <c r="U209" i="13" s="1"/>
  <c r="V210" i="13"/>
  <c r="R210" i="13" s="1"/>
  <c r="U210" i="13" s="1"/>
  <c r="V211" i="13"/>
  <c r="R211" i="13" s="1"/>
  <c r="U211" i="13" s="1"/>
  <c r="V212" i="13"/>
  <c r="R212" i="13" s="1"/>
  <c r="U212" i="13" s="1"/>
  <c r="V213" i="13"/>
  <c r="R213" i="13" s="1"/>
  <c r="U213" i="13" s="1"/>
  <c r="V214" i="13"/>
  <c r="R214" i="13" s="1"/>
  <c r="U214" i="13" s="1"/>
  <c r="V215" i="13"/>
  <c r="V216" i="13"/>
  <c r="R216" i="13" s="1"/>
  <c r="U216" i="13" s="1"/>
  <c r="V217" i="13"/>
  <c r="R217" i="13" s="1"/>
  <c r="U217" i="13" s="1"/>
  <c r="V218" i="13"/>
  <c r="R218" i="13" s="1"/>
  <c r="U218" i="13" s="1"/>
  <c r="V219" i="13"/>
  <c r="V220" i="13"/>
  <c r="R220" i="13" s="1"/>
  <c r="U220" i="13" s="1"/>
  <c r="V221" i="13"/>
  <c r="R221" i="13" s="1"/>
  <c r="U221" i="13" s="1"/>
  <c r="V222" i="13"/>
  <c r="R222" i="13" s="1"/>
  <c r="U222" i="13" s="1"/>
  <c r="V223" i="13"/>
  <c r="V224" i="13"/>
  <c r="R224" i="13" s="1"/>
  <c r="U224" i="13" s="1"/>
  <c r="V225" i="13"/>
  <c r="T225" i="13" s="1"/>
  <c r="V226" i="13"/>
  <c r="V227" i="13"/>
  <c r="R227" i="13" s="1"/>
  <c r="U227" i="13" s="1"/>
  <c r="V228" i="13"/>
  <c r="R228" i="13" s="1"/>
  <c r="U228" i="13" s="1"/>
  <c r="V229" i="13"/>
  <c r="T229" i="13" s="1"/>
  <c r="V230" i="13"/>
  <c r="R230" i="13" s="1"/>
  <c r="U230" i="13" s="1"/>
  <c r="V231" i="13"/>
  <c r="R231" i="13" s="1"/>
  <c r="U231" i="13" s="1"/>
  <c r="V232" i="13"/>
  <c r="R232" i="13" s="1"/>
  <c r="U232" i="13" s="1"/>
  <c r="V233" i="13"/>
  <c r="S233" i="13" s="1"/>
  <c r="V234" i="13"/>
  <c r="R234" i="13" s="1"/>
  <c r="U234" i="13" s="1"/>
  <c r="V235" i="13"/>
  <c r="R235" i="13" s="1"/>
  <c r="U235" i="13" s="1"/>
  <c r="V236" i="13"/>
  <c r="R236" i="13" s="1"/>
  <c r="U236" i="13" s="1"/>
  <c r="V237" i="13"/>
  <c r="S237" i="13" s="1"/>
  <c r="V238" i="13"/>
  <c r="R238" i="13" s="1"/>
  <c r="U238" i="13" s="1"/>
  <c r="V239" i="13"/>
  <c r="R239" i="13" s="1"/>
  <c r="U239" i="13" s="1"/>
  <c r="V240" i="13"/>
  <c r="V241" i="13"/>
  <c r="T241" i="13" s="1"/>
  <c r="V242" i="13"/>
  <c r="R242" i="13" s="1"/>
  <c r="U242" i="13" s="1"/>
  <c r="V243" i="13"/>
  <c r="R243" i="13" s="1"/>
  <c r="U243" i="13" s="1"/>
  <c r="V244" i="13"/>
  <c r="R244" i="13" s="1"/>
  <c r="U244" i="13" s="1"/>
  <c r="V245" i="13"/>
  <c r="T245" i="13" s="1"/>
  <c r="V246" i="13"/>
  <c r="R246" i="13" s="1"/>
  <c r="U246" i="13" s="1"/>
  <c r="V247" i="13"/>
  <c r="R247" i="13" s="1"/>
  <c r="U247" i="13" s="1"/>
  <c r="V248" i="13"/>
  <c r="R248" i="13" s="1"/>
  <c r="U248" i="13" s="1"/>
  <c r="V249" i="13"/>
  <c r="S249" i="13" s="1"/>
  <c r="V250" i="13"/>
  <c r="R250" i="13" s="1"/>
  <c r="U250" i="13" s="1"/>
  <c r="V251" i="13"/>
  <c r="R251" i="13" s="1"/>
  <c r="U251" i="13" s="1"/>
  <c r="V252" i="13"/>
  <c r="R252" i="13" s="1"/>
  <c r="U252" i="13" s="1"/>
  <c r="V253" i="13"/>
  <c r="S253" i="13" s="1"/>
  <c r="V254" i="13"/>
  <c r="R254" i="13" s="1"/>
  <c r="U254" i="13" s="1"/>
  <c r="V255" i="13"/>
  <c r="R255" i="13" s="1"/>
  <c r="U255" i="13" s="1"/>
  <c r="V256" i="13"/>
  <c r="R256" i="13" s="1"/>
  <c r="U256" i="13" s="1"/>
  <c r="V257" i="13"/>
  <c r="V258" i="13"/>
  <c r="R258" i="13" s="1"/>
  <c r="U258" i="13" s="1"/>
  <c r="V259" i="13"/>
  <c r="R259" i="13" s="1"/>
  <c r="U259" i="13" s="1"/>
  <c r="V260" i="13"/>
  <c r="R260" i="13" s="1"/>
  <c r="U260" i="13" s="1"/>
  <c r="V261" i="13"/>
  <c r="V262" i="13"/>
  <c r="R262" i="13" s="1"/>
  <c r="U262" i="13" s="1"/>
  <c r="V263" i="13"/>
  <c r="R263" i="13" s="1"/>
  <c r="U263" i="13" s="1"/>
  <c r="V264" i="13"/>
  <c r="R264" i="13" s="1"/>
  <c r="U264" i="13" s="1"/>
  <c r="V265" i="13"/>
  <c r="R265" i="13" s="1"/>
  <c r="U265" i="13" s="1"/>
  <c r="V266" i="13"/>
  <c r="R266" i="13" s="1"/>
  <c r="U266" i="13" s="1"/>
  <c r="V267" i="13"/>
  <c r="R267" i="13" s="1"/>
  <c r="U267" i="13" s="1"/>
  <c r="V268" i="13"/>
  <c r="R268" i="13" s="1"/>
  <c r="U268" i="13" s="1"/>
  <c r="V269" i="13"/>
  <c r="R269" i="13" s="1"/>
  <c r="U269" i="13" s="1"/>
  <c r="V270" i="13"/>
  <c r="R270" i="13" s="1"/>
  <c r="U270" i="13" s="1"/>
  <c r="V271" i="13"/>
  <c r="V272" i="13"/>
  <c r="R272" i="13" s="1"/>
  <c r="U272" i="13" s="1"/>
  <c r="V273" i="13"/>
  <c r="R273" i="13" s="1"/>
  <c r="U273" i="13" s="1"/>
  <c r="V274" i="13"/>
  <c r="V275" i="13"/>
  <c r="R275" i="13" s="1"/>
  <c r="U275" i="13" s="1"/>
  <c r="V276" i="13"/>
  <c r="R276" i="13" s="1"/>
  <c r="U276" i="13" s="1"/>
  <c r="V277" i="13"/>
  <c r="V278" i="13"/>
  <c r="R278" i="13" s="1"/>
  <c r="U278" i="13" s="1"/>
  <c r="V279" i="13"/>
  <c r="R279" i="13"/>
  <c r="U279" i="13" s="1"/>
  <c r="V280" i="13"/>
  <c r="V281" i="13"/>
  <c r="R281" i="13" s="1"/>
  <c r="U281" i="13" s="1"/>
  <c r="V282" i="13"/>
  <c r="R282" i="13" s="1"/>
  <c r="U282" i="13" s="1"/>
  <c r="V283" i="13"/>
  <c r="V284" i="13"/>
  <c r="R284" i="13" s="1"/>
  <c r="U284" i="13" s="1"/>
  <c r="V285" i="13"/>
  <c r="R285" i="13" s="1"/>
  <c r="U285" i="13" s="1"/>
  <c r="V286" i="13"/>
  <c r="R286" i="13" s="1"/>
  <c r="U286" i="13" s="1"/>
  <c r="V287" i="13"/>
  <c r="V288" i="13"/>
  <c r="R288" i="13" s="1"/>
  <c r="U288" i="13" s="1"/>
  <c r="V289" i="13"/>
  <c r="R289" i="13" s="1"/>
  <c r="U289" i="13" s="1"/>
  <c r="V290" i="13"/>
  <c r="R290" i="13" s="1"/>
  <c r="U290" i="13" s="1"/>
  <c r="V291" i="13"/>
  <c r="R291" i="13" s="1"/>
  <c r="U291" i="13" s="1"/>
  <c r="V292" i="13"/>
  <c r="R292" i="13" s="1"/>
  <c r="U292" i="13" s="1"/>
  <c r="V293" i="13"/>
  <c r="V294" i="13"/>
  <c r="R294" i="13" s="1"/>
  <c r="U294" i="13" s="1"/>
  <c r="V295" i="13"/>
  <c r="R295" i="13" s="1"/>
  <c r="U295" i="13" s="1"/>
  <c r="V296" i="13"/>
  <c r="V297" i="13"/>
  <c r="R297" i="13" s="1"/>
  <c r="U297" i="13" s="1"/>
  <c r="V298" i="13"/>
  <c r="R298" i="13" s="1"/>
  <c r="U298" i="13" s="1"/>
  <c r="V299" i="13"/>
  <c r="V300" i="13"/>
  <c r="R300" i="13" s="1"/>
  <c r="U300" i="13" s="1"/>
  <c r="V301" i="13"/>
  <c r="R301" i="13" s="1"/>
  <c r="U301" i="13" s="1"/>
  <c r="V302" i="13"/>
  <c r="R302" i="13" s="1"/>
  <c r="U302" i="13" s="1"/>
  <c r="V303" i="13"/>
  <c r="V304" i="13"/>
  <c r="R304" i="13" s="1"/>
  <c r="U304" i="13" s="1"/>
  <c r="V305" i="13"/>
  <c r="R305" i="13"/>
  <c r="U305" i="13" s="1"/>
  <c r="V306" i="13"/>
  <c r="V307" i="13"/>
  <c r="R307" i="13" s="1"/>
  <c r="U307" i="13" s="1"/>
  <c r="V308" i="13"/>
  <c r="R308" i="13" s="1"/>
  <c r="U308" i="13" s="1"/>
  <c r="V309" i="13"/>
  <c r="V310" i="13"/>
  <c r="R310" i="13" s="1"/>
  <c r="U310" i="13" s="1"/>
  <c r="V311" i="13"/>
  <c r="R311" i="13" s="1"/>
  <c r="U311" i="13" s="1"/>
  <c r="V312" i="13"/>
  <c r="V313" i="13"/>
  <c r="R313" i="13" s="1"/>
  <c r="U313" i="13" s="1"/>
  <c r="V314" i="13"/>
  <c r="R314" i="13" s="1"/>
  <c r="U314" i="13" s="1"/>
  <c r="V315" i="13"/>
  <c r="V316" i="13"/>
  <c r="R316" i="13" s="1"/>
  <c r="U316" i="13" s="1"/>
  <c r="V317" i="13"/>
  <c r="R317" i="13" s="1"/>
  <c r="U317" i="13" s="1"/>
  <c r="V318" i="13"/>
  <c r="R318" i="13" s="1"/>
  <c r="U318" i="13" s="1"/>
  <c r="V319" i="13"/>
  <c r="V320" i="13"/>
  <c r="R320" i="13" s="1"/>
  <c r="U320" i="13" s="1"/>
  <c r="V321" i="13"/>
  <c r="R321" i="13" s="1"/>
  <c r="U321" i="13" s="1"/>
  <c r="V322" i="13"/>
  <c r="R322" i="13" s="1"/>
  <c r="U322" i="13" s="1"/>
  <c r="V323" i="13"/>
  <c r="V324" i="13"/>
  <c r="R324" i="13" s="1"/>
  <c r="U324" i="13" s="1"/>
  <c r="V325" i="13"/>
  <c r="R325" i="13" s="1"/>
  <c r="U325" i="13" s="1"/>
  <c r="V326" i="13"/>
  <c r="V327" i="13"/>
  <c r="R327" i="13" s="1"/>
  <c r="U327" i="13" s="1"/>
  <c r="V328" i="13"/>
  <c r="R328" i="13" s="1"/>
  <c r="U328" i="13" s="1"/>
  <c r="V329" i="13"/>
  <c r="R329" i="13" s="1"/>
  <c r="U329" i="13" s="1"/>
  <c r="V330" i="13"/>
  <c r="V331" i="13"/>
  <c r="R331" i="13" s="1"/>
  <c r="U331" i="13" s="1"/>
  <c r="V332" i="13"/>
  <c r="R332" i="13" s="1"/>
  <c r="U332" i="13" s="1"/>
  <c r="V333" i="13"/>
  <c r="V334" i="13"/>
  <c r="R334" i="13" s="1"/>
  <c r="U334" i="13" s="1"/>
  <c r="V335" i="13"/>
  <c r="R335" i="13" s="1"/>
  <c r="U335" i="13" s="1"/>
  <c r="V336" i="13"/>
  <c r="V337" i="13"/>
  <c r="R337" i="13" s="1"/>
  <c r="U337" i="13" s="1"/>
  <c r="V338" i="13"/>
  <c r="R338" i="13" s="1"/>
  <c r="U338" i="13" s="1"/>
  <c r="V339" i="13"/>
  <c r="R339" i="13" s="1"/>
  <c r="U339" i="13" s="1"/>
  <c r="V340" i="13"/>
  <c r="V341" i="13"/>
  <c r="R341" i="13" s="1"/>
  <c r="U341" i="13" s="1"/>
  <c r="V342" i="13"/>
  <c r="R342" i="13" s="1"/>
  <c r="U342" i="13" s="1"/>
  <c r="V343" i="13"/>
  <c r="R343" i="13" s="1"/>
  <c r="U343" i="13" s="1"/>
  <c r="V344" i="13"/>
  <c r="V345" i="13"/>
  <c r="R345" i="13" s="1"/>
  <c r="U345" i="13" s="1"/>
  <c r="V346" i="13"/>
  <c r="R346" i="13" s="1"/>
  <c r="U346" i="13" s="1"/>
  <c r="V347" i="13"/>
  <c r="R347" i="13" s="1"/>
  <c r="U347" i="13" s="1"/>
  <c r="V348" i="13"/>
  <c r="V349" i="13"/>
  <c r="R349" i="13" s="1"/>
  <c r="U349" i="13" s="1"/>
  <c r="V350" i="13"/>
  <c r="R350" i="13" s="1"/>
  <c r="U350" i="13" s="1"/>
  <c r="V351" i="13"/>
  <c r="V352" i="13"/>
  <c r="R352" i="13" s="1"/>
  <c r="U352" i="13" s="1"/>
  <c r="V353" i="13"/>
  <c r="R353" i="13" s="1"/>
  <c r="U353" i="13" s="1"/>
  <c r="V354" i="13"/>
  <c r="R354" i="13" s="1"/>
  <c r="U354" i="13" s="1"/>
  <c r="V355" i="13"/>
  <c r="V356" i="13"/>
  <c r="R356" i="13" s="1"/>
  <c r="U356" i="13" s="1"/>
  <c r="V357" i="13"/>
  <c r="R357" i="13" s="1"/>
  <c r="U357" i="13" s="1"/>
  <c r="V358" i="13"/>
  <c r="V359" i="13"/>
  <c r="R359" i="13" s="1"/>
  <c r="U359" i="13" s="1"/>
  <c r="V360" i="13"/>
  <c r="R360" i="13" s="1"/>
  <c r="U360" i="13" s="1"/>
  <c r="V361" i="13"/>
  <c r="R361" i="13" s="1"/>
  <c r="U361" i="13" s="1"/>
  <c r="V362" i="13"/>
  <c r="V363" i="13"/>
  <c r="R363" i="13" s="1"/>
  <c r="U363" i="13" s="1"/>
  <c r="V364" i="13"/>
  <c r="R364" i="13" s="1"/>
  <c r="U364" i="13" s="1"/>
  <c r="V365" i="13"/>
  <c r="V366" i="13"/>
  <c r="R366" i="13" s="1"/>
  <c r="U366" i="13" s="1"/>
  <c r="V367" i="13"/>
  <c r="R367" i="13" s="1"/>
  <c r="U367" i="13" s="1"/>
  <c r="V368" i="13"/>
  <c r="S368" i="13" s="1"/>
  <c r="V369" i="13"/>
  <c r="R369" i="13" s="1"/>
  <c r="U369" i="13" s="1"/>
  <c r="V370" i="13"/>
  <c r="R370" i="13" s="1"/>
  <c r="U370" i="13" s="1"/>
  <c r="V371" i="13"/>
  <c r="R371" i="13" s="1"/>
  <c r="U371" i="13" s="1"/>
  <c r="V372" i="13"/>
  <c r="V373" i="13"/>
  <c r="R373" i="13" s="1"/>
  <c r="U373" i="13" s="1"/>
  <c r="V374" i="13"/>
  <c r="R374" i="13" s="1"/>
  <c r="U374" i="13" s="1"/>
  <c r="V375" i="13"/>
  <c r="R375" i="13" s="1"/>
  <c r="U375" i="13" s="1"/>
  <c r="V376" i="13"/>
  <c r="V377" i="13"/>
  <c r="R377" i="13" s="1"/>
  <c r="U377" i="13" s="1"/>
  <c r="V378" i="13"/>
  <c r="R378" i="13" s="1"/>
  <c r="U378" i="13" s="1"/>
  <c r="V379" i="13"/>
  <c r="R379" i="13" s="1"/>
  <c r="U379" i="13" s="1"/>
  <c r="V380" i="13"/>
  <c r="V381" i="13"/>
  <c r="R381" i="13" s="1"/>
  <c r="U381" i="13" s="1"/>
  <c r="V382" i="13"/>
  <c r="R382" i="13" s="1"/>
  <c r="U382" i="13" s="1"/>
  <c r="V383" i="13"/>
  <c r="V384" i="13"/>
  <c r="R384" i="13" s="1"/>
  <c r="U384" i="13" s="1"/>
  <c r="V385" i="13"/>
  <c r="R385" i="13" s="1"/>
  <c r="U385" i="13" s="1"/>
  <c r="V386" i="13"/>
  <c r="R386" i="13" s="1"/>
  <c r="U386" i="13" s="1"/>
  <c r="V387" i="13"/>
  <c r="R387" i="13" s="1"/>
  <c r="U387" i="13" s="1"/>
  <c r="V388" i="13"/>
  <c r="R388" i="13" s="1"/>
  <c r="U388" i="13" s="1"/>
  <c r="V389" i="13"/>
  <c r="R389" i="13" s="1"/>
  <c r="U389" i="13" s="1"/>
  <c r="V390" i="13"/>
  <c r="V391" i="13"/>
  <c r="R391" i="13" s="1"/>
  <c r="U391" i="13" s="1"/>
  <c r="V392" i="13"/>
  <c r="R392" i="13" s="1"/>
  <c r="U392" i="13" s="1"/>
  <c r="V393" i="13"/>
  <c r="R393" i="13" s="1"/>
  <c r="U393" i="13" s="1"/>
  <c r="V394" i="13"/>
  <c r="V395" i="13"/>
  <c r="R395" i="13" s="1"/>
  <c r="U395" i="13" s="1"/>
  <c r="V396" i="13"/>
  <c r="R396" i="13" s="1"/>
  <c r="U396" i="13" s="1"/>
  <c r="V397" i="13"/>
  <c r="R397" i="13" s="1"/>
  <c r="U397" i="13" s="1"/>
  <c r="V398" i="13"/>
  <c r="R398" i="13" s="1"/>
  <c r="U398" i="13" s="1"/>
  <c r="V399" i="13"/>
  <c r="R399" i="13" s="1"/>
  <c r="U399" i="13" s="1"/>
  <c r="V400" i="13"/>
  <c r="T400" i="13" s="1"/>
  <c r="V401" i="13"/>
  <c r="R401" i="13" s="1"/>
  <c r="U401" i="13" s="1"/>
  <c r="V402" i="13"/>
  <c r="R402" i="13"/>
  <c r="U402" i="13" s="1"/>
  <c r="V403" i="13"/>
  <c r="V404" i="13"/>
  <c r="R404" i="13" s="1"/>
  <c r="U404" i="13" s="1"/>
  <c r="V405" i="13"/>
  <c r="R405" i="13" s="1"/>
  <c r="U405" i="13" s="1"/>
  <c r="V406" i="13"/>
  <c r="V407" i="13"/>
  <c r="R407" i="13" s="1"/>
  <c r="U407" i="13" s="1"/>
  <c r="V408" i="13"/>
  <c r="R408" i="13" s="1"/>
  <c r="U408" i="13" s="1"/>
  <c r="V409" i="13"/>
  <c r="R409" i="13" s="1"/>
  <c r="U409" i="13" s="1"/>
  <c r="V410" i="13"/>
  <c r="V411" i="13"/>
  <c r="R411" i="13" s="1"/>
  <c r="U411" i="13" s="1"/>
  <c r="V412" i="13"/>
  <c r="R412" i="13" s="1"/>
  <c r="U412" i="13" s="1"/>
  <c r="V413" i="13"/>
  <c r="R413" i="13"/>
  <c r="U413" i="13" s="1"/>
  <c r="V414" i="13"/>
  <c r="R414" i="13" s="1"/>
  <c r="U414" i="13" s="1"/>
  <c r="V415" i="13"/>
  <c r="R415" i="13" s="1"/>
  <c r="U415" i="13" s="1"/>
  <c r="V416" i="13"/>
  <c r="V417" i="13"/>
  <c r="R417" i="13" s="1"/>
  <c r="U417" i="13" s="1"/>
  <c r="V418" i="13"/>
  <c r="R418" i="13"/>
  <c r="U418" i="13" s="1"/>
  <c r="V419" i="13"/>
  <c r="V420" i="13"/>
  <c r="R420" i="13" s="1"/>
  <c r="U420" i="13" s="1"/>
  <c r="V421" i="13"/>
  <c r="R421" i="13" s="1"/>
  <c r="U421" i="13" s="1"/>
  <c r="V422" i="13"/>
  <c r="R422" i="13" s="1"/>
  <c r="U422" i="13" s="1"/>
  <c r="V423" i="13"/>
  <c r="V424" i="13"/>
  <c r="R424" i="13" s="1"/>
  <c r="U424" i="13" s="1"/>
  <c r="V425" i="13"/>
  <c r="R425" i="13"/>
  <c r="U425" i="13" s="1"/>
  <c r="V426" i="13"/>
  <c r="V427" i="13"/>
  <c r="R427" i="13" s="1"/>
  <c r="U427" i="13" s="1"/>
  <c r="V428" i="13"/>
  <c r="R428" i="13" s="1"/>
  <c r="U428" i="13" s="1"/>
  <c r="V429" i="13"/>
  <c r="R429" i="13" s="1"/>
  <c r="U429" i="13" s="1"/>
  <c r="V430" i="13"/>
  <c r="V431" i="13"/>
  <c r="R431" i="13" s="1"/>
  <c r="U431" i="13" s="1"/>
  <c r="V432" i="13"/>
  <c r="T432" i="13" s="1"/>
  <c r="V433" i="13"/>
  <c r="V434" i="13"/>
  <c r="R434" i="13" s="1"/>
  <c r="U434" i="13" s="1"/>
  <c r="V435" i="13"/>
  <c r="R435" i="13" s="1"/>
  <c r="U435" i="13" s="1"/>
  <c r="V436" i="13"/>
  <c r="R436" i="13" s="1"/>
  <c r="U436" i="13" s="1"/>
  <c r="V437" i="13"/>
  <c r="V438" i="13"/>
  <c r="R438" i="13" s="1"/>
  <c r="U438" i="13" s="1"/>
  <c r="V439" i="13"/>
  <c r="R439" i="13" s="1"/>
  <c r="U439" i="13" s="1"/>
  <c r="V440" i="13"/>
  <c r="R440" i="13" s="1"/>
  <c r="U440" i="13" s="1"/>
  <c r="V441" i="13"/>
  <c r="V442" i="13"/>
  <c r="R442" i="13" s="1"/>
  <c r="U442" i="13" s="1"/>
  <c r="V443" i="13"/>
  <c r="R443" i="13" s="1"/>
  <c r="U443" i="13" s="1"/>
  <c r="V444" i="13"/>
  <c r="V445" i="13"/>
  <c r="R445" i="13" s="1"/>
  <c r="U445" i="13" s="1"/>
  <c r="V446" i="13"/>
  <c r="R446" i="13" s="1"/>
  <c r="U446" i="13" s="1"/>
  <c r="V447" i="13"/>
  <c r="R447" i="13" s="1"/>
  <c r="U447" i="13" s="1"/>
  <c r="V448" i="13"/>
  <c r="V449" i="13"/>
  <c r="R449" i="13" s="1"/>
  <c r="U449" i="13" s="1"/>
  <c r="V450" i="13"/>
  <c r="R450" i="13" s="1"/>
  <c r="U450" i="13" s="1"/>
  <c r="V451" i="13"/>
  <c r="V452" i="13"/>
  <c r="R452" i="13" s="1"/>
  <c r="U452" i="13" s="1"/>
  <c r="V453" i="13"/>
  <c r="R453" i="13" s="1"/>
  <c r="U453" i="13" s="1"/>
  <c r="V454" i="13"/>
  <c r="V455" i="13"/>
  <c r="R455" i="13" s="1"/>
  <c r="U455" i="13" s="1"/>
  <c r="V456" i="13"/>
  <c r="R456" i="13" s="1"/>
  <c r="U456" i="13" s="1"/>
  <c r="V457" i="13"/>
  <c r="V458" i="13"/>
  <c r="R458" i="13" s="1"/>
  <c r="U458" i="13" s="1"/>
  <c r="V459" i="13"/>
  <c r="V460" i="13"/>
  <c r="R460" i="13" s="1"/>
  <c r="U460" i="13" s="1"/>
  <c r="V461" i="13"/>
  <c r="R461" i="13" s="1"/>
  <c r="U461" i="13" s="1"/>
  <c r="V462" i="13"/>
  <c r="R462" i="13"/>
  <c r="U462" i="13" s="1"/>
  <c r="V463" i="13"/>
  <c r="R463" i="13" s="1"/>
  <c r="U463" i="13" s="1"/>
  <c r="V464" i="13"/>
  <c r="R464" i="13" s="1"/>
  <c r="U464" i="13" s="1"/>
  <c r="V465" i="13"/>
  <c r="R465" i="13" s="1"/>
  <c r="U465" i="13" s="1"/>
  <c r="V466" i="13"/>
  <c r="S466" i="13" s="1"/>
  <c r="V467" i="13"/>
  <c r="R467" i="13" s="1"/>
  <c r="U467" i="13" s="1"/>
  <c r="V468" i="13"/>
  <c r="R468" i="13" s="1"/>
  <c r="U468" i="13" s="1"/>
  <c r="V469" i="13"/>
  <c r="R469" i="13" s="1"/>
  <c r="U469" i="13" s="1"/>
  <c r="V470" i="13"/>
  <c r="V471" i="13"/>
  <c r="R471" i="13" s="1"/>
  <c r="U471" i="13" s="1"/>
  <c r="V472" i="13"/>
  <c r="R472" i="13" s="1"/>
  <c r="U472" i="13" s="1"/>
  <c r="V473" i="13"/>
  <c r="V474" i="13"/>
  <c r="R474" i="13" s="1"/>
  <c r="U474" i="13" s="1"/>
  <c r="V475" i="13"/>
  <c r="R475" i="13" s="1"/>
  <c r="U475" i="13" s="1"/>
  <c r="V476" i="13"/>
  <c r="R476" i="13" s="1"/>
  <c r="U476" i="13" s="1"/>
  <c r="V477" i="13"/>
  <c r="V478" i="13"/>
  <c r="R478" i="13" s="1"/>
  <c r="U478" i="13" s="1"/>
  <c r="V479" i="13"/>
  <c r="R479" i="13" s="1"/>
  <c r="U479" i="13" s="1"/>
  <c r="V480" i="13"/>
  <c r="V481" i="13"/>
  <c r="V482" i="13"/>
  <c r="R482" i="13" s="1"/>
  <c r="U482" i="13" s="1"/>
  <c r="V483" i="13"/>
  <c r="R483" i="13" s="1"/>
  <c r="U483" i="13" s="1"/>
  <c r="V484" i="13"/>
  <c r="V485" i="13"/>
  <c r="R485" i="13" s="1"/>
  <c r="U485" i="13" s="1"/>
  <c r="V486" i="13"/>
  <c r="R486" i="13" s="1"/>
  <c r="U486" i="13" s="1"/>
  <c r="V487" i="13"/>
  <c r="R487" i="13" s="1"/>
  <c r="U487" i="13" s="1"/>
  <c r="V488" i="13"/>
  <c r="V489" i="13"/>
  <c r="R489" i="13" s="1"/>
  <c r="U489" i="13" s="1"/>
  <c r="V490" i="13"/>
  <c r="R490" i="13" s="1"/>
  <c r="U490" i="13" s="1"/>
  <c r="V491" i="13"/>
  <c r="R491" i="13" s="1"/>
  <c r="U491" i="13" s="1"/>
  <c r="V492" i="13"/>
  <c r="R492" i="13" s="1"/>
  <c r="U492" i="13" s="1"/>
  <c r="V493" i="13"/>
  <c r="R493" i="13" s="1"/>
  <c r="U493" i="13" s="1"/>
  <c r="V494" i="13"/>
  <c r="V495" i="13"/>
  <c r="R495" i="13" s="1"/>
  <c r="U495" i="13" s="1"/>
  <c r="V496" i="13"/>
  <c r="V497" i="13"/>
  <c r="R497" i="13" s="1"/>
  <c r="U497" i="13" s="1"/>
  <c r="V498" i="13"/>
  <c r="V499" i="13"/>
  <c r="R499" i="13" s="1"/>
  <c r="U499" i="13" s="1"/>
  <c r="V500" i="13"/>
  <c r="R500" i="13" s="1"/>
  <c r="U500" i="13" s="1"/>
  <c r="V501" i="13"/>
  <c r="V502" i="13"/>
  <c r="R502" i="13" s="1"/>
  <c r="U502" i="13" s="1"/>
  <c r="V503" i="13"/>
  <c r="R503" i="13" s="1"/>
  <c r="U503" i="13" s="1"/>
  <c r="V504" i="13"/>
  <c r="V505" i="13"/>
  <c r="R505" i="13" s="1"/>
  <c r="U505" i="13" s="1"/>
  <c r="V506" i="13"/>
  <c r="R506" i="13" s="1"/>
  <c r="U506" i="13" s="1"/>
  <c r="V507" i="13"/>
  <c r="R507" i="13" s="1"/>
  <c r="U507" i="13" s="1"/>
  <c r="V508" i="13"/>
  <c r="V509" i="13"/>
  <c r="R509" i="13" s="1"/>
  <c r="U509" i="13" s="1"/>
  <c r="V510" i="13"/>
  <c r="R510" i="13" s="1"/>
  <c r="U510" i="13" s="1"/>
  <c r="V511" i="13"/>
  <c r="V512" i="13"/>
  <c r="R512" i="13" s="1"/>
  <c r="U512" i="13" s="1"/>
  <c r="V513" i="13"/>
  <c r="V514" i="13"/>
  <c r="R514" i="13" s="1"/>
  <c r="U514" i="13" s="1"/>
  <c r="V515" i="13"/>
  <c r="V516" i="13"/>
  <c r="R516" i="13" s="1"/>
  <c r="U516" i="13" s="1"/>
  <c r="V517" i="13"/>
  <c r="R517" i="13" s="1"/>
  <c r="U517" i="13" s="1"/>
  <c r="V518" i="13"/>
  <c r="R518" i="13" s="1"/>
  <c r="U518" i="13" s="1"/>
  <c r="V519" i="13"/>
  <c r="V520" i="13"/>
  <c r="R520" i="13" s="1"/>
  <c r="U520" i="13" s="1"/>
  <c r="V521" i="13"/>
  <c r="R521" i="13" s="1"/>
  <c r="U521" i="13" s="1"/>
  <c r="V522" i="13"/>
  <c r="R522" i="13" s="1"/>
  <c r="U522" i="13" s="1"/>
  <c r="V523" i="13"/>
  <c r="R523" i="13" s="1"/>
  <c r="U523" i="13" s="1"/>
  <c r="V524" i="13"/>
  <c r="R524" i="13" s="1"/>
  <c r="U524" i="13" s="1"/>
  <c r="V525" i="13"/>
  <c r="V526" i="13"/>
  <c r="R526" i="13" s="1"/>
  <c r="U526" i="13" s="1"/>
  <c r="V527" i="13"/>
  <c r="R527" i="13" s="1"/>
  <c r="U527" i="13" s="1"/>
  <c r="V528" i="13"/>
  <c r="V529" i="13"/>
  <c r="V530" i="13"/>
  <c r="R530" i="13" s="1"/>
  <c r="U530" i="13" s="1"/>
  <c r="V531" i="13"/>
  <c r="R531" i="13" s="1"/>
  <c r="U531" i="13" s="1"/>
  <c r="V532" i="13"/>
  <c r="V533" i="13"/>
  <c r="R533" i="13" s="1"/>
  <c r="U533" i="13" s="1"/>
  <c r="V534" i="13"/>
  <c r="R534" i="13" s="1"/>
  <c r="U534" i="13" s="1"/>
  <c r="V535" i="13"/>
  <c r="V536" i="13"/>
  <c r="R536" i="13" s="1"/>
  <c r="U536" i="13" s="1"/>
  <c r="V537" i="13"/>
  <c r="R537" i="13" s="1"/>
  <c r="U537" i="13" s="1"/>
  <c r="V538" i="13"/>
  <c r="R538" i="13" s="1"/>
  <c r="U538" i="13" s="1"/>
  <c r="V539" i="13"/>
  <c r="R539" i="13" s="1"/>
  <c r="U539" i="13" s="1"/>
  <c r="V540" i="13"/>
  <c r="R540" i="13" s="1"/>
  <c r="U540" i="13" s="1"/>
  <c r="V541" i="13"/>
  <c r="R541" i="13" s="1"/>
  <c r="U541" i="13" s="1"/>
  <c r="V542" i="13"/>
  <c r="V543" i="13"/>
  <c r="R543" i="13" s="1"/>
  <c r="U543" i="13" s="1"/>
  <c r="V544" i="13"/>
  <c r="R544" i="13" s="1"/>
  <c r="U544" i="13" s="1"/>
  <c r="V545" i="13"/>
  <c r="V546" i="13"/>
  <c r="V547" i="13"/>
  <c r="R547" i="13" s="1"/>
  <c r="U547" i="13" s="1"/>
  <c r="V548" i="13"/>
  <c r="R548" i="13" s="1"/>
  <c r="U548" i="13" s="1"/>
  <c r="V549" i="13"/>
  <c r="R549" i="13" s="1"/>
  <c r="U549" i="13" s="1"/>
  <c r="V550" i="13"/>
  <c r="V551" i="13"/>
  <c r="R551" i="13" s="1"/>
  <c r="U551" i="13" s="1"/>
  <c r="V552" i="13"/>
  <c r="R552" i="13" s="1"/>
  <c r="U552" i="13" s="1"/>
  <c r="V553" i="13"/>
  <c r="R553" i="13" s="1"/>
  <c r="U553" i="13" s="1"/>
  <c r="V554" i="13"/>
  <c r="V555" i="13"/>
  <c r="R555" i="13" s="1"/>
  <c r="U555" i="13" s="1"/>
  <c r="V556" i="13"/>
  <c r="R556" i="13" s="1"/>
  <c r="U556" i="13" s="1"/>
  <c r="V557" i="13"/>
  <c r="R557" i="13" s="1"/>
  <c r="U557" i="13" s="1"/>
  <c r="V558" i="13"/>
  <c r="R558" i="13" s="1"/>
  <c r="U558" i="13" s="1"/>
  <c r="V559" i="13"/>
  <c r="R559" i="13" s="1"/>
  <c r="U559" i="13" s="1"/>
  <c r="V560" i="13"/>
  <c r="T560" i="13" s="1"/>
  <c r="V561" i="13"/>
  <c r="R561" i="13" s="1"/>
  <c r="U561" i="13" s="1"/>
  <c r="V562" i="13"/>
  <c r="T562" i="13" s="1"/>
  <c r="V563" i="13"/>
  <c r="R563" i="13" s="1"/>
  <c r="U563" i="13" s="1"/>
  <c r="V564" i="13"/>
  <c r="V565" i="13"/>
  <c r="R565" i="13" s="1"/>
  <c r="U565" i="13" s="1"/>
  <c r="V566" i="13"/>
  <c r="R566" i="13" s="1"/>
  <c r="U566" i="13" s="1"/>
  <c r="V567" i="13"/>
  <c r="V568" i="13"/>
  <c r="R568" i="13" s="1"/>
  <c r="U568" i="13" s="1"/>
  <c r="V569" i="13"/>
  <c r="R569" i="13" s="1"/>
  <c r="U569" i="13" s="1"/>
  <c r="V570" i="13"/>
  <c r="R570" i="13" s="1"/>
  <c r="U570" i="13" s="1"/>
  <c r="V571" i="13"/>
  <c r="R571" i="13" s="1"/>
  <c r="U571" i="13" s="1"/>
  <c r="V572" i="13"/>
  <c r="R572" i="13" s="1"/>
  <c r="U572" i="13" s="1"/>
  <c r="V573" i="13"/>
  <c r="R573" i="13" s="1"/>
  <c r="U573" i="13" s="1"/>
  <c r="V574" i="13"/>
  <c r="R574" i="13" s="1"/>
  <c r="U574" i="13" s="1"/>
  <c r="V575" i="13"/>
  <c r="V576" i="13"/>
  <c r="R576" i="13" s="1"/>
  <c r="U576" i="13" s="1"/>
  <c r="V577" i="13"/>
  <c r="R577" i="13" s="1"/>
  <c r="U577" i="13" s="1"/>
  <c r="V578" i="13"/>
  <c r="R578" i="13" s="1"/>
  <c r="U578" i="13" s="1"/>
  <c r="V579" i="13"/>
  <c r="V580" i="13"/>
  <c r="R580" i="13" s="1"/>
  <c r="U580" i="13" s="1"/>
  <c r="V581" i="13"/>
  <c r="R581" i="13" s="1"/>
  <c r="U581" i="13" s="1"/>
  <c r="V582" i="13"/>
  <c r="R582" i="13" s="1"/>
  <c r="U582" i="13" s="1"/>
  <c r="V583" i="13"/>
  <c r="V584" i="13"/>
  <c r="R584" i="13" s="1"/>
  <c r="U584" i="13" s="1"/>
  <c r="V585" i="13"/>
  <c r="V586" i="13"/>
  <c r="R586" i="13" s="1"/>
  <c r="U586" i="13" s="1"/>
  <c r="V587" i="13"/>
  <c r="R587" i="13" s="1"/>
  <c r="U587" i="13" s="1"/>
  <c r="V588" i="13"/>
  <c r="R588" i="13" s="1"/>
  <c r="U588" i="13" s="1"/>
  <c r="V589" i="13"/>
  <c r="R589" i="13" s="1"/>
  <c r="U589" i="13" s="1"/>
  <c r="V590" i="13"/>
  <c r="V591" i="13"/>
  <c r="R591" i="13" s="1"/>
  <c r="U591" i="13" s="1"/>
  <c r="V592" i="13"/>
  <c r="R592" i="13" s="1"/>
  <c r="U592" i="13" s="1"/>
  <c r="V593" i="13"/>
  <c r="V594" i="13"/>
  <c r="R594" i="13" s="1"/>
  <c r="U594" i="13" s="1"/>
  <c r="V595" i="13"/>
  <c r="R595" i="13" s="1"/>
  <c r="U595" i="13" s="1"/>
  <c r="V596" i="13"/>
  <c r="V597" i="13"/>
  <c r="R597" i="13" s="1"/>
  <c r="U597" i="13" s="1"/>
  <c r="V598" i="13"/>
  <c r="V599" i="13"/>
  <c r="R599" i="13" s="1"/>
  <c r="U599" i="13" s="1"/>
  <c r="V600" i="13"/>
  <c r="S600" i="13" s="1"/>
  <c r="V601" i="13"/>
  <c r="R601" i="13" s="1"/>
  <c r="U601" i="13" s="1"/>
  <c r="V602" i="13"/>
  <c r="V603" i="13"/>
  <c r="R603" i="13" s="1"/>
  <c r="U603" i="13" s="1"/>
  <c r="V604" i="13"/>
  <c r="V605" i="13"/>
  <c r="R605" i="13" s="1"/>
  <c r="U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O20" i="25"/>
  <c r="O20" i="26"/>
  <c r="O24" i="26"/>
  <c r="O20" i="27"/>
  <c r="O18" i="28"/>
  <c r="O20" i="28"/>
  <c r="O20" i="29"/>
  <c r="O24" i="29"/>
  <c r="O26" i="29"/>
  <c r="P20" i="30"/>
  <c r="O20" i="31"/>
  <c r="O24" i="31"/>
  <c r="O18" i="32"/>
  <c r="O20" i="32"/>
  <c r="O24" i="32"/>
  <c r="O20" i="33"/>
  <c r="O20" i="34"/>
  <c r="O24" i="34"/>
  <c r="O26" i="34"/>
  <c r="O20" i="24"/>
  <c r="O16" i="25"/>
  <c r="O16" i="26"/>
  <c r="O16" i="27"/>
  <c r="O16" i="28"/>
  <c r="O16" i="29"/>
  <c r="P16" i="30"/>
  <c r="O16" i="31"/>
  <c r="O16" i="32"/>
  <c r="O16" i="33"/>
  <c r="O16" i="34"/>
  <c r="O16" i="24"/>
  <c r="O26" i="13"/>
  <c r="O20" i="13"/>
  <c r="O16" i="13"/>
  <c r="O24" i="28"/>
  <c r="D626" i="20"/>
  <c r="AC72" i="40" s="1"/>
  <c r="Z12" i="40" s="1"/>
  <c r="AC716" i="39"/>
  <c r="AC718" i="39"/>
  <c r="AC919" i="39"/>
  <c r="AD919" i="39" s="1"/>
  <c r="AC1020" i="39"/>
  <c r="AC1022" i="39"/>
  <c r="AC411" i="39"/>
  <c r="AD411" i="39" s="1"/>
  <c r="AC413" i="39"/>
  <c r="AD413" i="39" s="1"/>
  <c r="AC415" i="39"/>
  <c r="AD415" i="39" s="1"/>
  <c r="O26" i="27"/>
  <c r="O25" i="27"/>
  <c r="P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s="1"/>
  <c r="C223" i="20"/>
  <c r="D223" i="20"/>
  <c r="C224" i="20"/>
  <c r="D224" i="20"/>
  <c r="C225" i="20"/>
  <c r="D225" i="20"/>
  <c r="AB215" i="39" s="1"/>
  <c r="C226" i="20"/>
  <c r="D226" i="20"/>
  <c r="AB216" i="39" s="1"/>
  <c r="C227" i="20"/>
  <c r="D227" i="20"/>
  <c r="C228" i="20"/>
  <c r="D228" i="20"/>
  <c r="C229" i="20"/>
  <c r="D229" i="20"/>
  <c r="AB219" i="39" s="1"/>
  <c r="C230" i="20"/>
  <c r="D230" i="20"/>
  <c r="AB220" i="39" s="1"/>
  <c r="C231" i="20"/>
  <c r="D231" i="20"/>
  <c r="C232" i="20"/>
  <c r="D232" i="20"/>
  <c r="P232" i="20" s="1"/>
  <c r="C233" i="20"/>
  <c r="D233" i="20"/>
  <c r="C234" i="20"/>
  <c r="D234" i="20"/>
  <c r="AB224" i="39" s="1"/>
  <c r="C235" i="20"/>
  <c r="D235" i="20"/>
  <c r="AB225" i="39"/>
  <c r="C236" i="20"/>
  <c r="D236" i="20"/>
  <c r="C237" i="20"/>
  <c r="D237" i="20"/>
  <c r="P237" i="20" s="1"/>
  <c r="C238" i="20"/>
  <c r="D238" i="20"/>
  <c r="AB228" i="39"/>
  <c r="C239" i="20"/>
  <c r="D239" i="20"/>
  <c r="AB229" i="39" s="1"/>
  <c r="C240" i="20"/>
  <c r="D240" i="20"/>
  <c r="AB230" i="39" s="1"/>
  <c r="C241" i="20"/>
  <c r="D241" i="20"/>
  <c r="AB231" i="39" s="1"/>
  <c r="C242" i="20"/>
  <c r="D242" i="20"/>
  <c r="AB232" i="39" s="1"/>
  <c r="C243" i="20"/>
  <c r="D243" i="20"/>
  <c r="AB233" i="39" s="1"/>
  <c r="C244" i="20"/>
  <c r="D244" i="20"/>
  <c r="AB234" i="39" s="1"/>
  <c r="C245" i="20"/>
  <c r="D245" i="20"/>
  <c r="AB235" i="39"/>
  <c r="C246" i="20"/>
  <c r="D246" i="20"/>
  <c r="C247" i="20"/>
  <c r="D247" i="20"/>
  <c r="AB237" i="39" s="1"/>
  <c r="C248" i="20"/>
  <c r="D248" i="20"/>
  <c r="AB238" i="39"/>
  <c r="C249" i="20"/>
  <c r="D249" i="20"/>
  <c r="AB239" i="39" s="1"/>
  <c r="C250" i="20"/>
  <c r="D250" i="20"/>
  <c r="AB240" i="39" s="1"/>
  <c r="C251" i="20"/>
  <c r="D251" i="20"/>
  <c r="AB241" i="39"/>
  <c r="C252" i="20"/>
  <c r="D252" i="20"/>
  <c r="C253" i="20"/>
  <c r="D253" i="20"/>
  <c r="AB243" i="39" s="1"/>
  <c r="C254" i="20"/>
  <c r="D254" i="20"/>
  <c r="AB244" i="39" s="1"/>
  <c r="C255" i="20"/>
  <c r="D255" i="20"/>
  <c r="AB245" i="39" s="1"/>
  <c r="C256" i="20"/>
  <c r="D256" i="20"/>
  <c r="AB246" i="39" s="1"/>
  <c r="C257" i="20"/>
  <c r="D257" i="20"/>
  <c r="AB247" i="39" s="1"/>
  <c r="C258" i="20"/>
  <c r="D258" i="20"/>
  <c r="AB248" i="39"/>
  <c r="C259" i="20"/>
  <c r="D259" i="20"/>
  <c r="C260" i="20"/>
  <c r="D260" i="20"/>
  <c r="AB250" i="39" s="1"/>
  <c r="C261" i="20"/>
  <c r="D261" i="20"/>
  <c r="C262" i="20"/>
  <c r="D262" i="20"/>
  <c r="AB252" i="39" s="1"/>
  <c r="C263" i="20"/>
  <c r="D263" i="20"/>
  <c r="C264" i="20"/>
  <c r="D264" i="20"/>
  <c r="AB254" i="39" s="1"/>
  <c r="C265" i="20"/>
  <c r="D265" i="20"/>
  <c r="C266" i="20"/>
  <c r="D266" i="20"/>
  <c r="C267" i="20"/>
  <c r="D267" i="20"/>
  <c r="C268" i="20"/>
  <c r="D268" i="20"/>
  <c r="AB258" i="39" s="1"/>
  <c r="C269" i="20"/>
  <c r="D269" i="20"/>
  <c r="AB259" i="39" s="1"/>
  <c r="C270" i="20"/>
  <c r="D270" i="20"/>
  <c r="AB260" i="39" s="1"/>
  <c r="C271" i="20"/>
  <c r="D271" i="20"/>
  <c r="AB261" i="39" s="1"/>
  <c r="C272" i="20"/>
  <c r="D272" i="20"/>
  <c r="AB262" i="39"/>
  <c r="C273" i="20"/>
  <c r="D273" i="20"/>
  <c r="AB263" i="39" s="1"/>
  <c r="C274" i="20"/>
  <c r="D274" i="20"/>
  <c r="AB264" i="39" s="1"/>
  <c r="C275" i="20"/>
  <c r="D275" i="20"/>
  <c r="AB265" i="39"/>
  <c r="C276" i="20"/>
  <c r="D276" i="20"/>
  <c r="AB266" i="39" s="1"/>
  <c r="C277" i="20"/>
  <c r="D277" i="20"/>
  <c r="AB267" i="39" s="1"/>
  <c r="C278" i="20"/>
  <c r="D278" i="20"/>
  <c r="AB268" i="39" s="1"/>
  <c r="C279" i="20"/>
  <c r="D279" i="20"/>
  <c r="C280" i="20"/>
  <c r="D280" i="20"/>
  <c r="AB270" i="39" s="1"/>
  <c r="C281" i="20"/>
  <c r="D281" i="20"/>
  <c r="AB271" i="39" s="1"/>
  <c r="C282" i="20"/>
  <c r="D282" i="20"/>
  <c r="C283" i="20"/>
  <c r="D283" i="20"/>
  <c r="AB273" i="39" s="1"/>
  <c r="C284" i="20"/>
  <c r="D284" i="20"/>
  <c r="AB274" i="39" s="1"/>
  <c r="C285" i="20"/>
  <c r="D285" i="20"/>
  <c r="AB275" i="39" s="1"/>
  <c r="C286" i="20"/>
  <c r="D286" i="20"/>
  <c r="C287" i="20"/>
  <c r="D287" i="20"/>
  <c r="C288" i="20"/>
  <c r="D288" i="20"/>
  <c r="AB278" i="39" s="1"/>
  <c r="C289" i="20"/>
  <c r="D289" i="20"/>
  <c r="AB279" i="39"/>
  <c r="C290" i="20"/>
  <c r="D290" i="20"/>
  <c r="AB280" i="39"/>
  <c r="C291" i="20"/>
  <c r="D291" i="20"/>
  <c r="AB281" i="39" s="1"/>
  <c r="C292" i="20"/>
  <c r="D292" i="20"/>
  <c r="C293" i="20"/>
  <c r="D293" i="20"/>
  <c r="AB283" i="39" s="1"/>
  <c r="C294" i="20"/>
  <c r="D294" i="20"/>
  <c r="AB284" i="39" s="1"/>
  <c r="C295" i="20"/>
  <c r="D295" i="20"/>
  <c r="AB285" i="39" s="1"/>
  <c r="C296" i="20"/>
  <c r="D296" i="20"/>
  <c r="AB286" i="39" s="1"/>
  <c r="C297" i="20"/>
  <c r="D297" i="20"/>
  <c r="AB287" i="39"/>
  <c r="C298" i="20"/>
  <c r="D298" i="20"/>
  <c r="AB288" i="39" s="1"/>
  <c r="C299" i="20"/>
  <c r="D299" i="20"/>
  <c r="AB289" i="39" s="1"/>
  <c r="C300" i="20"/>
  <c r="D300" i="20"/>
  <c r="C301" i="20"/>
  <c r="D301" i="20"/>
  <c r="AB291" i="39" s="1"/>
  <c r="C302" i="20"/>
  <c r="D302" i="20"/>
  <c r="AB292" i="39" s="1"/>
  <c r="C303" i="20"/>
  <c r="D303" i="20"/>
  <c r="AB293" i="39" s="1"/>
  <c r="C304" i="20"/>
  <c r="D304" i="20"/>
  <c r="AB294" i="39"/>
  <c r="C305" i="20"/>
  <c r="D305" i="20"/>
  <c r="AB295" i="39" s="1"/>
  <c r="C306" i="20"/>
  <c r="D306" i="20"/>
  <c r="AB296" i="39" s="1"/>
  <c r="C307" i="20"/>
  <c r="D307" i="20"/>
  <c r="AB297" i="39" s="1"/>
  <c r="C308" i="20"/>
  <c r="D308" i="20"/>
  <c r="AB298" i="39" s="1"/>
  <c r="C309" i="20"/>
  <c r="D309" i="20"/>
  <c r="AC12" i="40" s="1"/>
  <c r="C310" i="20"/>
  <c r="D310" i="20"/>
  <c r="AC13" i="40" s="1"/>
  <c r="C311" i="20"/>
  <c r="D311" i="20"/>
  <c r="AC14" i="40" s="1"/>
  <c r="C312" i="20"/>
  <c r="D312" i="20"/>
  <c r="AB302" i="39"/>
  <c r="C313" i="20"/>
  <c r="D313" i="20"/>
  <c r="AB303" i="39" s="1"/>
  <c r="C314" i="20"/>
  <c r="D314" i="20"/>
  <c r="AC17" i="40" s="1"/>
  <c r="C315" i="20"/>
  <c r="D315" i="20"/>
  <c r="AC18" i="40" s="1"/>
  <c r="C316" i="20"/>
  <c r="D316" i="20"/>
  <c r="AB306" i="39" s="1"/>
  <c r="C317" i="20"/>
  <c r="D317" i="20"/>
  <c r="AB307" i="39" s="1"/>
  <c r="C318" i="20"/>
  <c r="D318" i="20"/>
  <c r="AB308" i="39" s="1"/>
  <c r="C319" i="20"/>
  <c r="D319" i="20"/>
  <c r="AC22" i="40" s="1"/>
  <c r="C320" i="20"/>
  <c r="D320" i="20"/>
  <c r="AB310" i="39" s="1"/>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s="1"/>
  <c r="Y10" i="39" s="1"/>
  <c r="J6" i="40" s="1"/>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E32"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Q32"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E32"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Q32"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s="1"/>
  <c r="AB223" i="39"/>
  <c r="AB213"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3" i="41"/>
  <c r="Q23" i="41"/>
  <c r="Q23" i="12"/>
  <c r="R23" i="12"/>
  <c r="AE23" i="12"/>
  <c r="AF23" i="12"/>
  <c r="R13" i="12"/>
  <c r="AF13" i="12"/>
  <c r="R16" i="12"/>
  <c r="AF16" i="12"/>
  <c r="AE37" i="41"/>
  <c r="Q37" i="12"/>
  <c r="Q37" i="41"/>
  <c r="AE37" i="12"/>
  <c r="AE27" i="41"/>
  <c r="Q27" i="41"/>
  <c r="Q27" i="12"/>
  <c r="AE27" i="12"/>
  <c r="AE22" i="41"/>
  <c r="Q22" i="41"/>
  <c r="Q22" i="12"/>
  <c r="AE22" i="12"/>
  <c r="AE33" i="41"/>
  <c r="Q33" i="41"/>
  <c r="AE33" i="12"/>
  <c r="Q33"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O24" i="13"/>
  <c r="O24" i="24"/>
  <c r="P24" i="30"/>
  <c r="O24" i="27"/>
  <c r="O24" i="25"/>
  <c r="O24" i="33"/>
  <c r="O26" i="24"/>
  <c r="P26" i="30"/>
  <c r="O26" i="25"/>
  <c r="O26" i="32"/>
  <c r="O26" i="31"/>
  <c r="O26" i="26"/>
  <c r="O26" i="33"/>
  <c r="O26" i="28"/>
  <c r="O25" i="33"/>
  <c r="O25" i="31"/>
  <c r="O25" i="24"/>
  <c r="O23" i="33"/>
  <c r="O23" i="25"/>
  <c r="O23" i="27"/>
  <c r="O22" i="24"/>
  <c r="O22" i="34"/>
  <c r="P22" i="30"/>
  <c r="O22" i="29"/>
  <c r="O22" i="25"/>
  <c r="O21" i="13"/>
  <c r="O21" i="34"/>
  <c r="O21" i="31"/>
  <c r="O21" i="27"/>
  <c r="O21" i="26"/>
  <c r="P21" i="30"/>
  <c r="O21" i="33"/>
  <c r="O21" i="32"/>
  <c r="O21" i="29"/>
  <c r="O21" i="28"/>
  <c r="O21" i="25"/>
  <c r="P25" i="30"/>
  <c r="O25" i="28"/>
  <c r="O25" i="26"/>
  <c r="O25" i="13"/>
  <c r="O25" i="34"/>
  <c r="O25" i="32"/>
  <c r="O25" i="25"/>
  <c r="O25" i="29"/>
  <c r="O23" i="34"/>
  <c r="O23" i="31"/>
  <c r="O23" i="28"/>
  <c r="O23" i="24"/>
  <c r="O23" i="32"/>
  <c r="O23" i="29"/>
  <c r="O23" i="26"/>
  <c r="O23" i="13"/>
  <c r="AC50" i="40"/>
  <c r="AC42" i="40"/>
  <c r="O22" i="32"/>
  <c r="O22" i="31"/>
  <c r="O22" i="26"/>
  <c r="O22" i="13"/>
  <c r="O22" i="33"/>
  <c r="O22" i="28"/>
  <c r="P9" i="34"/>
  <c r="P11" i="34" s="1"/>
  <c r="Q9" i="30"/>
  <c r="Q11" i="30" s="1"/>
  <c r="P9" i="26"/>
  <c r="P9" i="33"/>
  <c r="P9" i="29"/>
  <c r="P9" i="25"/>
  <c r="O19" i="24"/>
  <c r="O19" i="34"/>
  <c r="O19" i="33"/>
  <c r="O19" i="32"/>
  <c r="P9" i="13"/>
  <c r="P9" i="32"/>
  <c r="P9" i="28"/>
  <c r="O19" i="13"/>
  <c r="O19" i="31"/>
  <c r="P19" i="30"/>
  <c r="O19" i="29"/>
  <c r="O19" i="28"/>
  <c r="P9" i="24"/>
  <c r="P11" i="24" s="1"/>
  <c r="P9" i="31"/>
  <c r="P11" i="31" s="1"/>
  <c r="P9" i="27"/>
  <c r="P11" i="27" s="1"/>
  <c r="O19" i="27"/>
  <c r="O19" i="26"/>
  <c r="O18" i="13"/>
  <c r="O18" i="24"/>
  <c r="O18" i="31"/>
  <c r="O18" i="27"/>
  <c r="O18" i="34"/>
  <c r="P18" i="30"/>
  <c r="O18" i="26"/>
  <c r="O18" i="33"/>
  <c r="O18" i="29"/>
  <c r="O17" i="25"/>
  <c r="O17" i="27"/>
  <c r="O17" i="29"/>
  <c r="O17" i="31"/>
  <c r="O17" i="33"/>
  <c r="O17" i="24"/>
  <c r="O17" i="13"/>
  <c r="O17" i="26"/>
  <c r="O17" i="28"/>
  <c r="P17" i="30"/>
  <c r="O17" i="32"/>
  <c r="O17" i="34"/>
  <c r="P7" i="13"/>
  <c r="P7" i="32"/>
  <c r="P11" i="32"/>
  <c r="P7" i="28"/>
  <c r="P7" i="24"/>
  <c r="P7" i="31"/>
  <c r="P7" i="27"/>
  <c r="P7" i="34"/>
  <c r="P7" i="26"/>
  <c r="P11" i="26"/>
  <c r="M5" i="13"/>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M180" i="13" s="1"/>
  <c r="M181" i="13" s="1"/>
  <c r="M182" i="13" s="1"/>
  <c r="M183" i="13" s="1"/>
  <c r="M184" i="13" s="1"/>
  <c r="M185" i="13" s="1"/>
  <c r="M186" i="13" s="1"/>
  <c r="M187" i="13" s="1"/>
  <c r="M188" i="13" s="1"/>
  <c r="M189" i="13" s="1"/>
  <c r="M190" i="13" s="1"/>
  <c r="M191" i="13" s="1"/>
  <c r="M192" i="13" s="1"/>
  <c r="M193" i="13" s="1"/>
  <c r="M194" i="13" s="1"/>
  <c r="M195" i="13" s="1"/>
  <c r="M196" i="13" s="1"/>
  <c r="M197" i="13" s="1"/>
  <c r="M198" i="13" s="1"/>
  <c r="M199" i="13" s="1"/>
  <c r="M200" i="13" s="1"/>
  <c r="M201" i="13" s="1"/>
  <c r="M202" i="13" s="1"/>
  <c r="M203" i="13" s="1"/>
  <c r="M204" i="13" s="1"/>
  <c r="M205" i="13" s="1"/>
  <c r="M206" i="13" s="1"/>
  <c r="M207" i="13" s="1"/>
  <c r="M208" i="13" s="1"/>
  <c r="M209" i="13" s="1"/>
  <c r="M210" i="13" s="1"/>
  <c r="M211" i="13" s="1"/>
  <c r="M212" i="13" s="1"/>
  <c r="M213" i="13" s="1"/>
  <c r="M214" i="13" s="1"/>
  <c r="M215" i="13" s="1"/>
  <c r="M216" i="13" s="1"/>
  <c r="M217" i="13" s="1"/>
  <c r="M218" i="13" s="1"/>
  <c r="M219" i="13" s="1"/>
  <c r="M220" i="13" s="1"/>
  <c r="M221" i="13" s="1"/>
  <c r="M222" i="13" s="1"/>
  <c r="M223" i="13" s="1"/>
  <c r="M224" i="13" s="1"/>
  <c r="M225" i="13" s="1"/>
  <c r="M226" i="13" s="1"/>
  <c r="M227" i="13" s="1"/>
  <c r="M228" i="13" s="1"/>
  <c r="M229" i="13" s="1"/>
  <c r="M230" i="13" s="1"/>
  <c r="M231" i="13" s="1"/>
  <c r="M232" i="13" s="1"/>
  <c r="M233" i="13" s="1"/>
  <c r="M234" i="13" s="1"/>
  <c r="M235" i="13" s="1"/>
  <c r="M236" i="13" s="1"/>
  <c r="M237" i="13" s="1"/>
  <c r="M238" i="13" s="1"/>
  <c r="M239" i="13" s="1"/>
  <c r="M240" i="13" s="1"/>
  <c r="M241" i="13" s="1"/>
  <c r="M242" i="13" s="1"/>
  <c r="M243" i="13" s="1"/>
  <c r="M244" i="13" s="1"/>
  <c r="M245" i="13" s="1"/>
  <c r="M246" i="13" s="1"/>
  <c r="M247" i="13" s="1"/>
  <c r="M248" i="13" s="1"/>
  <c r="M249" i="13" s="1"/>
  <c r="M250" i="13" s="1"/>
  <c r="M251" i="13" s="1"/>
  <c r="M252" i="13" s="1"/>
  <c r="M253" i="13" s="1"/>
  <c r="M254" i="13" s="1"/>
  <c r="M255" i="13" s="1"/>
  <c r="M256" i="13" s="1"/>
  <c r="M257" i="13" s="1"/>
  <c r="M258" i="13" s="1"/>
  <c r="M259" i="13" s="1"/>
  <c r="M260" i="13" s="1"/>
  <c r="M261" i="13" s="1"/>
  <c r="M262" i="13" s="1"/>
  <c r="M263" i="13" s="1"/>
  <c r="M264" i="13" s="1"/>
  <c r="M265" i="13" s="1"/>
  <c r="M266" i="13" s="1"/>
  <c r="M267" i="13" s="1"/>
  <c r="M268" i="13" s="1"/>
  <c r="M269" i="13" s="1"/>
  <c r="M270" i="13" s="1"/>
  <c r="M271" i="13" s="1"/>
  <c r="M272" i="13" s="1"/>
  <c r="M273" i="13" s="1"/>
  <c r="M274" i="13" s="1"/>
  <c r="M275" i="13" s="1"/>
  <c r="M276" i="13" s="1"/>
  <c r="M277" i="13" s="1"/>
  <c r="M278" i="13" s="1"/>
  <c r="M279" i="13" s="1"/>
  <c r="M280" i="13" s="1"/>
  <c r="M281" i="13" s="1"/>
  <c r="M282" i="13" s="1"/>
  <c r="M283" i="13" s="1"/>
  <c r="M284" i="13" s="1"/>
  <c r="M285" i="13" s="1"/>
  <c r="M286" i="13" s="1"/>
  <c r="M287" i="13" s="1"/>
  <c r="M288" i="13" s="1"/>
  <c r="M289" i="13" s="1"/>
  <c r="M290" i="13" s="1"/>
  <c r="M291" i="13" s="1"/>
  <c r="M292" i="13" s="1"/>
  <c r="M293" i="13" s="1"/>
  <c r="M294" i="13" s="1"/>
  <c r="M295" i="13" s="1"/>
  <c r="M296" i="13" s="1"/>
  <c r="M297" i="13" s="1"/>
  <c r="M298" i="13" s="1"/>
  <c r="M299" i="13" s="1"/>
  <c r="M300" i="13" s="1"/>
  <c r="M301" i="13" s="1"/>
  <c r="M302" i="13" s="1"/>
  <c r="M303" i="13" s="1"/>
  <c r="M304" i="13" s="1"/>
  <c r="M305" i="13" s="1"/>
  <c r="M306" i="13" s="1"/>
  <c r="M307" i="13" s="1"/>
  <c r="M308" i="13" s="1"/>
  <c r="M309" i="13" s="1"/>
  <c r="M310" i="13" s="1"/>
  <c r="M311" i="13" s="1"/>
  <c r="M312" i="13" s="1"/>
  <c r="M313" i="13" s="1"/>
  <c r="M314" i="13" s="1"/>
  <c r="M315" i="13" s="1"/>
  <c r="M316" i="13" s="1"/>
  <c r="M317" i="13" s="1"/>
  <c r="M318" i="13" s="1"/>
  <c r="M319" i="13" s="1"/>
  <c r="M320" i="13" s="1"/>
  <c r="M321" i="13" s="1"/>
  <c r="M322" i="13" s="1"/>
  <c r="M323" i="13" s="1"/>
  <c r="M324" i="13" s="1"/>
  <c r="M325" i="13" s="1"/>
  <c r="M326" i="13" s="1"/>
  <c r="M327" i="13" s="1"/>
  <c r="M328" i="13" s="1"/>
  <c r="M329" i="13" s="1"/>
  <c r="M330" i="13" s="1"/>
  <c r="M331" i="13" s="1"/>
  <c r="M332" i="13" s="1"/>
  <c r="M333" i="13" s="1"/>
  <c r="M334" i="13" s="1"/>
  <c r="M335" i="13" s="1"/>
  <c r="M336" i="13" s="1"/>
  <c r="M337" i="13" s="1"/>
  <c r="M338" i="13" s="1"/>
  <c r="M339" i="13" s="1"/>
  <c r="M340" i="13" s="1"/>
  <c r="M341" i="13" s="1"/>
  <c r="M342" i="13" s="1"/>
  <c r="M343" i="13" s="1"/>
  <c r="M344" i="13" s="1"/>
  <c r="M345" i="13" s="1"/>
  <c r="M346" i="13" s="1"/>
  <c r="M347" i="13" s="1"/>
  <c r="M348" i="13" s="1"/>
  <c r="M349" i="13" s="1"/>
  <c r="M350" i="13" s="1"/>
  <c r="M351" i="13" s="1"/>
  <c r="M352" i="13" s="1"/>
  <c r="M353" i="13" s="1"/>
  <c r="M354" i="13" s="1"/>
  <c r="M355" i="13" s="1"/>
  <c r="M356" i="13" s="1"/>
  <c r="M357" i="13" s="1"/>
  <c r="M358" i="13" s="1"/>
  <c r="M359" i="13" s="1"/>
  <c r="M360" i="13" s="1"/>
  <c r="M361" i="13" s="1"/>
  <c r="M362" i="13" s="1"/>
  <c r="M363" i="13" s="1"/>
  <c r="M364" i="13" s="1"/>
  <c r="M365" i="13" s="1"/>
  <c r="M366" i="13" s="1"/>
  <c r="M367" i="13" s="1"/>
  <c r="M368" i="13" s="1"/>
  <c r="M369" i="13" s="1"/>
  <c r="M370" i="13" s="1"/>
  <c r="M371" i="13" s="1"/>
  <c r="M372" i="13" s="1"/>
  <c r="M373" i="13" s="1"/>
  <c r="M374" i="13" s="1"/>
  <c r="M375" i="13" s="1"/>
  <c r="M376" i="13" s="1"/>
  <c r="M377" i="13" s="1"/>
  <c r="M378" i="13" s="1"/>
  <c r="M379" i="13" s="1"/>
  <c r="M380" i="13" s="1"/>
  <c r="M381" i="13" s="1"/>
  <c r="M382" i="13" s="1"/>
  <c r="M383" i="13" s="1"/>
  <c r="M384" i="13" s="1"/>
  <c r="M385" i="13" s="1"/>
  <c r="M386" i="13" s="1"/>
  <c r="M387" i="13" s="1"/>
  <c r="M388" i="13" s="1"/>
  <c r="M389" i="13" s="1"/>
  <c r="M390" i="13" s="1"/>
  <c r="M391" i="13" s="1"/>
  <c r="M392" i="13" s="1"/>
  <c r="M393" i="13" s="1"/>
  <c r="M394" i="13" s="1"/>
  <c r="M395" i="13" s="1"/>
  <c r="M396" i="13" s="1"/>
  <c r="M397" i="13" s="1"/>
  <c r="M398" i="13" s="1"/>
  <c r="M399" i="13" s="1"/>
  <c r="M400" i="13" s="1"/>
  <c r="M401" i="13" s="1"/>
  <c r="M402" i="13" s="1"/>
  <c r="M403" i="13" s="1"/>
  <c r="M404" i="13" s="1"/>
  <c r="M405" i="13" s="1"/>
  <c r="M406" i="13" s="1"/>
  <c r="M407" i="13" s="1"/>
  <c r="M408" i="13" s="1"/>
  <c r="M409" i="13" s="1"/>
  <c r="M410" i="13" s="1"/>
  <c r="M411" i="13" s="1"/>
  <c r="M412" i="13" s="1"/>
  <c r="M413" i="13" s="1"/>
  <c r="M414" i="13" s="1"/>
  <c r="M415" i="13" s="1"/>
  <c r="M416" i="13" s="1"/>
  <c r="M417" i="13" s="1"/>
  <c r="M418" i="13" s="1"/>
  <c r="M419" i="13" s="1"/>
  <c r="M420" i="13" s="1"/>
  <c r="M421" i="13" s="1"/>
  <c r="M422" i="13" s="1"/>
  <c r="M423" i="13" s="1"/>
  <c r="M424" i="13" s="1"/>
  <c r="M425" i="13" s="1"/>
  <c r="M426" i="13" s="1"/>
  <c r="M427" i="13" s="1"/>
  <c r="M428" i="13" s="1"/>
  <c r="M429" i="13" s="1"/>
  <c r="M430" i="13" s="1"/>
  <c r="M431" i="13" s="1"/>
  <c r="M432" i="13" s="1"/>
  <c r="M433" i="13" s="1"/>
  <c r="M434" i="13" s="1"/>
  <c r="M435" i="13" s="1"/>
  <c r="M436" i="13" s="1"/>
  <c r="M437" i="13" s="1"/>
  <c r="M438" i="13" s="1"/>
  <c r="M439" i="13" s="1"/>
  <c r="M440" i="13" s="1"/>
  <c r="M441" i="13" s="1"/>
  <c r="M442" i="13" s="1"/>
  <c r="M443" i="13" s="1"/>
  <c r="M444" i="13" s="1"/>
  <c r="M445" i="13" s="1"/>
  <c r="M446" i="13" s="1"/>
  <c r="M447" i="13" s="1"/>
  <c r="M448" i="13" s="1"/>
  <c r="M449" i="13" s="1"/>
  <c r="M450" i="13" s="1"/>
  <c r="M451" i="13" s="1"/>
  <c r="M452" i="13" s="1"/>
  <c r="M453" i="13" s="1"/>
  <c r="M454" i="13" s="1"/>
  <c r="M455" i="13" s="1"/>
  <c r="M456" i="13" s="1"/>
  <c r="M457" i="13" s="1"/>
  <c r="M458" i="13" s="1"/>
  <c r="M459" i="13" s="1"/>
  <c r="M460" i="13" s="1"/>
  <c r="M461" i="13" s="1"/>
  <c r="M462" i="13" s="1"/>
  <c r="M463" i="13" s="1"/>
  <c r="M464" i="13" s="1"/>
  <c r="M465" i="13" s="1"/>
  <c r="M466" i="13" s="1"/>
  <c r="M467" i="13" s="1"/>
  <c r="M468" i="13" s="1"/>
  <c r="M469" i="13" s="1"/>
  <c r="M470" i="13" s="1"/>
  <c r="M471" i="13" s="1"/>
  <c r="M472" i="13" s="1"/>
  <c r="M473" i="13" s="1"/>
  <c r="M474" i="13" s="1"/>
  <c r="M475" i="13" s="1"/>
  <c r="M476" i="13" s="1"/>
  <c r="M477" i="13" s="1"/>
  <c r="M478" i="13" s="1"/>
  <c r="M479" i="13" s="1"/>
  <c r="M480" i="13" s="1"/>
  <c r="M481" i="13" s="1"/>
  <c r="M482" i="13" s="1"/>
  <c r="M483" i="13" s="1"/>
  <c r="M484" i="13" s="1"/>
  <c r="M485" i="13" s="1"/>
  <c r="M486" i="13" s="1"/>
  <c r="M487" i="13" s="1"/>
  <c r="M488" i="13" s="1"/>
  <c r="M489" i="13" s="1"/>
  <c r="M490" i="13" s="1"/>
  <c r="M491" i="13" s="1"/>
  <c r="M492" i="13" s="1"/>
  <c r="M493" i="13" s="1"/>
  <c r="M494" i="13" s="1"/>
  <c r="M495" i="13" s="1"/>
  <c r="M496" i="13" s="1"/>
  <c r="M497" i="13" s="1"/>
  <c r="M498" i="13" s="1"/>
  <c r="M499" i="13" s="1"/>
  <c r="M500" i="13" s="1"/>
  <c r="M501" i="13" s="1"/>
  <c r="M502" i="13" s="1"/>
  <c r="M503" i="13" s="1"/>
  <c r="M504" i="13" s="1"/>
  <c r="M505" i="13" s="1"/>
  <c r="M506" i="13" s="1"/>
  <c r="M507" i="13" s="1"/>
  <c r="M508" i="13" s="1"/>
  <c r="M509" i="13" s="1"/>
  <c r="M510" i="13" s="1"/>
  <c r="M511" i="13" s="1"/>
  <c r="M512" i="13" s="1"/>
  <c r="M513" i="13" s="1"/>
  <c r="M514" i="13" s="1"/>
  <c r="M515" i="13" s="1"/>
  <c r="M516" i="13" s="1"/>
  <c r="M517" i="13" s="1"/>
  <c r="M518" i="13" s="1"/>
  <c r="M519" i="13" s="1"/>
  <c r="M520" i="13" s="1"/>
  <c r="M521" i="13" s="1"/>
  <c r="M522" i="13" s="1"/>
  <c r="M523" i="13" s="1"/>
  <c r="M524" i="13" s="1"/>
  <c r="M525" i="13" s="1"/>
  <c r="M526" i="13" s="1"/>
  <c r="M527" i="13" s="1"/>
  <c r="M528" i="13" s="1"/>
  <c r="M529" i="13" s="1"/>
  <c r="M530" i="13" s="1"/>
  <c r="M531" i="13" s="1"/>
  <c r="M532" i="13" s="1"/>
  <c r="M533" i="13" s="1"/>
  <c r="M534" i="13" s="1"/>
  <c r="M535" i="13" s="1"/>
  <c r="M536" i="13" s="1"/>
  <c r="M537" i="13" s="1"/>
  <c r="M538" i="13" s="1"/>
  <c r="M539" i="13" s="1"/>
  <c r="M540" i="13" s="1"/>
  <c r="M541" i="13" s="1"/>
  <c r="M542" i="13" s="1"/>
  <c r="M543" i="13" s="1"/>
  <c r="M544" i="13" s="1"/>
  <c r="M545" i="13" s="1"/>
  <c r="M546" i="13" s="1"/>
  <c r="M547" i="13" s="1"/>
  <c r="M548" i="13" s="1"/>
  <c r="M549" i="13" s="1"/>
  <c r="M550" i="13" s="1"/>
  <c r="M551" i="13" s="1"/>
  <c r="M552" i="13" s="1"/>
  <c r="M553" i="13" s="1"/>
  <c r="M554" i="13" s="1"/>
  <c r="M555" i="13" s="1"/>
  <c r="M556" i="13" s="1"/>
  <c r="M557" i="13" s="1"/>
  <c r="M558" i="13" s="1"/>
  <c r="M559" i="13" s="1"/>
  <c r="M560" i="13" s="1"/>
  <c r="M561" i="13" s="1"/>
  <c r="M562" i="13" s="1"/>
  <c r="M563" i="13" s="1"/>
  <c r="M564" i="13" s="1"/>
  <c r="M565" i="13" s="1"/>
  <c r="M566" i="13" s="1"/>
  <c r="M567" i="13" s="1"/>
  <c r="M568" i="13" s="1"/>
  <c r="M569" i="13" s="1"/>
  <c r="M570" i="13" s="1"/>
  <c r="M571" i="13" s="1"/>
  <c r="M572" i="13" s="1"/>
  <c r="M573" i="13" s="1"/>
  <c r="M574" i="13" s="1"/>
  <c r="M575" i="13" s="1"/>
  <c r="M576" i="13" s="1"/>
  <c r="M577" i="13" s="1"/>
  <c r="M578" i="13" s="1"/>
  <c r="M579" i="13" s="1"/>
  <c r="M580" i="13" s="1"/>
  <c r="M581" i="13" s="1"/>
  <c r="M582" i="13" s="1"/>
  <c r="M583" i="13" s="1"/>
  <c r="M584" i="13" s="1"/>
  <c r="M585" i="13" s="1"/>
  <c r="M586" i="13" s="1"/>
  <c r="M587" i="13" s="1"/>
  <c r="M588" i="13" s="1"/>
  <c r="M589" i="13" s="1"/>
  <c r="M590" i="13" s="1"/>
  <c r="M591" i="13" s="1"/>
  <c r="M592" i="13" s="1"/>
  <c r="M593" i="13" s="1"/>
  <c r="M594" i="13" s="1"/>
  <c r="M595" i="13" s="1"/>
  <c r="M596" i="13" s="1"/>
  <c r="M597" i="13" s="1"/>
  <c r="M598" i="13" s="1"/>
  <c r="M599" i="13" s="1"/>
  <c r="M600" i="13" s="1"/>
  <c r="M601" i="13" s="1"/>
  <c r="M602" i="13" s="1"/>
  <c r="M603" i="13" s="1"/>
  <c r="M604" i="13" s="1"/>
  <c r="M605" i="13" s="1"/>
  <c r="P13" i="13" s="1"/>
  <c r="P5" i="24" s="1"/>
  <c r="M5" i="24" s="1"/>
  <c r="M6" i="24" s="1"/>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M62" i="24" s="1"/>
  <c r="M63" i="24" s="1"/>
  <c r="M64" i="24" s="1"/>
  <c r="M65" i="24" s="1"/>
  <c r="M66" i="24" s="1"/>
  <c r="M67" i="24" s="1"/>
  <c r="M68" i="24" s="1"/>
  <c r="M69" i="24" s="1"/>
  <c r="M70" i="24" s="1"/>
  <c r="M71" i="24" s="1"/>
  <c r="M72" i="24" s="1"/>
  <c r="M73" i="24" s="1"/>
  <c r="M74" i="24" s="1"/>
  <c r="M75" i="24" s="1"/>
  <c r="M76" i="24" s="1"/>
  <c r="M77" i="24" s="1"/>
  <c r="M78" i="24" s="1"/>
  <c r="M79" i="24" s="1"/>
  <c r="M80" i="24" s="1"/>
  <c r="M81" i="24" s="1"/>
  <c r="M82" i="24" s="1"/>
  <c r="M83" i="24" s="1"/>
  <c r="M84" i="24" s="1"/>
  <c r="M85" i="24" s="1"/>
  <c r="M86" i="24" s="1"/>
  <c r="M87" i="24" s="1"/>
  <c r="M88" i="24" s="1"/>
  <c r="M89" i="24" s="1"/>
  <c r="M90" i="24" s="1"/>
  <c r="M91" i="24" s="1"/>
  <c r="M92" i="24" s="1"/>
  <c r="M93" i="24" s="1"/>
  <c r="M94" i="24" s="1"/>
  <c r="M95" i="24" s="1"/>
  <c r="M96" i="24" s="1"/>
  <c r="M97" i="24" s="1"/>
  <c r="M98" i="24" s="1"/>
  <c r="M99" i="24" s="1"/>
  <c r="M100" i="24" s="1"/>
  <c r="M101" i="24" s="1"/>
  <c r="M102" i="24" s="1"/>
  <c r="M103" i="24" s="1"/>
  <c r="M104" i="24" s="1"/>
  <c r="M105" i="24" s="1"/>
  <c r="M106" i="24" s="1"/>
  <c r="M107" i="24" s="1"/>
  <c r="M108" i="24" s="1"/>
  <c r="M109" i="24" s="1"/>
  <c r="M110" i="24" s="1"/>
  <c r="M111" i="24" s="1"/>
  <c r="M112" i="24" s="1"/>
  <c r="M113" i="24" s="1"/>
  <c r="M114" i="24" s="1"/>
  <c r="M115" i="24" s="1"/>
  <c r="M116" i="24" s="1"/>
  <c r="M117" i="24" s="1"/>
  <c r="M118" i="24" s="1"/>
  <c r="M119" i="24" s="1"/>
  <c r="M120" i="24" s="1"/>
  <c r="M121" i="24" s="1"/>
  <c r="M122" i="24" s="1"/>
  <c r="M123" i="24" s="1"/>
  <c r="M124" i="24" s="1"/>
  <c r="M125" i="24" s="1"/>
  <c r="M126" i="24" s="1"/>
  <c r="M127" i="24" s="1"/>
  <c r="M128" i="24" s="1"/>
  <c r="M129" i="24" s="1"/>
  <c r="M130" i="24" s="1"/>
  <c r="M131" i="24" s="1"/>
  <c r="M132" i="24" s="1"/>
  <c r="M133" i="24" s="1"/>
  <c r="M134" i="24" s="1"/>
  <c r="M135" i="24" s="1"/>
  <c r="M136" i="24" s="1"/>
  <c r="M137" i="24" s="1"/>
  <c r="M138" i="24" s="1"/>
  <c r="M139" i="24" s="1"/>
  <c r="M140" i="24" s="1"/>
  <c r="M141" i="24" s="1"/>
  <c r="M142" i="24" s="1"/>
  <c r="M143" i="24" s="1"/>
  <c r="M144" i="24" s="1"/>
  <c r="M145" i="24" s="1"/>
  <c r="M146" i="24" s="1"/>
  <c r="M147" i="24" s="1"/>
  <c r="M148" i="24" s="1"/>
  <c r="M149" i="24" s="1"/>
  <c r="M150" i="24" s="1"/>
  <c r="M151" i="24" s="1"/>
  <c r="M152" i="24" s="1"/>
  <c r="M153" i="24" s="1"/>
  <c r="M154" i="24" s="1"/>
  <c r="M155" i="24" s="1"/>
  <c r="M156" i="24" s="1"/>
  <c r="M157" i="24" s="1"/>
  <c r="M158" i="24" s="1"/>
  <c r="M159" i="24" s="1"/>
  <c r="M160" i="24" s="1"/>
  <c r="M161" i="24" s="1"/>
  <c r="M162" i="24" s="1"/>
  <c r="M163" i="24" s="1"/>
  <c r="M164" i="24" s="1"/>
  <c r="M165" i="24" s="1"/>
  <c r="M166" i="24" s="1"/>
  <c r="M167" i="24" s="1"/>
  <c r="M168" i="24" s="1"/>
  <c r="M169" i="24" s="1"/>
  <c r="M170" i="24" s="1"/>
  <c r="M171" i="24" s="1"/>
  <c r="M172" i="24" s="1"/>
  <c r="M173" i="24" s="1"/>
  <c r="M174" i="24" s="1"/>
  <c r="M175" i="24" s="1"/>
  <c r="M176" i="24" s="1"/>
  <c r="M177" i="24" s="1"/>
  <c r="M178" i="24" s="1"/>
  <c r="M179" i="24" s="1"/>
  <c r="M180" i="24" s="1"/>
  <c r="M181" i="24" s="1"/>
  <c r="M182" i="24" s="1"/>
  <c r="M183" i="24" s="1"/>
  <c r="M184" i="24" s="1"/>
  <c r="M185" i="24" s="1"/>
  <c r="M186" i="24" s="1"/>
  <c r="M187" i="24" s="1"/>
  <c r="M188" i="24" s="1"/>
  <c r="M189" i="24" s="1"/>
  <c r="M190" i="24" s="1"/>
  <c r="M191" i="24" s="1"/>
  <c r="M192" i="24" s="1"/>
  <c r="M193" i="24" s="1"/>
  <c r="M194" i="24" s="1"/>
  <c r="M195" i="24" s="1"/>
  <c r="M196" i="24" s="1"/>
  <c r="M197" i="24" s="1"/>
  <c r="M198" i="24" s="1"/>
  <c r="M199" i="24" s="1"/>
  <c r="M200" i="24" s="1"/>
  <c r="M201" i="24" s="1"/>
  <c r="M202" i="24" s="1"/>
  <c r="M203" i="24" s="1"/>
  <c r="M204" i="24" s="1"/>
  <c r="M205" i="24" s="1"/>
  <c r="M206" i="24" s="1"/>
  <c r="M207" i="24" s="1"/>
  <c r="M208" i="24" s="1"/>
  <c r="M209" i="24" s="1"/>
  <c r="M210" i="24" s="1"/>
  <c r="M211" i="24" s="1"/>
  <c r="M212" i="24" s="1"/>
  <c r="M213" i="24" s="1"/>
  <c r="M214" i="24" s="1"/>
  <c r="M215" i="24" s="1"/>
  <c r="M216" i="24" s="1"/>
  <c r="M217" i="24" s="1"/>
  <c r="M218" i="24" s="1"/>
  <c r="M219" i="24" s="1"/>
  <c r="M220" i="24" s="1"/>
  <c r="M221" i="24" s="1"/>
  <c r="M222" i="24" s="1"/>
  <c r="M223" i="24" s="1"/>
  <c r="M224" i="24" s="1"/>
  <c r="M225" i="24" s="1"/>
  <c r="M226" i="24" s="1"/>
  <c r="M227" i="24" s="1"/>
  <c r="M228" i="24" s="1"/>
  <c r="M229" i="24" s="1"/>
  <c r="M230" i="24" s="1"/>
  <c r="M231" i="24" s="1"/>
  <c r="M232" i="24" s="1"/>
  <c r="M233" i="24" s="1"/>
  <c r="M234" i="24" s="1"/>
  <c r="M235" i="24" s="1"/>
  <c r="M236" i="24" s="1"/>
  <c r="M237" i="24" s="1"/>
  <c r="M238" i="24" s="1"/>
  <c r="M239" i="24" s="1"/>
  <c r="M240" i="24" s="1"/>
  <c r="M241" i="24" s="1"/>
  <c r="M242" i="24" s="1"/>
  <c r="M243" i="24" s="1"/>
  <c r="M244" i="24" s="1"/>
  <c r="M245" i="24" s="1"/>
  <c r="M246" i="24" s="1"/>
  <c r="M247" i="24" s="1"/>
  <c r="M248" i="24" s="1"/>
  <c r="M249" i="24" s="1"/>
  <c r="M250" i="24" s="1"/>
  <c r="M251" i="24" s="1"/>
  <c r="M252" i="24" s="1"/>
  <c r="M253" i="24" s="1"/>
  <c r="M254" i="24" s="1"/>
  <c r="M255" i="24" s="1"/>
  <c r="M256" i="24" s="1"/>
  <c r="M257" i="24" s="1"/>
  <c r="M258" i="24" s="1"/>
  <c r="M259" i="24" s="1"/>
  <c r="M260" i="24" s="1"/>
  <c r="M261" i="24" s="1"/>
  <c r="M262" i="24" s="1"/>
  <c r="M263" i="24" s="1"/>
  <c r="M264" i="24" s="1"/>
  <c r="M265" i="24" s="1"/>
  <c r="M266" i="24" s="1"/>
  <c r="M267" i="24" s="1"/>
  <c r="M268" i="24" s="1"/>
  <c r="M269" i="24" s="1"/>
  <c r="M270" i="24" s="1"/>
  <c r="M271" i="24" s="1"/>
  <c r="M272" i="24" s="1"/>
  <c r="M273" i="24" s="1"/>
  <c r="M274" i="24" s="1"/>
  <c r="M275" i="24" s="1"/>
  <c r="M276" i="24" s="1"/>
  <c r="M277" i="24" s="1"/>
  <c r="M278" i="24" s="1"/>
  <c r="M279" i="24" s="1"/>
  <c r="M280" i="24" s="1"/>
  <c r="M281" i="24" s="1"/>
  <c r="M282" i="24" s="1"/>
  <c r="M283" i="24" s="1"/>
  <c r="M284" i="24" s="1"/>
  <c r="M285" i="24" s="1"/>
  <c r="M286" i="24" s="1"/>
  <c r="M287" i="24" s="1"/>
  <c r="M288" i="24" s="1"/>
  <c r="M289" i="24" s="1"/>
  <c r="M290" i="24" s="1"/>
  <c r="M291" i="24" s="1"/>
  <c r="M292" i="24" s="1"/>
  <c r="M293" i="24" s="1"/>
  <c r="M294" i="24" s="1"/>
  <c r="M295" i="24" s="1"/>
  <c r="M296" i="24" s="1"/>
  <c r="M297" i="24" s="1"/>
  <c r="M298" i="24" s="1"/>
  <c r="M299" i="24" s="1"/>
  <c r="M300" i="24" s="1"/>
  <c r="M301" i="24" s="1"/>
  <c r="M302" i="24" s="1"/>
  <c r="M303" i="24" s="1"/>
  <c r="M304" i="24" s="1"/>
  <c r="M305" i="24" s="1"/>
  <c r="M306" i="24" s="1"/>
  <c r="M307" i="24" s="1"/>
  <c r="M308" i="24" s="1"/>
  <c r="M309" i="24" s="1"/>
  <c r="M310" i="24" s="1"/>
  <c r="M311" i="24" s="1"/>
  <c r="M312" i="24" s="1"/>
  <c r="M313" i="24" s="1"/>
  <c r="M314" i="24" s="1"/>
  <c r="M315" i="24" s="1"/>
  <c r="M316" i="24" s="1"/>
  <c r="M317" i="24" s="1"/>
  <c r="M318" i="24" s="1"/>
  <c r="M319" i="24" s="1"/>
  <c r="M320" i="24" s="1"/>
  <c r="M321" i="24" s="1"/>
  <c r="M322" i="24" s="1"/>
  <c r="M323" i="24" s="1"/>
  <c r="M324" i="24" s="1"/>
  <c r="M325" i="24" s="1"/>
  <c r="M326" i="24" s="1"/>
  <c r="M327" i="24" s="1"/>
  <c r="M328" i="24" s="1"/>
  <c r="M329" i="24" s="1"/>
  <c r="M330" i="24" s="1"/>
  <c r="M331" i="24" s="1"/>
  <c r="M332" i="24" s="1"/>
  <c r="M333" i="24" s="1"/>
  <c r="M334" i="24" s="1"/>
  <c r="M335" i="24" s="1"/>
  <c r="M336" i="24" s="1"/>
  <c r="M337" i="24" s="1"/>
  <c r="M338" i="24" s="1"/>
  <c r="M339" i="24" s="1"/>
  <c r="M340" i="24" s="1"/>
  <c r="M341" i="24" s="1"/>
  <c r="M342" i="24" s="1"/>
  <c r="M343" i="24" s="1"/>
  <c r="M344" i="24" s="1"/>
  <c r="M345" i="24" s="1"/>
  <c r="M346" i="24" s="1"/>
  <c r="M347" i="24" s="1"/>
  <c r="M348" i="24" s="1"/>
  <c r="M349" i="24" s="1"/>
  <c r="M350" i="24" s="1"/>
  <c r="M351" i="24" s="1"/>
  <c r="M352" i="24" s="1"/>
  <c r="M353" i="24" s="1"/>
  <c r="M354" i="24" s="1"/>
  <c r="M355" i="24" s="1"/>
  <c r="M356" i="24" s="1"/>
  <c r="M357" i="24" s="1"/>
  <c r="M358" i="24" s="1"/>
  <c r="M359" i="24" s="1"/>
  <c r="M360" i="24" s="1"/>
  <c r="M361" i="24" s="1"/>
  <c r="M362" i="24" s="1"/>
  <c r="M363" i="24" s="1"/>
  <c r="M364" i="24" s="1"/>
  <c r="M365" i="24" s="1"/>
  <c r="M366" i="24" s="1"/>
  <c r="M367" i="24" s="1"/>
  <c r="M368" i="24" s="1"/>
  <c r="M369" i="24" s="1"/>
  <c r="M370" i="24" s="1"/>
  <c r="M371" i="24" s="1"/>
  <c r="M372" i="24" s="1"/>
  <c r="M373" i="24" s="1"/>
  <c r="M374" i="24" s="1"/>
  <c r="M375" i="24" s="1"/>
  <c r="M376" i="24" s="1"/>
  <c r="M377" i="24" s="1"/>
  <c r="M378" i="24" s="1"/>
  <c r="M379" i="24" s="1"/>
  <c r="M380" i="24" s="1"/>
  <c r="M381" i="24" s="1"/>
  <c r="M382" i="24" s="1"/>
  <c r="M383" i="24" s="1"/>
  <c r="M384" i="24" s="1"/>
  <c r="M385" i="24" s="1"/>
  <c r="M386" i="24" s="1"/>
  <c r="M387" i="24" s="1"/>
  <c r="M388" i="24" s="1"/>
  <c r="M389" i="24" s="1"/>
  <c r="M390" i="24" s="1"/>
  <c r="M391" i="24" s="1"/>
  <c r="M392" i="24" s="1"/>
  <c r="M393" i="24" s="1"/>
  <c r="M394" i="24" s="1"/>
  <c r="M395" i="24" s="1"/>
  <c r="M396" i="24" s="1"/>
  <c r="M397" i="24" s="1"/>
  <c r="M398" i="24" s="1"/>
  <c r="M399" i="24" s="1"/>
  <c r="M400" i="24" s="1"/>
  <c r="M401" i="24" s="1"/>
  <c r="M402" i="24" s="1"/>
  <c r="M403" i="24" s="1"/>
  <c r="M404" i="24" s="1"/>
  <c r="M405" i="24" s="1"/>
  <c r="M406" i="24" s="1"/>
  <c r="M407" i="24" s="1"/>
  <c r="M408" i="24" s="1"/>
  <c r="M409" i="24" s="1"/>
  <c r="M410" i="24" s="1"/>
  <c r="M411" i="24" s="1"/>
  <c r="M412" i="24" s="1"/>
  <c r="M413" i="24" s="1"/>
  <c r="M414" i="24" s="1"/>
  <c r="M415" i="24" s="1"/>
  <c r="M416" i="24" s="1"/>
  <c r="M417" i="24" s="1"/>
  <c r="M418" i="24" s="1"/>
  <c r="M419" i="24" s="1"/>
  <c r="M420" i="24" s="1"/>
  <c r="M421" i="24" s="1"/>
  <c r="M422" i="24" s="1"/>
  <c r="M423" i="24" s="1"/>
  <c r="M424" i="24" s="1"/>
  <c r="M425" i="24" s="1"/>
  <c r="M426" i="24" s="1"/>
  <c r="M427" i="24" s="1"/>
  <c r="M428" i="24" s="1"/>
  <c r="M429" i="24" s="1"/>
  <c r="M430" i="24" s="1"/>
  <c r="M431" i="24" s="1"/>
  <c r="M432" i="24" s="1"/>
  <c r="M433" i="24" s="1"/>
  <c r="M434" i="24" s="1"/>
  <c r="M435" i="24" s="1"/>
  <c r="M436" i="24" s="1"/>
  <c r="M437" i="24" s="1"/>
  <c r="M438" i="24" s="1"/>
  <c r="M439" i="24" s="1"/>
  <c r="M440" i="24" s="1"/>
  <c r="M441" i="24" s="1"/>
  <c r="M442" i="24" s="1"/>
  <c r="M443" i="24" s="1"/>
  <c r="M444" i="24" s="1"/>
  <c r="M445" i="24" s="1"/>
  <c r="M446" i="24" s="1"/>
  <c r="M447" i="24" s="1"/>
  <c r="M448" i="24" s="1"/>
  <c r="M449" i="24" s="1"/>
  <c r="M450" i="24" s="1"/>
  <c r="M451" i="24" s="1"/>
  <c r="M452" i="24" s="1"/>
  <c r="M453" i="24" s="1"/>
  <c r="M454" i="24" s="1"/>
  <c r="M455" i="24" s="1"/>
  <c r="M456" i="24" s="1"/>
  <c r="M457" i="24" s="1"/>
  <c r="M458" i="24" s="1"/>
  <c r="M459" i="24" s="1"/>
  <c r="M460" i="24" s="1"/>
  <c r="M461" i="24" s="1"/>
  <c r="M462" i="24" s="1"/>
  <c r="M463" i="24" s="1"/>
  <c r="M464" i="24" s="1"/>
  <c r="M465" i="24" s="1"/>
  <c r="M466" i="24" s="1"/>
  <c r="M467" i="24" s="1"/>
  <c r="M468" i="24" s="1"/>
  <c r="M469" i="24" s="1"/>
  <c r="M470" i="24" s="1"/>
  <c r="M471" i="24" s="1"/>
  <c r="M472" i="24" s="1"/>
  <c r="M473" i="24" s="1"/>
  <c r="M474" i="24" s="1"/>
  <c r="M475" i="24" s="1"/>
  <c r="M476" i="24" s="1"/>
  <c r="M477" i="24" s="1"/>
  <c r="M478" i="24" s="1"/>
  <c r="M479" i="24" s="1"/>
  <c r="M480" i="24" s="1"/>
  <c r="M481" i="24" s="1"/>
  <c r="M482" i="24" s="1"/>
  <c r="M483" i="24" s="1"/>
  <c r="M484" i="24" s="1"/>
  <c r="M485" i="24" s="1"/>
  <c r="M486" i="24" s="1"/>
  <c r="M487" i="24" s="1"/>
  <c r="M488" i="24" s="1"/>
  <c r="M489" i="24" s="1"/>
  <c r="M490" i="24" s="1"/>
  <c r="M491" i="24" s="1"/>
  <c r="M492" i="24" s="1"/>
  <c r="M493" i="24" s="1"/>
  <c r="M494" i="24" s="1"/>
  <c r="M495" i="24" s="1"/>
  <c r="M496" i="24" s="1"/>
  <c r="M497" i="24" s="1"/>
  <c r="M498" i="24" s="1"/>
  <c r="M499" i="24" s="1"/>
  <c r="M500" i="24" s="1"/>
  <c r="M501" i="24" s="1"/>
  <c r="M502" i="24" s="1"/>
  <c r="M503" i="24" s="1"/>
  <c r="M504" i="24" s="1"/>
  <c r="M505" i="24" s="1"/>
  <c r="M506" i="24" s="1"/>
  <c r="M507" i="24" s="1"/>
  <c r="M508" i="24" s="1"/>
  <c r="M509" i="24" s="1"/>
  <c r="M510" i="24" s="1"/>
  <c r="M511" i="24" s="1"/>
  <c r="M512" i="24" s="1"/>
  <c r="M513" i="24" s="1"/>
  <c r="M514" i="24" s="1"/>
  <c r="M515" i="24" s="1"/>
  <c r="M516" i="24" s="1"/>
  <c r="M517" i="24" s="1"/>
  <c r="M518" i="24" s="1"/>
  <c r="M519" i="24" s="1"/>
  <c r="M520" i="24" s="1"/>
  <c r="M521" i="24" s="1"/>
  <c r="M522" i="24" s="1"/>
  <c r="M523" i="24" s="1"/>
  <c r="M524" i="24" s="1"/>
  <c r="M525" i="24" s="1"/>
  <c r="M526" i="24" s="1"/>
  <c r="M527" i="24" s="1"/>
  <c r="M528" i="24" s="1"/>
  <c r="M529" i="24" s="1"/>
  <c r="M530" i="24" s="1"/>
  <c r="M531" i="24" s="1"/>
  <c r="M532" i="24" s="1"/>
  <c r="M533" i="24" s="1"/>
  <c r="M534" i="24" s="1"/>
  <c r="M535" i="24" s="1"/>
  <c r="M536" i="24" s="1"/>
  <c r="M537" i="24" s="1"/>
  <c r="M538" i="24" s="1"/>
  <c r="M539" i="24" s="1"/>
  <c r="M540" i="24" s="1"/>
  <c r="M541" i="24" s="1"/>
  <c r="M542" i="24" s="1"/>
  <c r="M543" i="24" s="1"/>
  <c r="M544" i="24" s="1"/>
  <c r="M545" i="24" s="1"/>
  <c r="M546" i="24" s="1"/>
  <c r="M547" i="24" s="1"/>
  <c r="M548" i="24" s="1"/>
  <c r="M549" i="24" s="1"/>
  <c r="M550" i="24" s="1"/>
  <c r="M551" i="24" s="1"/>
  <c r="M552" i="24" s="1"/>
  <c r="M553" i="24" s="1"/>
  <c r="M554" i="24" s="1"/>
  <c r="M555" i="24" s="1"/>
  <c r="M556" i="24" s="1"/>
  <c r="M557" i="24" s="1"/>
  <c r="M558" i="24" s="1"/>
  <c r="M559" i="24" s="1"/>
  <c r="M560" i="24" s="1"/>
  <c r="M561" i="24" s="1"/>
  <c r="M562" i="24" s="1"/>
  <c r="M563" i="24" s="1"/>
  <c r="M564" i="24" s="1"/>
  <c r="M565" i="24" s="1"/>
  <c r="M566" i="24" s="1"/>
  <c r="M567" i="24" s="1"/>
  <c r="M568" i="24" s="1"/>
  <c r="M569" i="24" s="1"/>
  <c r="M570" i="24" s="1"/>
  <c r="M571" i="24" s="1"/>
  <c r="M572" i="24" s="1"/>
  <c r="M573" i="24" s="1"/>
  <c r="M574" i="24" s="1"/>
  <c r="M575" i="24" s="1"/>
  <c r="M576" i="24" s="1"/>
  <c r="M577" i="24" s="1"/>
  <c r="M578" i="24" s="1"/>
  <c r="M579" i="24" s="1"/>
  <c r="M580" i="24" s="1"/>
  <c r="M581" i="24" s="1"/>
  <c r="M582" i="24" s="1"/>
  <c r="M583" i="24" s="1"/>
  <c r="M584" i="24" s="1"/>
  <c r="M585" i="24" s="1"/>
  <c r="M586" i="24" s="1"/>
  <c r="M587" i="24" s="1"/>
  <c r="M588" i="24" s="1"/>
  <c r="M589" i="24" s="1"/>
  <c r="M590" i="24" s="1"/>
  <c r="M591" i="24" s="1"/>
  <c r="M592" i="24" s="1"/>
  <c r="M593" i="24" s="1"/>
  <c r="M594" i="24" s="1"/>
  <c r="M595" i="24" s="1"/>
  <c r="M596" i="24" s="1"/>
  <c r="M597" i="24" s="1"/>
  <c r="M598" i="24" s="1"/>
  <c r="M599" i="24" s="1"/>
  <c r="M600" i="24" s="1"/>
  <c r="M601" i="24" s="1"/>
  <c r="M602" i="24" s="1"/>
  <c r="M603" i="24" s="1"/>
  <c r="M604" i="24" s="1"/>
  <c r="M605" i="24" s="1"/>
  <c r="P13" i="24" s="1"/>
  <c r="P5" i="25" s="1"/>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M31" i="25" s="1"/>
  <c r="M32" i="25" s="1"/>
  <c r="M33" i="25" s="1"/>
  <c r="M34" i="25" s="1"/>
  <c r="M35" i="25" s="1"/>
  <c r="M36" i="25" s="1"/>
  <c r="M37" i="25" s="1"/>
  <c r="M38" i="25" s="1"/>
  <c r="M39" i="25" s="1"/>
  <c r="M40" i="25" s="1"/>
  <c r="M41" i="25" s="1"/>
  <c r="M42" i="25" s="1"/>
  <c r="M43" i="25" s="1"/>
  <c r="M44" i="25" s="1"/>
  <c r="M45" i="25" s="1"/>
  <c r="M46" i="25" s="1"/>
  <c r="M47" i="25" s="1"/>
  <c r="M48" i="25" s="1"/>
  <c r="M49" i="25" s="1"/>
  <c r="M50" i="25" s="1"/>
  <c r="M51" i="25" s="1"/>
  <c r="M52" i="25" s="1"/>
  <c r="M53" i="25" s="1"/>
  <c r="M54" i="25" s="1"/>
  <c r="M55" i="25" s="1"/>
  <c r="M56" i="25" s="1"/>
  <c r="M57" i="25" s="1"/>
  <c r="M58" i="25" s="1"/>
  <c r="M59" i="25" s="1"/>
  <c r="M60" i="25" s="1"/>
  <c r="M61" i="25" s="1"/>
  <c r="M62" i="25" s="1"/>
  <c r="M63" i="25" s="1"/>
  <c r="M64" i="25" s="1"/>
  <c r="M65" i="25" s="1"/>
  <c r="M66" i="25" s="1"/>
  <c r="M67" i="25" s="1"/>
  <c r="M68" i="25" s="1"/>
  <c r="M69" i="25" s="1"/>
  <c r="M70" i="25" s="1"/>
  <c r="M71" i="25" s="1"/>
  <c r="M72" i="25" s="1"/>
  <c r="M73" i="25" s="1"/>
  <c r="M74" i="25" s="1"/>
  <c r="M75" i="25" s="1"/>
  <c r="M76" i="25" s="1"/>
  <c r="M77" i="25" s="1"/>
  <c r="M78" i="25" s="1"/>
  <c r="M79" i="25" s="1"/>
  <c r="M80" i="25" s="1"/>
  <c r="M81" i="25" s="1"/>
  <c r="M82" i="25" s="1"/>
  <c r="M83" i="25" s="1"/>
  <c r="M84" i="25" s="1"/>
  <c r="M85" i="25" s="1"/>
  <c r="M86" i="25" s="1"/>
  <c r="M87" i="25" s="1"/>
  <c r="M88" i="25" s="1"/>
  <c r="M89" i="25" s="1"/>
  <c r="M90" i="25" s="1"/>
  <c r="M91" i="25" s="1"/>
  <c r="M92" i="25" s="1"/>
  <c r="M93" i="25" s="1"/>
  <c r="M94" i="25" s="1"/>
  <c r="M95" i="25" s="1"/>
  <c r="M96" i="25" s="1"/>
  <c r="M97" i="25" s="1"/>
  <c r="M98" i="25" s="1"/>
  <c r="M99" i="25" s="1"/>
  <c r="M100" i="25" s="1"/>
  <c r="M101" i="25" s="1"/>
  <c r="M102" i="25" s="1"/>
  <c r="M103" i="25" s="1"/>
  <c r="M104" i="25" s="1"/>
  <c r="M105" i="25" s="1"/>
  <c r="M106" i="25" s="1"/>
  <c r="M107" i="25" s="1"/>
  <c r="M108" i="25" s="1"/>
  <c r="M109" i="25" s="1"/>
  <c r="M110" i="25" s="1"/>
  <c r="M111" i="25" s="1"/>
  <c r="M112" i="25" s="1"/>
  <c r="M113" i="25" s="1"/>
  <c r="M114" i="25" s="1"/>
  <c r="M115" i="25" s="1"/>
  <c r="M116" i="25" s="1"/>
  <c r="M117" i="25" s="1"/>
  <c r="M118" i="25" s="1"/>
  <c r="M119" i="25" s="1"/>
  <c r="M120" i="25" s="1"/>
  <c r="M121" i="25" s="1"/>
  <c r="M122" i="25" s="1"/>
  <c r="M123" i="25" s="1"/>
  <c r="M124" i="25" s="1"/>
  <c r="M125" i="25" s="1"/>
  <c r="M126" i="25" s="1"/>
  <c r="M127" i="25" s="1"/>
  <c r="M128" i="25" s="1"/>
  <c r="M129" i="25" s="1"/>
  <c r="M130" i="25" s="1"/>
  <c r="M131" i="25" s="1"/>
  <c r="M132" i="25" s="1"/>
  <c r="M133" i="25" s="1"/>
  <c r="M134" i="25" s="1"/>
  <c r="M135" i="25" s="1"/>
  <c r="M136" i="25" s="1"/>
  <c r="M137" i="25" s="1"/>
  <c r="M138" i="25" s="1"/>
  <c r="M139" i="25" s="1"/>
  <c r="M140" i="25" s="1"/>
  <c r="M141" i="25" s="1"/>
  <c r="M142" i="25" s="1"/>
  <c r="M143" i="25" s="1"/>
  <c r="M144" i="25" s="1"/>
  <c r="M145" i="25" s="1"/>
  <c r="M146" i="25" s="1"/>
  <c r="M147" i="25" s="1"/>
  <c r="M148" i="25" s="1"/>
  <c r="M149" i="25" s="1"/>
  <c r="M150" i="25" s="1"/>
  <c r="M151" i="25" s="1"/>
  <c r="M152" i="25" s="1"/>
  <c r="M153" i="25" s="1"/>
  <c r="M154" i="25" s="1"/>
  <c r="M155" i="25" s="1"/>
  <c r="M156" i="25" s="1"/>
  <c r="M157" i="25" s="1"/>
  <c r="M158" i="25" s="1"/>
  <c r="M159" i="25" s="1"/>
  <c r="M160" i="25" s="1"/>
  <c r="M161" i="25" s="1"/>
  <c r="M162" i="25" s="1"/>
  <c r="M163" i="25" s="1"/>
  <c r="M164" i="25" s="1"/>
  <c r="M165" i="25" s="1"/>
  <c r="M166" i="25" s="1"/>
  <c r="M167" i="25" s="1"/>
  <c r="M168" i="25" s="1"/>
  <c r="M169" i="25" s="1"/>
  <c r="M170" i="25" s="1"/>
  <c r="M171" i="25" s="1"/>
  <c r="M172" i="25" s="1"/>
  <c r="M173" i="25" s="1"/>
  <c r="M174" i="25" s="1"/>
  <c r="M175" i="25" s="1"/>
  <c r="M176" i="25" s="1"/>
  <c r="M177" i="25" s="1"/>
  <c r="M178" i="25" s="1"/>
  <c r="M179" i="25" s="1"/>
  <c r="M180" i="25" s="1"/>
  <c r="M181" i="25" s="1"/>
  <c r="M182" i="25" s="1"/>
  <c r="M183" i="25" s="1"/>
  <c r="M184" i="25" s="1"/>
  <c r="M185" i="25" s="1"/>
  <c r="M186" i="25" s="1"/>
  <c r="M187" i="25" s="1"/>
  <c r="M188" i="25" s="1"/>
  <c r="M189" i="25" s="1"/>
  <c r="M190" i="25" s="1"/>
  <c r="M191" i="25" s="1"/>
  <c r="M192" i="25" s="1"/>
  <c r="M193" i="25" s="1"/>
  <c r="M194" i="25" s="1"/>
  <c r="M195" i="25" s="1"/>
  <c r="M196" i="25" s="1"/>
  <c r="M197" i="25" s="1"/>
  <c r="M198" i="25" s="1"/>
  <c r="M199" i="25" s="1"/>
  <c r="M200" i="25" s="1"/>
  <c r="M201" i="25" s="1"/>
  <c r="M202" i="25" s="1"/>
  <c r="M203" i="25" s="1"/>
  <c r="M204" i="25" s="1"/>
  <c r="M205" i="25" s="1"/>
  <c r="M206" i="25" s="1"/>
  <c r="M207" i="25" s="1"/>
  <c r="M208" i="25" s="1"/>
  <c r="M209" i="25" s="1"/>
  <c r="M210" i="25" s="1"/>
  <c r="M211" i="25" s="1"/>
  <c r="M212" i="25" s="1"/>
  <c r="M213" i="25" s="1"/>
  <c r="M214" i="25" s="1"/>
  <c r="M215" i="25" s="1"/>
  <c r="M216" i="25" s="1"/>
  <c r="M217" i="25" s="1"/>
  <c r="M218" i="25" s="1"/>
  <c r="M219" i="25" s="1"/>
  <c r="M220" i="25" s="1"/>
  <c r="M221" i="25" s="1"/>
  <c r="M222" i="25" s="1"/>
  <c r="M223" i="25" s="1"/>
  <c r="M224" i="25" s="1"/>
  <c r="M225" i="25" s="1"/>
  <c r="M226" i="25" s="1"/>
  <c r="M227" i="25" s="1"/>
  <c r="M228" i="25" s="1"/>
  <c r="M229" i="25" s="1"/>
  <c r="M230" i="25" s="1"/>
  <c r="M231" i="25" s="1"/>
  <c r="M232" i="25" s="1"/>
  <c r="M233" i="25" s="1"/>
  <c r="M234" i="25" s="1"/>
  <c r="M235" i="25" s="1"/>
  <c r="M236" i="25" s="1"/>
  <c r="M237" i="25" s="1"/>
  <c r="M238" i="25" s="1"/>
  <c r="M239" i="25" s="1"/>
  <c r="M240" i="25" s="1"/>
  <c r="M241" i="25" s="1"/>
  <c r="M242" i="25" s="1"/>
  <c r="M243" i="25" s="1"/>
  <c r="M244" i="25" s="1"/>
  <c r="M245" i="25" s="1"/>
  <c r="M246" i="25" s="1"/>
  <c r="M247" i="25" s="1"/>
  <c r="M248" i="25" s="1"/>
  <c r="M249" i="25" s="1"/>
  <c r="M250" i="25" s="1"/>
  <c r="M251" i="25" s="1"/>
  <c r="M252" i="25" s="1"/>
  <c r="M253" i="25" s="1"/>
  <c r="M254" i="25" s="1"/>
  <c r="M255" i="25" s="1"/>
  <c r="M256" i="25" s="1"/>
  <c r="M257" i="25" s="1"/>
  <c r="M258" i="25" s="1"/>
  <c r="M259" i="25" s="1"/>
  <c r="M260" i="25" s="1"/>
  <c r="M261" i="25" s="1"/>
  <c r="M262" i="25" s="1"/>
  <c r="M263" i="25" s="1"/>
  <c r="M264" i="25" s="1"/>
  <c r="M265" i="25" s="1"/>
  <c r="M266" i="25" s="1"/>
  <c r="M267" i="25" s="1"/>
  <c r="M268" i="25" s="1"/>
  <c r="M269" i="25" s="1"/>
  <c r="M270" i="25" s="1"/>
  <c r="M271" i="25" s="1"/>
  <c r="M272" i="25" s="1"/>
  <c r="M273" i="25" s="1"/>
  <c r="M274" i="25" s="1"/>
  <c r="M275" i="25" s="1"/>
  <c r="M276" i="25" s="1"/>
  <c r="M277" i="25" s="1"/>
  <c r="M278" i="25" s="1"/>
  <c r="M279" i="25" s="1"/>
  <c r="M280" i="25" s="1"/>
  <c r="M281" i="25" s="1"/>
  <c r="M282" i="25" s="1"/>
  <c r="M283" i="25" s="1"/>
  <c r="M284" i="25" s="1"/>
  <c r="M285" i="25" s="1"/>
  <c r="M286" i="25" s="1"/>
  <c r="M287" i="25" s="1"/>
  <c r="M288" i="25" s="1"/>
  <c r="M289" i="25" s="1"/>
  <c r="M290" i="25" s="1"/>
  <c r="M291" i="25" s="1"/>
  <c r="M292" i="25" s="1"/>
  <c r="M293" i="25" s="1"/>
  <c r="M294" i="25" s="1"/>
  <c r="M295" i="25" s="1"/>
  <c r="M296" i="25" s="1"/>
  <c r="M297" i="25" s="1"/>
  <c r="M298" i="25" s="1"/>
  <c r="M299" i="25" s="1"/>
  <c r="M300" i="25" s="1"/>
  <c r="M301" i="25" s="1"/>
  <c r="M302" i="25" s="1"/>
  <c r="M303" i="25" s="1"/>
  <c r="M304" i="25" s="1"/>
  <c r="M305" i="25" s="1"/>
  <c r="M306" i="25" s="1"/>
  <c r="M307" i="25" s="1"/>
  <c r="M308" i="25" s="1"/>
  <c r="M309" i="25" s="1"/>
  <c r="M310" i="25" s="1"/>
  <c r="M311" i="25" s="1"/>
  <c r="M312" i="25" s="1"/>
  <c r="M313" i="25" s="1"/>
  <c r="M314" i="25" s="1"/>
  <c r="M315" i="25" s="1"/>
  <c r="M316" i="25" s="1"/>
  <c r="M317" i="25" s="1"/>
  <c r="M318" i="25" s="1"/>
  <c r="M319" i="25" s="1"/>
  <c r="M320" i="25" s="1"/>
  <c r="M321" i="25" s="1"/>
  <c r="M322" i="25" s="1"/>
  <c r="M323" i="25" s="1"/>
  <c r="M324" i="25" s="1"/>
  <c r="M325" i="25" s="1"/>
  <c r="M326" i="25" s="1"/>
  <c r="M327" i="25" s="1"/>
  <c r="M328" i="25" s="1"/>
  <c r="M329" i="25" s="1"/>
  <c r="M330" i="25" s="1"/>
  <c r="M331" i="25" s="1"/>
  <c r="M332" i="25" s="1"/>
  <c r="M333" i="25" s="1"/>
  <c r="M334" i="25" s="1"/>
  <c r="M335" i="25" s="1"/>
  <c r="M336" i="25" s="1"/>
  <c r="M337" i="25" s="1"/>
  <c r="M338" i="25" s="1"/>
  <c r="M339" i="25" s="1"/>
  <c r="M340" i="25" s="1"/>
  <c r="M341" i="25" s="1"/>
  <c r="M342" i="25" s="1"/>
  <c r="M343" i="25" s="1"/>
  <c r="M344" i="25" s="1"/>
  <c r="M345" i="25" s="1"/>
  <c r="M346" i="25" s="1"/>
  <c r="M347" i="25" s="1"/>
  <c r="M348" i="25" s="1"/>
  <c r="M349" i="25" s="1"/>
  <c r="M350" i="25" s="1"/>
  <c r="M351" i="25" s="1"/>
  <c r="M352" i="25" s="1"/>
  <c r="M353" i="25" s="1"/>
  <c r="M354" i="25" s="1"/>
  <c r="M355" i="25" s="1"/>
  <c r="M356" i="25" s="1"/>
  <c r="M357" i="25" s="1"/>
  <c r="M358" i="25" s="1"/>
  <c r="M359" i="25" s="1"/>
  <c r="M360" i="25" s="1"/>
  <c r="M361" i="25" s="1"/>
  <c r="M362" i="25" s="1"/>
  <c r="M363" i="25" s="1"/>
  <c r="M364" i="25" s="1"/>
  <c r="M365" i="25" s="1"/>
  <c r="M366" i="25" s="1"/>
  <c r="M367" i="25" s="1"/>
  <c r="M368" i="25" s="1"/>
  <c r="M369" i="25" s="1"/>
  <c r="M370" i="25" s="1"/>
  <c r="M371" i="25" s="1"/>
  <c r="M372" i="25" s="1"/>
  <c r="M373" i="25" s="1"/>
  <c r="M374" i="25" s="1"/>
  <c r="M375" i="25" s="1"/>
  <c r="M376" i="25" s="1"/>
  <c r="M377" i="25" s="1"/>
  <c r="M378" i="25" s="1"/>
  <c r="M379" i="25" s="1"/>
  <c r="M380" i="25" s="1"/>
  <c r="M381" i="25" s="1"/>
  <c r="M382" i="25" s="1"/>
  <c r="M383" i="25" s="1"/>
  <c r="M384" i="25" s="1"/>
  <c r="M385" i="25" s="1"/>
  <c r="M386" i="25" s="1"/>
  <c r="M387" i="25" s="1"/>
  <c r="M388" i="25" s="1"/>
  <c r="M389" i="25" s="1"/>
  <c r="M390" i="25" s="1"/>
  <c r="M391" i="25" s="1"/>
  <c r="M392" i="25" s="1"/>
  <c r="M393" i="25" s="1"/>
  <c r="M394" i="25" s="1"/>
  <c r="M395" i="25" s="1"/>
  <c r="M396" i="25" s="1"/>
  <c r="M397" i="25" s="1"/>
  <c r="M398" i="25" s="1"/>
  <c r="M399" i="25" s="1"/>
  <c r="M400" i="25" s="1"/>
  <c r="M401" i="25" s="1"/>
  <c r="M402" i="25" s="1"/>
  <c r="M403" i="25" s="1"/>
  <c r="M404" i="25" s="1"/>
  <c r="M405" i="25" s="1"/>
  <c r="M406" i="25" s="1"/>
  <c r="M407" i="25" s="1"/>
  <c r="M408" i="25" s="1"/>
  <c r="M409" i="25" s="1"/>
  <c r="M410" i="25" s="1"/>
  <c r="M411" i="25" s="1"/>
  <c r="M412" i="25" s="1"/>
  <c r="M413" i="25" s="1"/>
  <c r="M414" i="25" s="1"/>
  <c r="M415" i="25" s="1"/>
  <c r="M416" i="25" s="1"/>
  <c r="M417" i="25" s="1"/>
  <c r="M418" i="25" s="1"/>
  <c r="M419" i="25" s="1"/>
  <c r="M420" i="25" s="1"/>
  <c r="M421" i="25" s="1"/>
  <c r="M422" i="25" s="1"/>
  <c r="M423" i="25" s="1"/>
  <c r="M424" i="25" s="1"/>
  <c r="M425" i="25" s="1"/>
  <c r="M426" i="25" s="1"/>
  <c r="M427" i="25" s="1"/>
  <c r="M428" i="25" s="1"/>
  <c r="M429" i="25" s="1"/>
  <c r="M430" i="25" s="1"/>
  <c r="M431" i="25" s="1"/>
  <c r="M432" i="25" s="1"/>
  <c r="M433" i="25" s="1"/>
  <c r="M434" i="25" s="1"/>
  <c r="M435" i="25" s="1"/>
  <c r="M436" i="25" s="1"/>
  <c r="M437" i="25" s="1"/>
  <c r="M438" i="25" s="1"/>
  <c r="M439" i="25" s="1"/>
  <c r="M440" i="25" s="1"/>
  <c r="M441" i="25" s="1"/>
  <c r="M442" i="25" s="1"/>
  <c r="M443" i="25" s="1"/>
  <c r="M444" i="25" s="1"/>
  <c r="M445" i="25" s="1"/>
  <c r="M446" i="25" s="1"/>
  <c r="M447" i="25" s="1"/>
  <c r="M448" i="25" s="1"/>
  <c r="M449" i="25" s="1"/>
  <c r="M450" i="25" s="1"/>
  <c r="M451" i="25" s="1"/>
  <c r="M452" i="25" s="1"/>
  <c r="M453" i="25" s="1"/>
  <c r="M454" i="25" s="1"/>
  <c r="M455" i="25" s="1"/>
  <c r="M456" i="25" s="1"/>
  <c r="M457" i="25" s="1"/>
  <c r="M458" i="25" s="1"/>
  <c r="M459" i="25" s="1"/>
  <c r="M460" i="25" s="1"/>
  <c r="M461" i="25" s="1"/>
  <c r="M462" i="25" s="1"/>
  <c r="M463" i="25" s="1"/>
  <c r="M464" i="25" s="1"/>
  <c r="M465" i="25" s="1"/>
  <c r="M466" i="25" s="1"/>
  <c r="M467" i="25" s="1"/>
  <c r="M468" i="25" s="1"/>
  <c r="M469" i="25" s="1"/>
  <c r="M470" i="25" s="1"/>
  <c r="M471" i="25" s="1"/>
  <c r="M472" i="25" s="1"/>
  <c r="M473" i="25" s="1"/>
  <c r="M474" i="25" s="1"/>
  <c r="M475" i="25" s="1"/>
  <c r="M476" i="25" s="1"/>
  <c r="M477" i="25" s="1"/>
  <c r="M478" i="25" s="1"/>
  <c r="M479" i="25" s="1"/>
  <c r="M480" i="25" s="1"/>
  <c r="M481" i="25" s="1"/>
  <c r="M482" i="25" s="1"/>
  <c r="M483" i="25" s="1"/>
  <c r="M484" i="25" s="1"/>
  <c r="M485" i="25" s="1"/>
  <c r="M486" i="25" s="1"/>
  <c r="M487" i="25" s="1"/>
  <c r="M488" i="25" s="1"/>
  <c r="M489" i="25" s="1"/>
  <c r="M490" i="25" s="1"/>
  <c r="M491" i="25" s="1"/>
  <c r="M492" i="25" s="1"/>
  <c r="M493" i="25" s="1"/>
  <c r="M494" i="25" s="1"/>
  <c r="M495" i="25" s="1"/>
  <c r="M496" i="25" s="1"/>
  <c r="M497" i="25" s="1"/>
  <c r="M498" i="25" s="1"/>
  <c r="M499" i="25" s="1"/>
  <c r="M500" i="25" s="1"/>
  <c r="M501" i="25" s="1"/>
  <c r="M502" i="25" s="1"/>
  <c r="M503" i="25" s="1"/>
  <c r="M504" i="25" s="1"/>
  <c r="M505" i="25" s="1"/>
  <c r="M506" i="25" s="1"/>
  <c r="M507" i="25" s="1"/>
  <c r="M508" i="25" s="1"/>
  <c r="M509" i="25" s="1"/>
  <c r="M510" i="25" s="1"/>
  <c r="M511" i="25" s="1"/>
  <c r="M512" i="25" s="1"/>
  <c r="M513" i="25" s="1"/>
  <c r="M514" i="25" s="1"/>
  <c r="M515" i="25" s="1"/>
  <c r="M516" i="25" s="1"/>
  <c r="M517" i="25" s="1"/>
  <c r="M518" i="25" s="1"/>
  <c r="M519" i="25" s="1"/>
  <c r="M520" i="25" s="1"/>
  <c r="M521" i="25" s="1"/>
  <c r="M522" i="25" s="1"/>
  <c r="M523" i="25" s="1"/>
  <c r="M524" i="25" s="1"/>
  <c r="M525" i="25" s="1"/>
  <c r="M526" i="25" s="1"/>
  <c r="M527" i="25" s="1"/>
  <c r="M528" i="25" s="1"/>
  <c r="M529" i="25" s="1"/>
  <c r="M530" i="25" s="1"/>
  <c r="M531" i="25" s="1"/>
  <c r="M532" i="25" s="1"/>
  <c r="M533" i="25" s="1"/>
  <c r="M534" i="25" s="1"/>
  <c r="M535" i="25" s="1"/>
  <c r="M536" i="25" s="1"/>
  <c r="M537" i="25" s="1"/>
  <c r="M538" i="25" s="1"/>
  <c r="M539" i="25" s="1"/>
  <c r="M540" i="25" s="1"/>
  <c r="M541" i="25" s="1"/>
  <c r="M542" i="25" s="1"/>
  <c r="M543" i="25" s="1"/>
  <c r="M544" i="25" s="1"/>
  <c r="M545" i="25" s="1"/>
  <c r="M546" i="25" s="1"/>
  <c r="M547" i="25" s="1"/>
  <c r="M548" i="25" s="1"/>
  <c r="M549" i="25" s="1"/>
  <c r="M550" i="25" s="1"/>
  <c r="M551" i="25" s="1"/>
  <c r="M552" i="25" s="1"/>
  <c r="M553" i="25" s="1"/>
  <c r="M554" i="25" s="1"/>
  <c r="M555" i="25" s="1"/>
  <c r="M556" i="25" s="1"/>
  <c r="M557" i="25" s="1"/>
  <c r="M558" i="25" s="1"/>
  <c r="M559" i="25" s="1"/>
  <c r="M560" i="25" s="1"/>
  <c r="M561" i="25" s="1"/>
  <c r="M562" i="25" s="1"/>
  <c r="M563" i="25" s="1"/>
  <c r="M564" i="25" s="1"/>
  <c r="M565" i="25" s="1"/>
  <c r="M566" i="25" s="1"/>
  <c r="M567" i="25" s="1"/>
  <c r="M568" i="25" s="1"/>
  <c r="M569" i="25" s="1"/>
  <c r="M570" i="25" s="1"/>
  <c r="M571" i="25" s="1"/>
  <c r="M572" i="25" s="1"/>
  <c r="M573" i="25" s="1"/>
  <c r="M574" i="25" s="1"/>
  <c r="M575" i="25" s="1"/>
  <c r="M576" i="25" s="1"/>
  <c r="M577" i="25" s="1"/>
  <c r="M578" i="25" s="1"/>
  <c r="M579" i="25" s="1"/>
  <c r="M580" i="25" s="1"/>
  <c r="M581" i="25" s="1"/>
  <c r="M582" i="25" s="1"/>
  <c r="M583" i="25" s="1"/>
  <c r="M584" i="25" s="1"/>
  <c r="M585" i="25" s="1"/>
  <c r="M586" i="25" s="1"/>
  <c r="M587" i="25" s="1"/>
  <c r="M588" i="25" s="1"/>
  <c r="M589" i="25" s="1"/>
  <c r="M590" i="25" s="1"/>
  <c r="M591" i="25" s="1"/>
  <c r="M592" i="25" s="1"/>
  <c r="M593" i="25" s="1"/>
  <c r="M594" i="25" s="1"/>
  <c r="M595" i="25" s="1"/>
  <c r="M596" i="25" s="1"/>
  <c r="M597" i="25" s="1"/>
  <c r="M598" i="25" s="1"/>
  <c r="M599" i="25" s="1"/>
  <c r="M600" i="25" s="1"/>
  <c r="M601" i="25" s="1"/>
  <c r="M602" i="25" s="1"/>
  <c r="M603" i="25" s="1"/>
  <c r="M604" i="25" s="1"/>
  <c r="M605" i="25" s="1"/>
  <c r="P13" i="25" s="1"/>
  <c r="P5" i="26" s="1"/>
  <c r="M5" i="26" s="1"/>
  <c r="M6" i="26" s="1"/>
  <c r="M7" i="26" s="1"/>
  <c r="M8" i="26" s="1"/>
  <c r="M9" i="26" s="1"/>
  <c r="M10" i="26" s="1"/>
  <c r="M11" i="26" s="1"/>
  <c r="M12" i="26" s="1"/>
  <c r="M13" i="26" s="1"/>
  <c r="M14" i="26" s="1"/>
  <c r="M15" i="26" s="1"/>
  <c r="M16" i="26" s="1"/>
  <c r="M17" i="26" s="1"/>
  <c r="M18" i="26" s="1"/>
  <c r="M19" i="26" s="1"/>
  <c r="M20" i="26" s="1"/>
  <c r="M21" i="26" s="1"/>
  <c r="M22" i="26" s="1"/>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M181" i="26" s="1"/>
  <c r="M182" i="26" s="1"/>
  <c r="M183" i="26" s="1"/>
  <c r="M184" i="26" s="1"/>
  <c r="M185" i="26" s="1"/>
  <c r="M186" i="26" s="1"/>
  <c r="M187" i="26" s="1"/>
  <c r="M188" i="26" s="1"/>
  <c r="M189" i="26" s="1"/>
  <c r="M190" i="26" s="1"/>
  <c r="M191" i="26" s="1"/>
  <c r="M192" i="26" s="1"/>
  <c r="M193" i="26" s="1"/>
  <c r="M194" i="26" s="1"/>
  <c r="M195" i="26" s="1"/>
  <c r="M196" i="26" s="1"/>
  <c r="M197" i="26" s="1"/>
  <c r="M198" i="26" s="1"/>
  <c r="M199" i="26" s="1"/>
  <c r="M200" i="26" s="1"/>
  <c r="M201" i="26" s="1"/>
  <c r="M202" i="26" s="1"/>
  <c r="M203" i="26" s="1"/>
  <c r="M204" i="26" s="1"/>
  <c r="M205" i="26" s="1"/>
  <c r="M206" i="26" s="1"/>
  <c r="M207" i="26" s="1"/>
  <c r="M208" i="26" s="1"/>
  <c r="M209" i="26" s="1"/>
  <c r="M210" i="26" s="1"/>
  <c r="M211" i="26" s="1"/>
  <c r="M212" i="26" s="1"/>
  <c r="M213" i="26" s="1"/>
  <c r="M214" i="26" s="1"/>
  <c r="M215" i="26" s="1"/>
  <c r="M216" i="26" s="1"/>
  <c r="M217" i="26" s="1"/>
  <c r="M218" i="26" s="1"/>
  <c r="M219" i="26" s="1"/>
  <c r="M220" i="26" s="1"/>
  <c r="M221" i="26" s="1"/>
  <c r="M222" i="26" s="1"/>
  <c r="M223" i="26" s="1"/>
  <c r="M224" i="26" s="1"/>
  <c r="M225" i="26" s="1"/>
  <c r="M226" i="26" s="1"/>
  <c r="M227" i="26" s="1"/>
  <c r="M228" i="26" s="1"/>
  <c r="M229" i="26" s="1"/>
  <c r="M230" i="26" s="1"/>
  <c r="M231" i="26" s="1"/>
  <c r="M232" i="26" s="1"/>
  <c r="M233" i="26" s="1"/>
  <c r="M234" i="26" s="1"/>
  <c r="M235" i="26" s="1"/>
  <c r="M236" i="26" s="1"/>
  <c r="M237" i="26" s="1"/>
  <c r="M238" i="26" s="1"/>
  <c r="M239" i="26" s="1"/>
  <c r="M240" i="26" s="1"/>
  <c r="M241" i="26" s="1"/>
  <c r="M242" i="26" s="1"/>
  <c r="M243" i="26" s="1"/>
  <c r="M244" i="26" s="1"/>
  <c r="M245" i="26" s="1"/>
  <c r="M246" i="26" s="1"/>
  <c r="M247" i="26" s="1"/>
  <c r="M248" i="26" s="1"/>
  <c r="M249" i="26" s="1"/>
  <c r="M250" i="26" s="1"/>
  <c r="M251" i="26" s="1"/>
  <c r="M252" i="26" s="1"/>
  <c r="M253" i="26" s="1"/>
  <c r="M254" i="26" s="1"/>
  <c r="M255" i="26" s="1"/>
  <c r="M256" i="26" s="1"/>
  <c r="M257" i="26" s="1"/>
  <c r="M258" i="26" s="1"/>
  <c r="M259" i="26" s="1"/>
  <c r="M260" i="26" s="1"/>
  <c r="M261" i="26" s="1"/>
  <c r="M262" i="26" s="1"/>
  <c r="M263" i="26" s="1"/>
  <c r="M264" i="26" s="1"/>
  <c r="M265" i="26" s="1"/>
  <c r="M266" i="26" s="1"/>
  <c r="M267" i="26" s="1"/>
  <c r="M268" i="26" s="1"/>
  <c r="M269" i="26" s="1"/>
  <c r="M270" i="26" s="1"/>
  <c r="M271" i="26" s="1"/>
  <c r="M272" i="26" s="1"/>
  <c r="M273" i="26" s="1"/>
  <c r="M274" i="26" s="1"/>
  <c r="M275" i="26" s="1"/>
  <c r="M276" i="26" s="1"/>
  <c r="M277" i="26" s="1"/>
  <c r="M278" i="26" s="1"/>
  <c r="M279" i="26" s="1"/>
  <c r="M280" i="26" s="1"/>
  <c r="M281" i="26" s="1"/>
  <c r="M282" i="26" s="1"/>
  <c r="M283" i="26" s="1"/>
  <c r="M284" i="26" s="1"/>
  <c r="M285" i="26" s="1"/>
  <c r="M286" i="26" s="1"/>
  <c r="M287" i="26" s="1"/>
  <c r="M288" i="26" s="1"/>
  <c r="M289" i="26" s="1"/>
  <c r="M290" i="26" s="1"/>
  <c r="M291" i="26" s="1"/>
  <c r="M292" i="26" s="1"/>
  <c r="M293" i="26" s="1"/>
  <c r="M294" i="26" s="1"/>
  <c r="M295" i="26" s="1"/>
  <c r="M296" i="26" s="1"/>
  <c r="M297" i="26" s="1"/>
  <c r="M298" i="26" s="1"/>
  <c r="M299" i="26" s="1"/>
  <c r="M300" i="26" s="1"/>
  <c r="M301" i="26" s="1"/>
  <c r="M302" i="26" s="1"/>
  <c r="M303" i="26" s="1"/>
  <c r="M304" i="26" s="1"/>
  <c r="M305" i="26" s="1"/>
  <c r="M306" i="26" s="1"/>
  <c r="M307" i="26" s="1"/>
  <c r="M308" i="26" s="1"/>
  <c r="M309" i="26" s="1"/>
  <c r="M310" i="26" s="1"/>
  <c r="M311" i="26" s="1"/>
  <c r="M312" i="26" s="1"/>
  <c r="M313" i="26" s="1"/>
  <c r="M314" i="26" s="1"/>
  <c r="M315" i="26" s="1"/>
  <c r="M316" i="26" s="1"/>
  <c r="M317" i="26" s="1"/>
  <c r="M318" i="26" s="1"/>
  <c r="M319" i="26" s="1"/>
  <c r="M320" i="26" s="1"/>
  <c r="M321" i="26" s="1"/>
  <c r="M322" i="26" s="1"/>
  <c r="M323" i="26" s="1"/>
  <c r="M324" i="26" s="1"/>
  <c r="M325" i="26" s="1"/>
  <c r="M326" i="26" s="1"/>
  <c r="M327" i="26" s="1"/>
  <c r="M328" i="26" s="1"/>
  <c r="M329" i="26" s="1"/>
  <c r="M330" i="26" s="1"/>
  <c r="M331" i="26" s="1"/>
  <c r="M332" i="26" s="1"/>
  <c r="M333" i="26" s="1"/>
  <c r="M334" i="26" s="1"/>
  <c r="M335" i="26" s="1"/>
  <c r="M336" i="26" s="1"/>
  <c r="M337" i="26" s="1"/>
  <c r="M338" i="26" s="1"/>
  <c r="M339" i="26" s="1"/>
  <c r="M340" i="26" s="1"/>
  <c r="M341" i="26" s="1"/>
  <c r="M342" i="26" s="1"/>
  <c r="M343" i="26" s="1"/>
  <c r="M344" i="26" s="1"/>
  <c r="M345" i="26" s="1"/>
  <c r="M346" i="26" s="1"/>
  <c r="M347" i="26" s="1"/>
  <c r="M348" i="26" s="1"/>
  <c r="M349" i="26" s="1"/>
  <c r="M350" i="26" s="1"/>
  <c r="M351" i="26" s="1"/>
  <c r="M352" i="26" s="1"/>
  <c r="M353" i="26" s="1"/>
  <c r="M354" i="26" s="1"/>
  <c r="M355" i="26" s="1"/>
  <c r="M356" i="26" s="1"/>
  <c r="M357" i="26" s="1"/>
  <c r="M358" i="26" s="1"/>
  <c r="M359" i="26" s="1"/>
  <c r="M360" i="26" s="1"/>
  <c r="M361" i="26" s="1"/>
  <c r="M362" i="26" s="1"/>
  <c r="M363" i="26" s="1"/>
  <c r="M364" i="26" s="1"/>
  <c r="M365" i="26" s="1"/>
  <c r="M366" i="26" s="1"/>
  <c r="M367" i="26" s="1"/>
  <c r="M368" i="26" s="1"/>
  <c r="M369" i="26" s="1"/>
  <c r="M370" i="26" s="1"/>
  <c r="M371" i="26" s="1"/>
  <c r="M372" i="26" s="1"/>
  <c r="M373" i="26" s="1"/>
  <c r="M374" i="26" s="1"/>
  <c r="M375" i="26" s="1"/>
  <c r="M376" i="26" s="1"/>
  <c r="M377" i="26" s="1"/>
  <c r="M378" i="26" s="1"/>
  <c r="M379" i="26" s="1"/>
  <c r="M380" i="26" s="1"/>
  <c r="M381" i="26" s="1"/>
  <c r="M382" i="26" s="1"/>
  <c r="M383" i="26" s="1"/>
  <c r="M384" i="26" s="1"/>
  <c r="M385" i="26" s="1"/>
  <c r="M386" i="26" s="1"/>
  <c r="M387" i="26" s="1"/>
  <c r="M388" i="26" s="1"/>
  <c r="M389" i="26" s="1"/>
  <c r="M390" i="26" s="1"/>
  <c r="M391" i="26" s="1"/>
  <c r="M392" i="26" s="1"/>
  <c r="M393" i="26" s="1"/>
  <c r="M394" i="26" s="1"/>
  <c r="M395" i="26" s="1"/>
  <c r="M396" i="26" s="1"/>
  <c r="M397" i="26" s="1"/>
  <c r="M398" i="26" s="1"/>
  <c r="M399" i="26" s="1"/>
  <c r="M400" i="26" s="1"/>
  <c r="M401" i="26" s="1"/>
  <c r="M402" i="26" s="1"/>
  <c r="M403" i="26" s="1"/>
  <c r="M404" i="26" s="1"/>
  <c r="M405" i="26" s="1"/>
  <c r="M406" i="26" s="1"/>
  <c r="M407" i="26" s="1"/>
  <c r="M408" i="26" s="1"/>
  <c r="M409" i="26" s="1"/>
  <c r="M410" i="26" s="1"/>
  <c r="M411" i="26" s="1"/>
  <c r="M412" i="26" s="1"/>
  <c r="M413" i="26" s="1"/>
  <c r="M414" i="26" s="1"/>
  <c r="M415" i="26" s="1"/>
  <c r="M416" i="26" s="1"/>
  <c r="M417" i="26" s="1"/>
  <c r="M418" i="26" s="1"/>
  <c r="M419" i="26" s="1"/>
  <c r="M420" i="26" s="1"/>
  <c r="M421" i="26" s="1"/>
  <c r="M422" i="26" s="1"/>
  <c r="M423" i="26" s="1"/>
  <c r="M424" i="26" s="1"/>
  <c r="M425" i="26" s="1"/>
  <c r="M426" i="26" s="1"/>
  <c r="M427" i="26" s="1"/>
  <c r="M428" i="26" s="1"/>
  <c r="M429" i="26" s="1"/>
  <c r="M430" i="26" s="1"/>
  <c r="M431" i="26" s="1"/>
  <c r="M432" i="26" s="1"/>
  <c r="M433" i="26" s="1"/>
  <c r="M434" i="26" s="1"/>
  <c r="M435" i="26" s="1"/>
  <c r="M436" i="26" s="1"/>
  <c r="M437" i="26" s="1"/>
  <c r="M438" i="26" s="1"/>
  <c r="M439" i="26" s="1"/>
  <c r="M440" i="26" s="1"/>
  <c r="M441" i="26" s="1"/>
  <c r="M442" i="26" s="1"/>
  <c r="M443" i="26" s="1"/>
  <c r="M444" i="26" s="1"/>
  <c r="M445" i="26" s="1"/>
  <c r="M446" i="26" s="1"/>
  <c r="M447" i="26" s="1"/>
  <c r="M448" i="26" s="1"/>
  <c r="M449" i="26" s="1"/>
  <c r="M450" i="26" s="1"/>
  <c r="M451" i="26" s="1"/>
  <c r="M452" i="26" s="1"/>
  <c r="M453" i="26" s="1"/>
  <c r="M454" i="26" s="1"/>
  <c r="M455" i="26" s="1"/>
  <c r="M456" i="26" s="1"/>
  <c r="M457" i="26" s="1"/>
  <c r="M458" i="26" s="1"/>
  <c r="M459" i="26" s="1"/>
  <c r="M460" i="26" s="1"/>
  <c r="M461" i="26" s="1"/>
  <c r="M462" i="26" s="1"/>
  <c r="M463" i="26" s="1"/>
  <c r="M464" i="26" s="1"/>
  <c r="M465" i="26" s="1"/>
  <c r="M466" i="26" s="1"/>
  <c r="M467" i="26" s="1"/>
  <c r="M468" i="26" s="1"/>
  <c r="M469" i="26" s="1"/>
  <c r="M470" i="26" s="1"/>
  <c r="M471" i="26" s="1"/>
  <c r="M472" i="26" s="1"/>
  <c r="M473" i="26" s="1"/>
  <c r="M474" i="26" s="1"/>
  <c r="M475" i="26" s="1"/>
  <c r="M476" i="26" s="1"/>
  <c r="M477" i="26" s="1"/>
  <c r="M478" i="26" s="1"/>
  <c r="M479" i="26" s="1"/>
  <c r="M480" i="26" s="1"/>
  <c r="M481" i="26" s="1"/>
  <c r="M482" i="26" s="1"/>
  <c r="M483" i="26" s="1"/>
  <c r="M484" i="26" s="1"/>
  <c r="M485" i="26" s="1"/>
  <c r="M486" i="26" s="1"/>
  <c r="M487" i="26" s="1"/>
  <c r="M488" i="26" s="1"/>
  <c r="M489" i="26" s="1"/>
  <c r="M490" i="26" s="1"/>
  <c r="M491" i="26" s="1"/>
  <c r="M492" i="26" s="1"/>
  <c r="M493" i="26" s="1"/>
  <c r="M494" i="26" s="1"/>
  <c r="M495" i="26" s="1"/>
  <c r="M496" i="26" s="1"/>
  <c r="M497" i="26" s="1"/>
  <c r="M498" i="26" s="1"/>
  <c r="M499" i="26" s="1"/>
  <c r="M500" i="26" s="1"/>
  <c r="M501" i="26" s="1"/>
  <c r="M502" i="26" s="1"/>
  <c r="M503" i="26" s="1"/>
  <c r="M504" i="26" s="1"/>
  <c r="M505" i="26" s="1"/>
  <c r="M506" i="26" s="1"/>
  <c r="M507" i="26" s="1"/>
  <c r="M508" i="26" s="1"/>
  <c r="M509" i="26" s="1"/>
  <c r="M510" i="26" s="1"/>
  <c r="M511" i="26" s="1"/>
  <c r="M512" i="26" s="1"/>
  <c r="M513" i="26" s="1"/>
  <c r="M514" i="26" s="1"/>
  <c r="M515" i="26" s="1"/>
  <c r="M516" i="26" s="1"/>
  <c r="M517" i="26" s="1"/>
  <c r="M518" i="26" s="1"/>
  <c r="M519" i="26" s="1"/>
  <c r="M520" i="26" s="1"/>
  <c r="M521" i="26" s="1"/>
  <c r="M522" i="26" s="1"/>
  <c r="M523" i="26" s="1"/>
  <c r="M524" i="26" s="1"/>
  <c r="M525" i="26" s="1"/>
  <c r="M526" i="26" s="1"/>
  <c r="M527" i="26" s="1"/>
  <c r="M528" i="26" s="1"/>
  <c r="M529" i="26" s="1"/>
  <c r="M530" i="26" s="1"/>
  <c r="M531" i="26" s="1"/>
  <c r="M532" i="26" s="1"/>
  <c r="M533" i="26" s="1"/>
  <c r="M534" i="26" s="1"/>
  <c r="M535" i="26" s="1"/>
  <c r="M536" i="26" s="1"/>
  <c r="M537" i="26" s="1"/>
  <c r="M538" i="26" s="1"/>
  <c r="M539" i="26" s="1"/>
  <c r="M540" i="26" s="1"/>
  <c r="M541" i="26" s="1"/>
  <c r="M542" i="26" s="1"/>
  <c r="M543" i="26" s="1"/>
  <c r="M544" i="26" s="1"/>
  <c r="M545" i="26" s="1"/>
  <c r="M546" i="26" s="1"/>
  <c r="M547" i="26" s="1"/>
  <c r="M548" i="26" s="1"/>
  <c r="M549" i="26" s="1"/>
  <c r="M550" i="26" s="1"/>
  <c r="M551" i="26" s="1"/>
  <c r="M552" i="26" s="1"/>
  <c r="M553" i="26" s="1"/>
  <c r="M554" i="26" s="1"/>
  <c r="M555" i="26" s="1"/>
  <c r="M556" i="26" s="1"/>
  <c r="M557" i="26" s="1"/>
  <c r="M558" i="26" s="1"/>
  <c r="M559" i="26" s="1"/>
  <c r="M560" i="26" s="1"/>
  <c r="M561" i="26" s="1"/>
  <c r="M562" i="26" s="1"/>
  <c r="M563" i="26" s="1"/>
  <c r="M564" i="26" s="1"/>
  <c r="M565" i="26" s="1"/>
  <c r="M566" i="26" s="1"/>
  <c r="M567" i="26" s="1"/>
  <c r="M568" i="26" s="1"/>
  <c r="M569" i="26" s="1"/>
  <c r="M570" i="26" s="1"/>
  <c r="M571" i="26" s="1"/>
  <c r="M572" i="26" s="1"/>
  <c r="M573" i="26" s="1"/>
  <c r="M574" i="26" s="1"/>
  <c r="M575" i="26" s="1"/>
  <c r="M576" i="26" s="1"/>
  <c r="M577" i="26" s="1"/>
  <c r="M578" i="26" s="1"/>
  <c r="M579" i="26" s="1"/>
  <c r="M580" i="26" s="1"/>
  <c r="M581" i="26" s="1"/>
  <c r="M582" i="26" s="1"/>
  <c r="M583" i="26" s="1"/>
  <c r="M584" i="26" s="1"/>
  <c r="M585" i="26" s="1"/>
  <c r="M586" i="26" s="1"/>
  <c r="M587" i="26" s="1"/>
  <c r="M588" i="26" s="1"/>
  <c r="M589" i="26" s="1"/>
  <c r="M590" i="26" s="1"/>
  <c r="M591" i="26" s="1"/>
  <c r="M592" i="26" s="1"/>
  <c r="M593" i="26" s="1"/>
  <c r="M594" i="26" s="1"/>
  <c r="M595" i="26" s="1"/>
  <c r="M596" i="26" s="1"/>
  <c r="M597" i="26" s="1"/>
  <c r="M598" i="26" s="1"/>
  <c r="M599" i="26" s="1"/>
  <c r="M600" i="26" s="1"/>
  <c r="M601" i="26" s="1"/>
  <c r="M602" i="26" s="1"/>
  <c r="M603" i="26" s="1"/>
  <c r="M604" i="26" s="1"/>
  <c r="M605" i="26" s="1"/>
  <c r="P13" i="26" s="1"/>
  <c r="P5" i="27" s="1"/>
  <c r="M5" i="27" s="1"/>
  <c r="M6" i="27" s="1"/>
  <c r="M7" i="27" s="1"/>
  <c r="M8" i="27" s="1"/>
  <c r="M9" i="27" s="1"/>
  <c r="M10" i="27" s="1"/>
  <c r="M11" i="27" s="1"/>
  <c r="M12" i="27" s="1"/>
  <c r="M13" i="27" s="1"/>
  <c r="M14" i="27" s="1"/>
  <c r="M15" i="27" s="1"/>
  <c r="M16" i="27" s="1"/>
  <c r="M17" i="27" s="1"/>
  <c r="M18" i="27" s="1"/>
  <c r="M19" i="27" s="1"/>
  <c r="M20" i="27" s="1"/>
  <c r="M21" i="27" s="1"/>
  <c r="M22" i="27" s="1"/>
  <c r="M23" i="27" s="1"/>
  <c r="M24" i="27" s="1"/>
  <c r="M25" i="27" s="1"/>
  <c r="M26" i="27" s="1"/>
  <c r="M27" i="27" s="1"/>
  <c r="M28" i="27" s="1"/>
  <c r="M29" i="27" s="1"/>
  <c r="M30" i="27" s="1"/>
  <c r="M31" i="27" s="1"/>
  <c r="M32" i="27" s="1"/>
  <c r="M33" i="27" s="1"/>
  <c r="M34" i="27" s="1"/>
  <c r="M35" i="27" s="1"/>
  <c r="M36" i="27" s="1"/>
  <c r="M37" i="27" s="1"/>
  <c r="M38" i="27" s="1"/>
  <c r="M39" i="27" s="1"/>
  <c r="M40" i="27" s="1"/>
  <c r="M41" i="27" s="1"/>
  <c r="M42" i="27" s="1"/>
  <c r="M43" i="27" s="1"/>
  <c r="M44" i="27" s="1"/>
  <c r="M45" i="27" s="1"/>
  <c r="M46" i="27" s="1"/>
  <c r="M47" i="27" s="1"/>
  <c r="M48" i="27" s="1"/>
  <c r="M49" i="27" s="1"/>
  <c r="M50" i="27" s="1"/>
  <c r="M51" i="27" s="1"/>
  <c r="M52" i="27" s="1"/>
  <c r="M53" i="27" s="1"/>
  <c r="M54" i="27" s="1"/>
  <c r="M55" i="27" s="1"/>
  <c r="M56" i="27" s="1"/>
  <c r="M57" i="27" s="1"/>
  <c r="M58" i="27" s="1"/>
  <c r="M59" i="27" s="1"/>
  <c r="M60" i="27" s="1"/>
  <c r="M61" i="27" s="1"/>
  <c r="M62" i="27" s="1"/>
  <c r="M63" i="27" s="1"/>
  <c r="M64" i="27" s="1"/>
  <c r="M65" i="27" s="1"/>
  <c r="M66" i="27" s="1"/>
  <c r="M67" i="27" s="1"/>
  <c r="M68" i="27" s="1"/>
  <c r="M69" i="27" s="1"/>
  <c r="M70" i="27" s="1"/>
  <c r="M71" i="27" s="1"/>
  <c r="M72" i="27" s="1"/>
  <c r="M73" i="27" s="1"/>
  <c r="M74" i="27" s="1"/>
  <c r="M75" i="27" s="1"/>
  <c r="M76" i="27" s="1"/>
  <c r="M77" i="27" s="1"/>
  <c r="M78" i="27" s="1"/>
  <c r="M79" i="27" s="1"/>
  <c r="M80" i="27" s="1"/>
  <c r="M81" i="27" s="1"/>
  <c r="M82" i="27" s="1"/>
  <c r="M83" i="27" s="1"/>
  <c r="M84" i="27" s="1"/>
  <c r="M85" i="27" s="1"/>
  <c r="M86" i="27" s="1"/>
  <c r="M87" i="27" s="1"/>
  <c r="M88" i="27" s="1"/>
  <c r="M89" i="27" s="1"/>
  <c r="M90" i="27" s="1"/>
  <c r="M91" i="27" s="1"/>
  <c r="M92" i="27" s="1"/>
  <c r="M93" i="27" s="1"/>
  <c r="M94" i="27" s="1"/>
  <c r="M95" i="27" s="1"/>
  <c r="M96" i="27" s="1"/>
  <c r="M97" i="27" s="1"/>
  <c r="M98" i="27" s="1"/>
  <c r="M99" i="27" s="1"/>
  <c r="M100" i="27" s="1"/>
  <c r="M101" i="27" s="1"/>
  <c r="M102" i="27" s="1"/>
  <c r="M103" i="27" s="1"/>
  <c r="M104" i="27" s="1"/>
  <c r="M105" i="27" s="1"/>
  <c r="M106" i="27" s="1"/>
  <c r="M107" i="27" s="1"/>
  <c r="M108" i="27" s="1"/>
  <c r="M109" i="27" s="1"/>
  <c r="M110" i="27" s="1"/>
  <c r="M111" i="27" s="1"/>
  <c r="M112" i="27" s="1"/>
  <c r="M113" i="27" s="1"/>
  <c r="M114" i="27" s="1"/>
  <c r="M115" i="27" s="1"/>
  <c r="M116" i="27" s="1"/>
  <c r="M117" i="27" s="1"/>
  <c r="M118" i="27" s="1"/>
  <c r="M119" i="27" s="1"/>
  <c r="M120" i="27" s="1"/>
  <c r="M121" i="27" s="1"/>
  <c r="M122" i="27" s="1"/>
  <c r="M123" i="27" s="1"/>
  <c r="M124" i="27" s="1"/>
  <c r="M125" i="27" s="1"/>
  <c r="M126" i="27" s="1"/>
  <c r="M127" i="27" s="1"/>
  <c r="M128" i="27" s="1"/>
  <c r="M129" i="27" s="1"/>
  <c r="M130" i="27" s="1"/>
  <c r="M131" i="27" s="1"/>
  <c r="M132" i="27" s="1"/>
  <c r="M133" i="27" s="1"/>
  <c r="M134" i="27" s="1"/>
  <c r="M135" i="27" s="1"/>
  <c r="M136" i="27" s="1"/>
  <c r="M137" i="27" s="1"/>
  <c r="M138" i="27" s="1"/>
  <c r="M139" i="27" s="1"/>
  <c r="M140" i="27" s="1"/>
  <c r="M141" i="27" s="1"/>
  <c r="M142" i="27" s="1"/>
  <c r="M143" i="27" s="1"/>
  <c r="M144" i="27" s="1"/>
  <c r="M145" i="27" s="1"/>
  <c r="M146" i="27" s="1"/>
  <c r="M147" i="27" s="1"/>
  <c r="M148" i="27" s="1"/>
  <c r="M149" i="27" s="1"/>
  <c r="M150" i="27" s="1"/>
  <c r="M151" i="27" s="1"/>
  <c r="M152" i="27" s="1"/>
  <c r="M153" i="27" s="1"/>
  <c r="M154" i="27" s="1"/>
  <c r="M155" i="27" s="1"/>
  <c r="M156" i="27" s="1"/>
  <c r="M157" i="27" s="1"/>
  <c r="M158" i="27" s="1"/>
  <c r="M159" i="27" s="1"/>
  <c r="M160" i="27" s="1"/>
  <c r="M161" i="27" s="1"/>
  <c r="M162" i="27" s="1"/>
  <c r="M163" i="27" s="1"/>
  <c r="M164" i="27" s="1"/>
  <c r="M165" i="27" s="1"/>
  <c r="M166" i="27" s="1"/>
  <c r="M167" i="27" s="1"/>
  <c r="M168" i="27" s="1"/>
  <c r="M169" i="27" s="1"/>
  <c r="M170" i="27" s="1"/>
  <c r="M171" i="27" s="1"/>
  <c r="M172" i="27" s="1"/>
  <c r="M173" i="27" s="1"/>
  <c r="M174" i="27" s="1"/>
  <c r="M175" i="27" s="1"/>
  <c r="M176" i="27" s="1"/>
  <c r="M177" i="27" s="1"/>
  <c r="M178" i="27" s="1"/>
  <c r="M179" i="27" s="1"/>
  <c r="M180" i="27" s="1"/>
  <c r="M181" i="27" s="1"/>
  <c r="M182" i="27" s="1"/>
  <c r="M183" i="27" s="1"/>
  <c r="M184" i="27" s="1"/>
  <c r="M185" i="27" s="1"/>
  <c r="M186" i="27" s="1"/>
  <c r="M187" i="27" s="1"/>
  <c r="M188" i="27" s="1"/>
  <c r="M189" i="27" s="1"/>
  <c r="M190" i="27" s="1"/>
  <c r="M191" i="27" s="1"/>
  <c r="M192" i="27" s="1"/>
  <c r="M193" i="27" s="1"/>
  <c r="M194" i="27" s="1"/>
  <c r="M195" i="27" s="1"/>
  <c r="M196" i="27" s="1"/>
  <c r="M197" i="27" s="1"/>
  <c r="M198" i="27" s="1"/>
  <c r="M199" i="27" s="1"/>
  <c r="M200" i="27" s="1"/>
  <c r="M201" i="27" s="1"/>
  <c r="M202" i="27" s="1"/>
  <c r="M203" i="27" s="1"/>
  <c r="M204" i="27" s="1"/>
  <c r="M205" i="27" s="1"/>
  <c r="M206" i="27" s="1"/>
  <c r="M207" i="27" s="1"/>
  <c r="M208" i="27" s="1"/>
  <c r="M209" i="27" s="1"/>
  <c r="M210" i="27" s="1"/>
  <c r="M211" i="27" s="1"/>
  <c r="M212" i="27" s="1"/>
  <c r="M213" i="27" s="1"/>
  <c r="M214" i="27" s="1"/>
  <c r="M215" i="27" s="1"/>
  <c r="M216" i="27" s="1"/>
  <c r="M217" i="27" s="1"/>
  <c r="M218" i="27" s="1"/>
  <c r="M219" i="27" s="1"/>
  <c r="M220" i="27" s="1"/>
  <c r="M221" i="27" s="1"/>
  <c r="M222" i="27" s="1"/>
  <c r="M223" i="27" s="1"/>
  <c r="M224" i="27" s="1"/>
  <c r="M225" i="27" s="1"/>
  <c r="M226" i="27" s="1"/>
  <c r="M227" i="27" s="1"/>
  <c r="M228" i="27" s="1"/>
  <c r="M229" i="27" s="1"/>
  <c r="M230" i="27" s="1"/>
  <c r="M231" i="27" s="1"/>
  <c r="M232" i="27" s="1"/>
  <c r="M233" i="27" s="1"/>
  <c r="M234" i="27" s="1"/>
  <c r="M235" i="27" s="1"/>
  <c r="M236" i="27" s="1"/>
  <c r="M237" i="27" s="1"/>
  <c r="M238" i="27" s="1"/>
  <c r="M239" i="27" s="1"/>
  <c r="M240" i="27" s="1"/>
  <c r="M241" i="27" s="1"/>
  <c r="M242" i="27" s="1"/>
  <c r="M243" i="27" s="1"/>
  <c r="M244" i="27" s="1"/>
  <c r="M245" i="27" s="1"/>
  <c r="M246" i="27" s="1"/>
  <c r="M247" i="27" s="1"/>
  <c r="M248" i="27" s="1"/>
  <c r="M249" i="27" s="1"/>
  <c r="M250" i="27" s="1"/>
  <c r="M251" i="27" s="1"/>
  <c r="M252" i="27" s="1"/>
  <c r="M253" i="27" s="1"/>
  <c r="M254" i="27" s="1"/>
  <c r="M255" i="27" s="1"/>
  <c r="M256" i="27" s="1"/>
  <c r="M257" i="27" s="1"/>
  <c r="M258" i="27" s="1"/>
  <c r="M259" i="27" s="1"/>
  <c r="M260" i="27" s="1"/>
  <c r="M261" i="27" s="1"/>
  <c r="M262" i="27" s="1"/>
  <c r="M263" i="27" s="1"/>
  <c r="M264" i="27" s="1"/>
  <c r="M265" i="27" s="1"/>
  <c r="M266" i="27" s="1"/>
  <c r="M267" i="27" s="1"/>
  <c r="M268" i="27" s="1"/>
  <c r="M269" i="27" s="1"/>
  <c r="M270" i="27" s="1"/>
  <c r="M271" i="27" s="1"/>
  <c r="M272" i="27" s="1"/>
  <c r="M273" i="27" s="1"/>
  <c r="M274" i="27" s="1"/>
  <c r="M275" i="27" s="1"/>
  <c r="M276" i="27" s="1"/>
  <c r="M277" i="27" s="1"/>
  <c r="M278" i="27" s="1"/>
  <c r="M279" i="27" s="1"/>
  <c r="M280" i="27" s="1"/>
  <c r="M281" i="27" s="1"/>
  <c r="M282" i="27" s="1"/>
  <c r="M283" i="27" s="1"/>
  <c r="M284" i="27" s="1"/>
  <c r="M285" i="27" s="1"/>
  <c r="M286" i="27" s="1"/>
  <c r="M287" i="27" s="1"/>
  <c r="M288" i="27" s="1"/>
  <c r="M289" i="27" s="1"/>
  <c r="M290" i="27" s="1"/>
  <c r="M291" i="27" s="1"/>
  <c r="M292" i="27" s="1"/>
  <c r="M293" i="27" s="1"/>
  <c r="M294" i="27" s="1"/>
  <c r="M295" i="27" s="1"/>
  <c r="M296" i="27" s="1"/>
  <c r="M297" i="27" s="1"/>
  <c r="M298" i="27" s="1"/>
  <c r="M299" i="27" s="1"/>
  <c r="M300" i="27" s="1"/>
  <c r="M301" i="27" s="1"/>
  <c r="M302" i="27" s="1"/>
  <c r="M303" i="27" s="1"/>
  <c r="M304" i="27" s="1"/>
  <c r="M305" i="27" s="1"/>
  <c r="M306" i="27" s="1"/>
  <c r="M307" i="27" s="1"/>
  <c r="M308" i="27" s="1"/>
  <c r="M309" i="27" s="1"/>
  <c r="M310" i="27" s="1"/>
  <c r="M311" i="27" s="1"/>
  <c r="M312" i="27" s="1"/>
  <c r="M313" i="27" s="1"/>
  <c r="M314" i="27" s="1"/>
  <c r="M315" i="27" s="1"/>
  <c r="M316" i="27" s="1"/>
  <c r="M317" i="27" s="1"/>
  <c r="M318" i="27" s="1"/>
  <c r="M319" i="27" s="1"/>
  <c r="M320" i="27" s="1"/>
  <c r="M321" i="27" s="1"/>
  <c r="M322" i="27" s="1"/>
  <c r="M323" i="27" s="1"/>
  <c r="M324" i="27" s="1"/>
  <c r="M325" i="27" s="1"/>
  <c r="M326" i="27" s="1"/>
  <c r="M327" i="27" s="1"/>
  <c r="M328" i="27" s="1"/>
  <c r="M329" i="27" s="1"/>
  <c r="M330" i="27" s="1"/>
  <c r="M331" i="27" s="1"/>
  <c r="M332" i="27" s="1"/>
  <c r="M333" i="27" s="1"/>
  <c r="M334" i="27" s="1"/>
  <c r="M335" i="27" s="1"/>
  <c r="M336" i="27" s="1"/>
  <c r="M337" i="27" s="1"/>
  <c r="M338" i="27" s="1"/>
  <c r="M339" i="27" s="1"/>
  <c r="M340" i="27" s="1"/>
  <c r="M341" i="27" s="1"/>
  <c r="M342" i="27" s="1"/>
  <c r="M343" i="27" s="1"/>
  <c r="M344" i="27" s="1"/>
  <c r="M345" i="27" s="1"/>
  <c r="M346" i="27" s="1"/>
  <c r="M347" i="27" s="1"/>
  <c r="M348" i="27" s="1"/>
  <c r="M349" i="27" s="1"/>
  <c r="M350" i="27" s="1"/>
  <c r="M351" i="27" s="1"/>
  <c r="M352" i="27" s="1"/>
  <c r="M353" i="27" s="1"/>
  <c r="M354" i="27" s="1"/>
  <c r="M355" i="27" s="1"/>
  <c r="M356" i="27" s="1"/>
  <c r="M357" i="27" s="1"/>
  <c r="M358" i="27" s="1"/>
  <c r="M359" i="27" s="1"/>
  <c r="M360" i="27" s="1"/>
  <c r="M361" i="27" s="1"/>
  <c r="M362" i="27" s="1"/>
  <c r="M363" i="27" s="1"/>
  <c r="M364" i="27" s="1"/>
  <c r="M365" i="27" s="1"/>
  <c r="M366" i="27" s="1"/>
  <c r="M367" i="27" s="1"/>
  <c r="M368" i="27" s="1"/>
  <c r="M369" i="27" s="1"/>
  <c r="M370" i="27" s="1"/>
  <c r="M371" i="27" s="1"/>
  <c r="M372" i="27" s="1"/>
  <c r="M373" i="27" s="1"/>
  <c r="M374" i="27" s="1"/>
  <c r="M375" i="27" s="1"/>
  <c r="M376" i="27" s="1"/>
  <c r="M377" i="27" s="1"/>
  <c r="M378" i="27" s="1"/>
  <c r="M379" i="27" s="1"/>
  <c r="M380" i="27" s="1"/>
  <c r="M381" i="27" s="1"/>
  <c r="M382" i="27" s="1"/>
  <c r="M383" i="27" s="1"/>
  <c r="M384" i="27" s="1"/>
  <c r="M385" i="27" s="1"/>
  <c r="M386" i="27" s="1"/>
  <c r="M387" i="27" s="1"/>
  <c r="M388" i="27" s="1"/>
  <c r="M389" i="27" s="1"/>
  <c r="M390" i="27" s="1"/>
  <c r="M391" i="27" s="1"/>
  <c r="M392" i="27" s="1"/>
  <c r="M393" i="27" s="1"/>
  <c r="M394" i="27" s="1"/>
  <c r="M395" i="27" s="1"/>
  <c r="M396" i="27" s="1"/>
  <c r="M397" i="27" s="1"/>
  <c r="M398" i="27" s="1"/>
  <c r="M399" i="27" s="1"/>
  <c r="M400" i="27" s="1"/>
  <c r="M401" i="27" s="1"/>
  <c r="M402" i="27" s="1"/>
  <c r="M403" i="27" s="1"/>
  <c r="M404" i="27" s="1"/>
  <c r="M405" i="27" s="1"/>
  <c r="M406" i="27" s="1"/>
  <c r="M407" i="27" s="1"/>
  <c r="M408" i="27" s="1"/>
  <c r="M409" i="27" s="1"/>
  <c r="M410" i="27" s="1"/>
  <c r="M411" i="27" s="1"/>
  <c r="M412" i="27" s="1"/>
  <c r="M413" i="27" s="1"/>
  <c r="M414" i="27" s="1"/>
  <c r="M415" i="27" s="1"/>
  <c r="M416" i="27" s="1"/>
  <c r="M417" i="27" s="1"/>
  <c r="M418" i="27" s="1"/>
  <c r="M419" i="27" s="1"/>
  <c r="M420" i="27" s="1"/>
  <c r="M421" i="27" s="1"/>
  <c r="M422" i="27" s="1"/>
  <c r="M423" i="27" s="1"/>
  <c r="M424" i="27" s="1"/>
  <c r="M425" i="27" s="1"/>
  <c r="M426" i="27" s="1"/>
  <c r="M427" i="27" s="1"/>
  <c r="M428" i="27" s="1"/>
  <c r="M429" i="27" s="1"/>
  <c r="M430" i="27" s="1"/>
  <c r="M431" i="27" s="1"/>
  <c r="M432" i="27" s="1"/>
  <c r="M433" i="27" s="1"/>
  <c r="M434" i="27" s="1"/>
  <c r="M435" i="27" s="1"/>
  <c r="M436" i="27" s="1"/>
  <c r="M437" i="27" s="1"/>
  <c r="M438" i="27" s="1"/>
  <c r="M439" i="27" s="1"/>
  <c r="M440" i="27" s="1"/>
  <c r="M441" i="27" s="1"/>
  <c r="M442" i="27" s="1"/>
  <c r="M443" i="27" s="1"/>
  <c r="M444" i="27" s="1"/>
  <c r="M445" i="27" s="1"/>
  <c r="M446" i="27" s="1"/>
  <c r="M447" i="27" s="1"/>
  <c r="M448" i="27" s="1"/>
  <c r="M449" i="27" s="1"/>
  <c r="M450" i="27" s="1"/>
  <c r="M451" i="27" s="1"/>
  <c r="M452" i="27" s="1"/>
  <c r="M453" i="27" s="1"/>
  <c r="M454" i="27" s="1"/>
  <c r="M455" i="27" s="1"/>
  <c r="M456" i="27" s="1"/>
  <c r="M457" i="27" s="1"/>
  <c r="M458" i="27" s="1"/>
  <c r="M459" i="27" s="1"/>
  <c r="M460" i="27" s="1"/>
  <c r="M461" i="27" s="1"/>
  <c r="M462" i="27" s="1"/>
  <c r="M463" i="27" s="1"/>
  <c r="M464" i="27" s="1"/>
  <c r="M465" i="27" s="1"/>
  <c r="M466" i="27" s="1"/>
  <c r="M467" i="27" s="1"/>
  <c r="M468" i="27" s="1"/>
  <c r="M469" i="27" s="1"/>
  <c r="M470" i="27" s="1"/>
  <c r="M471" i="27" s="1"/>
  <c r="M472" i="27" s="1"/>
  <c r="M473" i="27" s="1"/>
  <c r="M474" i="27" s="1"/>
  <c r="M475" i="27" s="1"/>
  <c r="M476" i="27" s="1"/>
  <c r="M477" i="27" s="1"/>
  <c r="M478" i="27" s="1"/>
  <c r="M479" i="27" s="1"/>
  <c r="M480" i="27" s="1"/>
  <c r="M481" i="27" s="1"/>
  <c r="M482" i="27" s="1"/>
  <c r="M483" i="27" s="1"/>
  <c r="M484" i="27" s="1"/>
  <c r="M485" i="27" s="1"/>
  <c r="M486" i="27" s="1"/>
  <c r="M487" i="27" s="1"/>
  <c r="M488" i="27" s="1"/>
  <c r="M489" i="27" s="1"/>
  <c r="M490" i="27" s="1"/>
  <c r="M491" i="27" s="1"/>
  <c r="M492" i="27" s="1"/>
  <c r="M493" i="27" s="1"/>
  <c r="M494" i="27" s="1"/>
  <c r="M495" i="27" s="1"/>
  <c r="M496" i="27" s="1"/>
  <c r="M497" i="27" s="1"/>
  <c r="M498" i="27" s="1"/>
  <c r="M499" i="27" s="1"/>
  <c r="M500" i="27" s="1"/>
  <c r="M501" i="27" s="1"/>
  <c r="M502" i="27" s="1"/>
  <c r="M503" i="27" s="1"/>
  <c r="M504" i="27" s="1"/>
  <c r="M505" i="27" s="1"/>
  <c r="M506" i="27" s="1"/>
  <c r="M507" i="27" s="1"/>
  <c r="M508" i="27" s="1"/>
  <c r="M509" i="27" s="1"/>
  <c r="M510" i="27" s="1"/>
  <c r="M511" i="27" s="1"/>
  <c r="M512" i="27" s="1"/>
  <c r="M513" i="27" s="1"/>
  <c r="M514" i="27" s="1"/>
  <c r="M515" i="27" s="1"/>
  <c r="M516" i="27" s="1"/>
  <c r="M517" i="27" s="1"/>
  <c r="M518" i="27" s="1"/>
  <c r="M519" i="27" s="1"/>
  <c r="M520" i="27" s="1"/>
  <c r="M521" i="27" s="1"/>
  <c r="M522" i="27" s="1"/>
  <c r="M523" i="27" s="1"/>
  <c r="M524" i="27" s="1"/>
  <c r="M525" i="27" s="1"/>
  <c r="M526" i="27" s="1"/>
  <c r="M527" i="27" s="1"/>
  <c r="M528" i="27" s="1"/>
  <c r="M529" i="27" s="1"/>
  <c r="M530" i="27" s="1"/>
  <c r="M531" i="27" s="1"/>
  <c r="M532" i="27" s="1"/>
  <c r="M533" i="27" s="1"/>
  <c r="M534" i="27" s="1"/>
  <c r="M535" i="27" s="1"/>
  <c r="M536" i="27" s="1"/>
  <c r="M537" i="27" s="1"/>
  <c r="M538" i="27" s="1"/>
  <c r="M539" i="27" s="1"/>
  <c r="M540" i="27" s="1"/>
  <c r="M541" i="27" s="1"/>
  <c r="M542" i="27" s="1"/>
  <c r="M543" i="27" s="1"/>
  <c r="M544" i="27" s="1"/>
  <c r="M545" i="27" s="1"/>
  <c r="M546" i="27" s="1"/>
  <c r="M547" i="27" s="1"/>
  <c r="M548" i="27" s="1"/>
  <c r="M549" i="27" s="1"/>
  <c r="M550" i="27" s="1"/>
  <c r="M551" i="27" s="1"/>
  <c r="M552" i="27" s="1"/>
  <c r="M553" i="27" s="1"/>
  <c r="M554" i="27" s="1"/>
  <c r="M555" i="27" s="1"/>
  <c r="M556" i="27" s="1"/>
  <c r="M557" i="27" s="1"/>
  <c r="M558" i="27" s="1"/>
  <c r="M559" i="27" s="1"/>
  <c r="M560" i="27" s="1"/>
  <c r="M561" i="27" s="1"/>
  <c r="M562" i="27" s="1"/>
  <c r="M563" i="27" s="1"/>
  <c r="M564" i="27" s="1"/>
  <c r="M565" i="27" s="1"/>
  <c r="M566" i="27" s="1"/>
  <c r="M567" i="27" s="1"/>
  <c r="M568" i="27" s="1"/>
  <c r="M569" i="27" s="1"/>
  <c r="M570" i="27" s="1"/>
  <c r="M571" i="27" s="1"/>
  <c r="M572" i="27" s="1"/>
  <c r="M573" i="27" s="1"/>
  <c r="M574" i="27" s="1"/>
  <c r="M575" i="27" s="1"/>
  <c r="M576" i="27" s="1"/>
  <c r="M577" i="27" s="1"/>
  <c r="M578" i="27" s="1"/>
  <c r="M579" i="27" s="1"/>
  <c r="M580" i="27" s="1"/>
  <c r="M581" i="27" s="1"/>
  <c r="M582" i="27" s="1"/>
  <c r="M583" i="27" s="1"/>
  <c r="M584" i="27" s="1"/>
  <c r="M585" i="27" s="1"/>
  <c r="M586" i="27" s="1"/>
  <c r="M587" i="27" s="1"/>
  <c r="M588" i="27" s="1"/>
  <c r="M589" i="27" s="1"/>
  <c r="M590" i="27" s="1"/>
  <c r="M591" i="27" s="1"/>
  <c r="M592" i="27" s="1"/>
  <c r="M593" i="27" s="1"/>
  <c r="M594" i="27" s="1"/>
  <c r="M595" i="27" s="1"/>
  <c r="M596" i="27" s="1"/>
  <c r="M597" i="27" s="1"/>
  <c r="M598" i="27" s="1"/>
  <c r="M599" i="27" s="1"/>
  <c r="M600" i="27" s="1"/>
  <c r="M601" i="27" s="1"/>
  <c r="M602" i="27" s="1"/>
  <c r="M603" i="27" s="1"/>
  <c r="M604" i="27" s="1"/>
  <c r="M605" i="27" s="1"/>
  <c r="P13" i="27" s="1"/>
  <c r="P5" i="28" s="1"/>
  <c r="M5" i="28" s="1"/>
  <c r="M6" i="28" s="1"/>
  <c r="M7" i="28" s="1"/>
  <c r="M8" i="28" s="1"/>
  <c r="M9" i="28" s="1"/>
  <c r="M10" i="28" s="1"/>
  <c r="M11" i="28" s="1"/>
  <c r="M12" i="28" s="1"/>
  <c r="M13" i="28" s="1"/>
  <c r="M14" i="28" s="1"/>
  <c r="M15" i="28" s="1"/>
  <c r="M16" i="28" s="1"/>
  <c r="M17" i="28" s="1"/>
  <c r="M18" i="28" s="1"/>
  <c r="M19" i="28" s="1"/>
  <c r="M20" i="28" s="1"/>
  <c r="M21" i="28" s="1"/>
  <c r="M22" i="28" s="1"/>
  <c r="M23" i="28" s="1"/>
  <c r="M24" i="28" s="1"/>
  <c r="M25" i="28" s="1"/>
  <c r="M26" i="28" s="1"/>
  <c r="M27" i="28" s="1"/>
  <c r="M28" i="28" s="1"/>
  <c r="M29" i="28" s="1"/>
  <c r="M30" i="28" s="1"/>
  <c r="M31" i="28" s="1"/>
  <c r="M32" i="28" s="1"/>
  <c r="M33" i="28" s="1"/>
  <c r="M34" i="28" s="1"/>
  <c r="M35" i="28" s="1"/>
  <c r="M36" i="28" s="1"/>
  <c r="M37" i="28" s="1"/>
  <c r="M38" i="28" s="1"/>
  <c r="M39" i="28" s="1"/>
  <c r="M40" i="28" s="1"/>
  <c r="M41" i="28" s="1"/>
  <c r="M42" i="28" s="1"/>
  <c r="M43" i="28" s="1"/>
  <c r="M44" i="28" s="1"/>
  <c r="M45" i="28" s="1"/>
  <c r="M46" i="28" s="1"/>
  <c r="M47" i="28" s="1"/>
  <c r="M48" i="28" s="1"/>
  <c r="M49" i="28" s="1"/>
  <c r="M50" i="28" s="1"/>
  <c r="M51" i="28" s="1"/>
  <c r="M52" i="28" s="1"/>
  <c r="M53" i="28" s="1"/>
  <c r="M54" i="28" s="1"/>
  <c r="M55" i="28" s="1"/>
  <c r="M56" i="28" s="1"/>
  <c r="M57" i="28" s="1"/>
  <c r="M58" i="28" s="1"/>
  <c r="M59" i="28" s="1"/>
  <c r="M60" i="28" s="1"/>
  <c r="M61" i="28" s="1"/>
  <c r="M62" i="28" s="1"/>
  <c r="M63" i="28" s="1"/>
  <c r="M64" i="28" s="1"/>
  <c r="M65" i="28" s="1"/>
  <c r="M66" i="28" s="1"/>
  <c r="M67" i="28" s="1"/>
  <c r="M68" i="28" s="1"/>
  <c r="M69" i="28" s="1"/>
  <c r="M70" i="28" s="1"/>
  <c r="M71" i="28" s="1"/>
  <c r="M72" i="28" s="1"/>
  <c r="M73" i="28" s="1"/>
  <c r="M74" i="28" s="1"/>
  <c r="M75" i="28" s="1"/>
  <c r="M76" i="28" s="1"/>
  <c r="M77" i="28" s="1"/>
  <c r="M78" i="28" s="1"/>
  <c r="M79" i="28" s="1"/>
  <c r="M80" i="28" s="1"/>
  <c r="M81" i="28" s="1"/>
  <c r="M82" i="28" s="1"/>
  <c r="M83" i="28" s="1"/>
  <c r="M84" i="28" s="1"/>
  <c r="M85" i="28" s="1"/>
  <c r="M86" i="28" s="1"/>
  <c r="M87" i="28" s="1"/>
  <c r="M88" i="28" s="1"/>
  <c r="M89" i="28" s="1"/>
  <c r="M90" i="28" s="1"/>
  <c r="M91" i="28" s="1"/>
  <c r="M92" i="28" s="1"/>
  <c r="M93" i="28" s="1"/>
  <c r="M94" i="28" s="1"/>
  <c r="M95" i="28" s="1"/>
  <c r="M96" i="28" s="1"/>
  <c r="M97" i="28" s="1"/>
  <c r="M98" i="28" s="1"/>
  <c r="M99" i="28" s="1"/>
  <c r="M100" i="28" s="1"/>
  <c r="M101" i="28" s="1"/>
  <c r="M102" i="28" s="1"/>
  <c r="M103" i="28" s="1"/>
  <c r="M104" i="28" s="1"/>
  <c r="M105" i="28" s="1"/>
  <c r="M106" i="28" s="1"/>
  <c r="M107" i="28" s="1"/>
  <c r="M108" i="28" s="1"/>
  <c r="M109" i="28" s="1"/>
  <c r="M110" i="28" s="1"/>
  <c r="M111" i="28" s="1"/>
  <c r="M112" i="28" s="1"/>
  <c r="M113" i="28" s="1"/>
  <c r="M114" i="28" s="1"/>
  <c r="M115" i="28" s="1"/>
  <c r="M116" i="28" s="1"/>
  <c r="M117" i="28" s="1"/>
  <c r="M118" i="28" s="1"/>
  <c r="M119" i="28" s="1"/>
  <c r="M120" i="28" s="1"/>
  <c r="M121" i="28" s="1"/>
  <c r="M122" i="28" s="1"/>
  <c r="M123" i="28" s="1"/>
  <c r="M124" i="28" s="1"/>
  <c r="M125" i="28" s="1"/>
  <c r="M126" i="28" s="1"/>
  <c r="M127" i="28" s="1"/>
  <c r="M128" i="28" s="1"/>
  <c r="M129" i="28" s="1"/>
  <c r="M130" i="28" s="1"/>
  <c r="M131" i="28" s="1"/>
  <c r="M132" i="28" s="1"/>
  <c r="M133" i="28" s="1"/>
  <c r="M134" i="28" s="1"/>
  <c r="M135" i="28" s="1"/>
  <c r="M136" i="28" s="1"/>
  <c r="M137" i="28" s="1"/>
  <c r="M138" i="28" s="1"/>
  <c r="M139" i="28" s="1"/>
  <c r="M140" i="28" s="1"/>
  <c r="M141" i="28" s="1"/>
  <c r="M142" i="28" s="1"/>
  <c r="M143" i="28" s="1"/>
  <c r="M144" i="28" s="1"/>
  <c r="M145" i="28" s="1"/>
  <c r="M146" i="28" s="1"/>
  <c r="M147" i="28" s="1"/>
  <c r="M148" i="28" s="1"/>
  <c r="M149" i="28" s="1"/>
  <c r="M150" i="28" s="1"/>
  <c r="M151" i="28" s="1"/>
  <c r="M152" i="28" s="1"/>
  <c r="M153" i="28" s="1"/>
  <c r="M154" i="28" s="1"/>
  <c r="M155" i="28" s="1"/>
  <c r="M156" i="28" s="1"/>
  <c r="M157" i="28" s="1"/>
  <c r="M158" i="28" s="1"/>
  <c r="M159" i="28" s="1"/>
  <c r="M160" i="28" s="1"/>
  <c r="M161" i="28" s="1"/>
  <c r="M162" i="28" s="1"/>
  <c r="M163" i="28" s="1"/>
  <c r="M164" i="28" s="1"/>
  <c r="M165" i="28" s="1"/>
  <c r="M166" i="28" s="1"/>
  <c r="M167" i="28" s="1"/>
  <c r="M168" i="28" s="1"/>
  <c r="M169" i="28" s="1"/>
  <c r="M170" i="28" s="1"/>
  <c r="M171" i="28" s="1"/>
  <c r="M172" i="28" s="1"/>
  <c r="M173" i="28" s="1"/>
  <c r="M174" i="28" s="1"/>
  <c r="M175" i="28" s="1"/>
  <c r="M176" i="28" s="1"/>
  <c r="M177" i="28" s="1"/>
  <c r="M178" i="28" s="1"/>
  <c r="M179" i="28" s="1"/>
  <c r="M180" i="28" s="1"/>
  <c r="M181" i="28" s="1"/>
  <c r="M182" i="28" s="1"/>
  <c r="M183" i="28" s="1"/>
  <c r="M184" i="28" s="1"/>
  <c r="M185" i="28" s="1"/>
  <c r="M186" i="28" s="1"/>
  <c r="M187" i="28" s="1"/>
  <c r="M188" i="28" s="1"/>
  <c r="M189" i="28" s="1"/>
  <c r="M190" i="28" s="1"/>
  <c r="M191" i="28" s="1"/>
  <c r="M192" i="28" s="1"/>
  <c r="M193" i="28" s="1"/>
  <c r="M194" i="28" s="1"/>
  <c r="M195" i="28" s="1"/>
  <c r="M196" i="28" s="1"/>
  <c r="M197" i="28" s="1"/>
  <c r="M198" i="28" s="1"/>
  <c r="M199" i="28" s="1"/>
  <c r="M200" i="28" s="1"/>
  <c r="M201" i="28" s="1"/>
  <c r="M202" i="28" s="1"/>
  <c r="M203" i="28" s="1"/>
  <c r="M204" i="28" s="1"/>
  <c r="M205" i="28" s="1"/>
  <c r="M206" i="28" s="1"/>
  <c r="M207" i="28" s="1"/>
  <c r="M208" i="28" s="1"/>
  <c r="M209" i="28" s="1"/>
  <c r="M210" i="28" s="1"/>
  <c r="M211" i="28" s="1"/>
  <c r="M212" i="28" s="1"/>
  <c r="M213" i="28" s="1"/>
  <c r="M214" i="28" s="1"/>
  <c r="M215" i="28" s="1"/>
  <c r="M216" i="28" s="1"/>
  <c r="M217" i="28" s="1"/>
  <c r="M218" i="28" s="1"/>
  <c r="M219" i="28" s="1"/>
  <c r="M220" i="28" s="1"/>
  <c r="M221" i="28" s="1"/>
  <c r="M222" i="28" s="1"/>
  <c r="M223" i="28" s="1"/>
  <c r="M224" i="28" s="1"/>
  <c r="M225" i="28" s="1"/>
  <c r="M226" i="28" s="1"/>
  <c r="M227" i="28" s="1"/>
  <c r="M228" i="28" s="1"/>
  <c r="M229" i="28" s="1"/>
  <c r="M230" i="28" s="1"/>
  <c r="M231" i="28" s="1"/>
  <c r="M232" i="28" s="1"/>
  <c r="M233" i="28" s="1"/>
  <c r="M234" i="28" s="1"/>
  <c r="M235" i="28" s="1"/>
  <c r="M236" i="28" s="1"/>
  <c r="M237" i="28" s="1"/>
  <c r="M238" i="28" s="1"/>
  <c r="M239" i="28" s="1"/>
  <c r="M240" i="28" s="1"/>
  <c r="M241" i="28" s="1"/>
  <c r="M242" i="28" s="1"/>
  <c r="M243" i="28" s="1"/>
  <c r="M244" i="28" s="1"/>
  <c r="M245" i="28" s="1"/>
  <c r="M246" i="28" s="1"/>
  <c r="M247" i="28" s="1"/>
  <c r="M248" i="28" s="1"/>
  <c r="M249" i="28" s="1"/>
  <c r="M250" i="28" s="1"/>
  <c r="M251" i="28" s="1"/>
  <c r="M252" i="28" s="1"/>
  <c r="M253" i="28" s="1"/>
  <c r="M254" i="28" s="1"/>
  <c r="M255" i="28" s="1"/>
  <c r="M256" i="28" s="1"/>
  <c r="M257" i="28" s="1"/>
  <c r="M258" i="28" s="1"/>
  <c r="M259" i="28" s="1"/>
  <c r="M260" i="28" s="1"/>
  <c r="M261" i="28" s="1"/>
  <c r="M262" i="28" s="1"/>
  <c r="M263" i="28" s="1"/>
  <c r="M264" i="28" s="1"/>
  <c r="M265" i="28" s="1"/>
  <c r="M266" i="28" s="1"/>
  <c r="M267" i="28" s="1"/>
  <c r="M268" i="28" s="1"/>
  <c r="M269" i="28" s="1"/>
  <c r="M270" i="28" s="1"/>
  <c r="M271" i="28" s="1"/>
  <c r="M272" i="28" s="1"/>
  <c r="M273" i="28" s="1"/>
  <c r="M274" i="28" s="1"/>
  <c r="M275" i="28" s="1"/>
  <c r="M276" i="28" s="1"/>
  <c r="M277" i="28" s="1"/>
  <c r="M278" i="28" s="1"/>
  <c r="M279" i="28" s="1"/>
  <c r="M280" i="28" s="1"/>
  <c r="M281" i="28" s="1"/>
  <c r="M282" i="28" s="1"/>
  <c r="M283" i="28" s="1"/>
  <c r="M284" i="28" s="1"/>
  <c r="M285" i="28" s="1"/>
  <c r="M286" i="28" s="1"/>
  <c r="M287" i="28" s="1"/>
  <c r="M288" i="28" s="1"/>
  <c r="M289" i="28" s="1"/>
  <c r="M290" i="28" s="1"/>
  <c r="M291" i="28" s="1"/>
  <c r="M292" i="28" s="1"/>
  <c r="M293" i="28" s="1"/>
  <c r="M294" i="28" s="1"/>
  <c r="M295" i="28" s="1"/>
  <c r="M296" i="28" s="1"/>
  <c r="M297" i="28" s="1"/>
  <c r="M298" i="28" s="1"/>
  <c r="M299" i="28" s="1"/>
  <c r="M300" i="28" s="1"/>
  <c r="M301" i="28" s="1"/>
  <c r="M302" i="28" s="1"/>
  <c r="M303" i="28" s="1"/>
  <c r="M304" i="28" s="1"/>
  <c r="M305" i="28" s="1"/>
  <c r="M306" i="28" s="1"/>
  <c r="M307" i="28" s="1"/>
  <c r="M308" i="28" s="1"/>
  <c r="M309" i="28" s="1"/>
  <c r="M310" i="28" s="1"/>
  <c r="M311" i="28" s="1"/>
  <c r="M312" i="28" s="1"/>
  <c r="M313" i="28" s="1"/>
  <c r="M314" i="28" s="1"/>
  <c r="M315" i="28" s="1"/>
  <c r="M316" i="28" s="1"/>
  <c r="M317" i="28" s="1"/>
  <c r="M318" i="28" s="1"/>
  <c r="M319" i="28" s="1"/>
  <c r="M320" i="28" s="1"/>
  <c r="M321" i="28" s="1"/>
  <c r="M322" i="28" s="1"/>
  <c r="M323" i="28" s="1"/>
  <c r="M324" i="28" s="1"/>
  <c r="M325" i="28" s="1"/>
  <c r="M326" i="28" s="1"/>
  <c r="M327" i="28" s="1"/>
  <c r="M328" i="28" s="1"/>
  <c r="M329" i="28" s="1"/>
  <c r="M330" i="28" s="1"/>
  <c r="M331" i="28" s="1"/>
  <c r="M332" i="28" s="1"/>
  <c r="M333" i="28" s="1"/>
  <c r="M334" i="28" s="1"/>
  <c r="M335" i="28" s="1"/>
  <c r="M336" i="28" s="1"/>
  <c r="M337" i="28" s="1"/>
  <c r="M338" i="28" s="1"/>
  <c r="M339" i="28" s="1"/>
  <c r="M340" i="28" s="1"/>
  <c r="M341" i="28" s="1"/>
  <c r="M342" i="28" s="1"/>
  <c r="M343" i="28" s="1"/>
  <c r="M344" i="28" s="1"/>
  <c r="M345" i="28" s="1"/>
  <c r="M346" i="28" s="1"/>
  <c r="M347" i="28" s="1"/>
  <c r="M348" i="28" s="1"/>
  <c r="M349" i="28" s="1"/>
  <c r="M350" i="28" s="1"/>
  <c r="M351" i="28" s="1"/>
  <c r="M352" i="28" s="1"/>
  <c r="M353" i="28" s="1"/>
  <c r="M354" i="28" s="1"/>
  <c r="M355" i="28" s="1"/>
  <c r="M356" i="28" s="1"/>
  <c r="M357" i="28" s="1"/>
  <c r="M358" i="28" s="1"/>
  <c r="M359" i="28" s="1"/>
  <c r="M360" i="28" s="1"/>
  <c r="M361" i="28" s="1"/>
  <c r="M362" i="28" s="1"/>
  <c r="M363" i="28" s="1"/>
  <c r="M364" i="28" s="1"/>
  <c r="M365" i="28" s="1"/>
  <c r="M366" i="28" s="1"/>
  <c r="M367" i="28" s="1"/>
  <c r="M368" i="28" s="1"/>
  <c r="M369" i="28" s="1"/>
  <c r="M370" i="28" s="1"/>
  <c r="M371" i="28" s="1"/>
  <c r="M372" i="28" s="1"/>
  <c r="M373" i="28" s="1"/>
  <c r="M374" i="28" s="1"/>
  <c r="M375" i="28" s="1"/>
  <c r="M376" i="28" s="1"/>
  <c r="M377" i="28" s="1"/>
  <c r="M378" i="28" s="1"/>
  <c r="M379" i="28" s="1"/>
  <c r="M380" i="28" s="1"/>
  <c r="M381" i="28" s="1"/>
  <c r="M382" i="28" s="1"/>
  <c r="M383" i="28" s="1"/>
  <c r="M384" i="28" s="1"/>
  <c r="M385" i="28" s="1"/>
  <c r="M386" i="28" s="1"/>
  <c r="M387" i="28" s="1"/>
  <c r="M388" i="28" s="1"/>
  <c r="M389" i="28" s="1"/>
  <c r="M390" i="28" s="1"/>
  <c r="M391" i="28" s="1"/>
  <c r="M392" i="28" s="1"/>
  <c r="M393" i="28" s="1"/>
  <c r="M394" i="28" s="1"/>
  <c r="M395" i="28" s="1"/>
  <c r="M396" i="28" s="1"/>
  <c r="M397" i="28" s="1"/>
  <c r="M398" i="28" s="1"/>
  <c r="M399" i="28" s="1"/>
  <c r="M400" i="28" s="1"/>
  <c r="M401" i="28" s="1"/>
  <c r="M402" i="28" s="1"/>
  <c r="M403" i="28" s="1"/>
  <c r="M404" i="28" s="1"/>
  <c r="M405" i="28" s="1"/>
  <c r="M406" i="28" s="1"/>
  <c r="M407" i="28" s="1"/>
  <c r="M408" i="28" s="1"/>
  <c r="M409" i="28" s="1"/>
  <c r="M410" i="28" s="1"/>
  <c r="M411" i="28" s="1"/>
  <c r="M412" i="28" s="1"/>
  <c r="M413" i="28" s="1"/>
  <c r="M414" i="28" s="1"/>
  <c r="M415" i="28" s="1"/>
  <c r="M416" i="28" s="1"/>
  <c r="M417" i="28" s="1"/>
  <c r="M418" i="28" s="1"/>
  <c r="M419" i="28" s="1"/>
  <c r="M420" i="28" s="1"/>
  <c r="M421" i="28" s="1"/>
  <c r="M422" i="28" s="1"/>
  <c r="M423" i="28" s="1"/>
  <c r="M424" i="28" s="1"/>
  <c r="M425" i="28" s="1"/>
  <c r="M426" i="28" s="1"/>
  <c r="M427" i="28" s="1"/>
  <c r="M428" i="28" s="1"/>
  <c r="M429" i="28" s="1"/>
  <c r="M430" i="28" s="1"/>
  <c r="M431" i="28" s="1"/>
  <c r="M432" i="28" s="1"/>
  <c r="M433" i="28" s="1"/>
  <c r="M434" i="28" s="1"/>
  <c r="M435" i="28" s="1"/>
  <c r="M436" i="28" s="1"/>
  <c r="M437" i="28" s="1"/>
  <c r="M438" i="28" s="1"/>
  <c r="M439" i="28" s="1"/>
  <c r="M440" i="28" s="1"/>
  <c r="M441" i="28" s="1"/>
  <c r="M442" i="28" s="1"/>
  <c r="M443" i="28" s="1"/>
  <c r="M444" i="28" s="1"/>
  <c r="M445" i="28" s="1"/>
  <c r="M446" i="28" s="1"/>
  <c r="M447" i="28" s="1"/>
  <c r="M448" i="28" s="1"/>
  <c r="M449" i="28" s="1"/>
  <c r="M450" i="28" s="1"/>
  <c r="M451" i="28" s="1"/>
  <c r="M452" i="28" s="1"/>
  <c r="M453" i="28" s="1"/>
  <c r="M454" i="28" s="1"/>
  <c r="M455" i="28" s="1"/>
  <c r="M456" i="28" s="1"/>
  <c r="M457" i="28" s="1"/>
  <c r="M458" i="28" s="1"/>
  <c r="M459" i="28" s="1"/>
  <c r="M460" i="28" s="1"/>
  <c r="M461" i="28" s="1"/>
  <c r="M462" i="28" s="1"/>
  <c r="M463" i="28" s="1"/>
  <c r="M464" i="28" s="1"/>
  <c r="M465" i="28" s="1"/>
  <c r="M466" i="28" s="1"/>
  <c r="M467" i="28" s="1"/>
  <c r="M468" i="28" s="1"/>
  <c r="M469" i="28" s="1"/>
  <c r="M470" i="28" s="1"/>
  <c r="M471" i="28" s="1"/>
  <c r="M472" i="28" s="1"/>
  <c r="M473" i="28" s="1"/>
  <c r="M474" i="28" s="1"/>
  <c r="M475" i="28" s="1"/>
  <c r="M476" i="28" s="1"/>
  <c r="M477" i="28" s="1"/>
  <c r="M478" i="28" s="1"/>
  <c r="M479" i="28" s="1"/>
  <c r="M480" i="28" s="1"/>
  <c r="M481" i="28" s="1"/>
  <c r="M482" i="28" s="1"/>
  <c r="M483" i="28" s="1"/>
  <c r="M484" i="28" s="1"/>
  <c r="M485" i="28" s="1"/>
  <c r="M486" i="28" s="1"/>
  <c r="M487" i="28" s="1"/>
  <c r="M488" i="28" s="1"/>
  <c r="M489" i="28" s="1"/>
  <c r="M490" i="28" s="1"/>
  <c r="M491" i="28" s="1"/>
  <c r="M492" i="28" s="1"/>
  <c r="M493" i="28" s="1"/>
  <c r="M494" i="28" s="1"/>
  <c r="M495" i="28" s="1"/>
  <c r="M496" i="28" s="1"/>
  <c r="M497" i="28" s="1"/>
  <c r="M498" i="28" s="1"/>
  <c r="M499" i="28" s="1"/>
  <c r="M500" i="28" s="1"/>
  <c r="M501" i="28" s="1"/>
  <c r="M502" i="28" s="1"/>
  <c r="M503" i="28" s="1"/>
  <c r="M504" i="28" s="1"/>
  <c r="M505" i="28" s="1"/>
  <c r="M506" i="28" s="1"/>
  <c r="M507" i="28" s="1"/>
  <c r="M508" i="28" s="1"/>
  <c r="M509" i="28" s="1"/>
  <c r="M510" i="28" s="1"/>
  <c r="M511" i="28" s="1"/>
  <c r="M512" i="28" s="1"/>
  <c r="M513" i="28" s="1"/>
  <c r="M514" i="28" s="1"/>
  <c r="M515" i="28" s="1"/>
  <c r="M516" i="28" s="1"/>
  <c r="M517" i="28" s="1"/>
  <c r="M518" i="28" s="1"/>
  <c r="M519" i="28" s="1"/>
  <c r="M520" i="28" s="1"/>
  <c r="M521" i="28" s="1"/>
  <c r="M522" i="28" s="1"/>
  <c r="M523" i="28" s="1"/>
  <c r="M524" i="28" s="1"/>
  <c r="M525" i="28" s="1"/>
  <c r="M526" i="28" s="1"/>
  <c r="M527" i="28" s="1"/>
  <c r="M528" i="28" s="1"/>
  <c r="M529" i="28" s="1"/>
  <c r="M530" i="28" s="1"/>
  <c r="M531" i="28" s="1"/>
  <c r="M532" i="28" s="1"/>
  <c r="M533" i="28" s="1"/>
  <c r="M534" i="28" s="1"/>
  <c r="M535" i="28" s="1"/>
  <c r="M536" i="28" s="1"/>
  <c r="M537" i="28" s="1"/>
  <c r="M538" i="28" s="1"/>
  <c r="M539" i="28" s="1"/>
  <c r="M540" i="28" s="1"/>
  <c r="M541" i="28" s="1"/>
  <c r="M542" i="28" s="1"/>
  <c r="M543" i="28" s="1"/>
  <c r="M544" i="28" s="1"/>
  <c r="M545" i="28" s="1"/>
  <c r="M546" i="28" s="1"/>
  <c r="M547" i="28" s="1"/>
  <c r="M548" i="28" s="1"/>
  <c r="M549" i="28" s="1"/>
  <c r="M550" i="28" s="1"/>
  <c r="M551" i="28" s="1"/>
  <c r="M552" i="28" s="1"/>
  <c r="M553" i="28" s="1"/>
  <c r="M554" i="28" s="1"/>
  <c r="M555" i="28" s="1"/>
  <c r="M556" i="28" s="1"/>
  <c r="M557" i="28" s="1"/>
  <c r="M558" i="28" s="1"/>
  <c r="M559" i="28" s="1"/>
  <c r="M560" i="28" s="1"/>
  <c r="M561" i="28" s="1"/>
  <c r="M562" i="28" s="1"/>
  <c r="M563" i="28" s="1"/>
  <c r="M564" i="28" s="1"/>
  <c r="M565" i="28" s="1"/>
  <c r="M566" i="28" s="1"/>
  <c r="M567" i="28" s="1"/>
  <c r="M568" i="28" s="1"/>
  <c r="M569" i="28" s="1"/>
  <c r="M570" i="28" s="1"/>
  <c r="M571" i="28" s="1"/>
  <c r="M572" i="28" s="1"/>
  <c r="M573" i="28" s="1"/>
  <c r="M574" i="28" s="1"/>
  <c r="M575" i="28" s="1"/>
  <c r="M576" i="28" s="1"/>
  <c r="M577" i="28" s="1"/>
  <c r="M578" i="28" s="1"/>
  <c r="M579" i="28" s="1"/>
  <c r="M580" i="28" s="1"/>
  <c r="M581" i="28" s="1"/>
  <c r="M582" i="28" s="1"/>
  <c r="M583" i="28" s="1"/>
  <c r="M584" i="28" s="1"/>
  <c r="M585" i="28" s="1"/>
  <c r="M586" i="28" s="1"/>
  <c r="M587" i="28" s="1"/>
  <c r="M588" i="28" s="1"/>
  <c r="M589" i="28" s="1"/>
  <c r="M590" i="28" s="1"/>
  <c r="M591" i="28" s="1"/>
  <c r="M592" i="28" s="1"/>
  <c r="M593" i="28" s="1"/>
  <c r="M594" i="28" s="1"/>
  <c r="M595" i="28" s="1"/>
  <c r="M596" i="28" s="1"/>
  <c r="M597" i="28" s="1"/>
  <c r="M598" i="28" s="1"/>
  <c r="M599" i="28" s="1"/>
  <c r="M600" i="28" s="1"/>
  <c r="M601" i="28" s="1"/>
  <c r="M602" i="28" s="1"/>
  <c r="M603" i="28" s="1"/>
  <c r="M604" i="28" s="1"/>
  <c r="M605" i="28" s="1"/>
  <c r="P13" i="28" s="1"/>
  <c r="P5" i="29" s="1"/>
  <c r="M5" i="29" s="1"/>
  <c r="M6" i="29" s="1"/>
  <c r="M7" i="29" s="1"/>
  <c r="M8" i="29" s="1"/>
  <c r="M9" i="29" s="1"/>
  <c r="M10" i="29" s="1"/>
  <c r="M11" i="29" s="1"/>
  <c r="M12" i="29" s="1"/>
  <c r="M13" i="29" s="1"/>
  <c r="M14" i="29" s="1"/>
  <c r="M15" i="29" s="1"/>
  <c r="M16" i="29" s="1"/>
  <c r="M17" i="29" s="1"/>
  <c r="M18" i="29" s="1"/>
  <c r="M19" i="29" s="1"/>
  <c r="M20" i="29" s="1"/>
  <c r="M21" i="29" s="1"/>
  <c r="M22" i="29" s="1"/>
  <c r="M23" i="29" s="1"/>
  <c r="M24" i="29" s="1"/>
  <c r="M25" i="29" s="1"/>
  <c r="M26" i="29" s="1"/>
  <c r="M27" i="29" s="1"/>
  <c r="M28" i="29" s="1"/>
  <c r="M29" i="29" s="1"/>
  <c r="M30" i="29" s="1"/>
  <c r="M31" i="29" s="1"/>
  <c r="M32" i="29" s="1"/>
  <c r="M33" i="29" s="1"/>
  <c r="M34" i="29" s="1"/>
  <c r="M35" i="29" s="1"/>
  <c r="M36" i="29" s="1"/>
  <c r="M37" i="29" s="1"/>
  <c r="M38" i="29" s="1"/>
  <c r="M39" i="29" s="1"/>
  <c r="M40" i="29" s="1"/>
  <c r="M41" i="29" s="1"/>
  <c r="M42" i="29" s="1"/>
  <c r="M43" i="29" s="1"/>
  <c r="M44" i="29" s="1"/>
  <c r="M45" i="29" s="1"/>
  <c r="M46" i="29" s="1"/>
  <c r="M47" i="29" s="1"/>
  <c r="M48" i="29" s="1"/>
  <c r="M49" i="29" s="1"/>
  <c r="M50" i="29" s="1"/>
  <c r="M51" i="29" s="1"/>
  <c r="M52" i="29" s="1"/>
  <c r="M53" i="29" s="1"/>
  <c r="M54" i="29" s="1"/>
  <c r="M55" i="29" s="1"/>
  <c r="M56" i="29" s="1"/>
  <c r="M57" i="29" s="1"/>
  <c r="M58" i="29" s="1"/>
  <c r="M59" i="29" s="1"/>
  <c r="M60" i="29" s="1"/>
  <c r="M61" i="29" s="1"/>
  <c r="M62" i="29" s="1"/>
  <c r="M63" i="29" s="1"/>
  <c r="M64" i="29" s="1"/>
  <c r="M65" i="29" s="1"/>
  <c r="M66" i="29" s="1"/>
  <c r="M67" i="29" s="1"/>
  <c r="M68" i="29" s="1"/>
  <c r="M69" i="29" s="1"/>
  <c r="M70" i="29" s="1"/>
  <c r="M71" i="29" s="1"/>
  <c r="M72" i="29" s="1"/>
  <c r="M73" i="29" s="1"/>
  <c r="M74" i="29" s="1"/>
  <c r="M75" i="29" s="1"/>
  <c r="M76" i="29" s="1"/>
  <c r="M77" i="29" s="1"/>
  <c r="M78" i="29" s="1"/>
  <c r="M79" i="29" s="1"/>
  <c r="M80" i="29" s="1"/>
  <c r="M81" i="29" s="1"/>
  <c r="M82" i="29" s="1"/>
  <c r="M83" i="29" s="1"/>
  <c r="M84" i="29" s="1"/>
  <c r="M85" i="29" s="1"/>
  <c r="M86" i="29" s="1"/>
  <c r="M87" i="29" s="1"/>
  <c r="M88" i="29" s="1"/>
  <c r="M89" i="29" s="1"/>
  <c r="M90" i="29" s="1"/>
  <c r="M91" i="29" s="1"/>
  <c r="M92" i="29" s="1"/>
  <c r="M93" i="29" s="1"/>
  <c r="M94" i="29" s="1"/>
  <c r="M95" i="29" s="1"/>
  <c r="M96" i="29" s="1"/>
  <c r="M97" i="29" s="1"/>
  <c r="M98" i="29" s="1"/>
  <c r="M99" i="29" s="1"/>
  <c r="M100" i="29" s="1"/>
  <c r="M101" i="29" s="1"/>
  <c r="M102" i="29" s="1"/>
  <c r="M103" i="29" s="1"/>
  <c r="M104" i="29" s="1"/>
  <c r="M105" i="29" s="1"/>
  <c r="M106" i="29" s="1"/>
  <c r="M107" i="29" s="1"/>
  <c r="M108" i="29" s="1"/>
  <c r="M109" i="29" s="1"/>
  <c r="M110" i="29" s="1"/>
  <c r="M111" i="29" s="1"/>
  <c r="M112" i="29" s="1"/>
  <c r="M113" i="29" s="1"/>
  <c r="M114" i="29" s="1"/>
  <c r="M115" i="29" s="1"/>
  <c r="M116" i="29" s="1"/>
  <c r="M117" i="29" s="1"/>
  <c r="M118" i="29" s="1"/>
  <c r="M119" i="29" s="1"/>
  <c r="M120" i="29" s="1"/>
  <c r="M121" i="29" s="1"/>
  <c r="M122" i="29" s="1"/>
  <c r="M123" i="29" s="1"/>
  <c r="M124" i="29" s="1"/>
  <c r="M125" i="29" s="1"/>
  <c r="M126" i="29" s="1"/>
  <c r="M127" i="29" s="1"/>
  <c r="M128" i="29" s="1"/>
  <c r="M129" i="29" s="1"/>
  <c r="M130" i="29" s="1"/>
  <c r="M131" i="29" s="1"/>
  <c r="M132" i="29" s="1"/>
  <c r="M133" i="29" s="1"/>
  <c r="M134" i="29" s="1"/>
  <c r="M135" i="29" s="1"/>
  <c r="M136" i="29" s="1"/>
  <c r="M137" i="29" s="1"/>
  <c r="M138" i="29" s="1"/>
  <c r="M139" i="29" s="1"/>
  <c r="M140" i="29" s="1"/>
  <c r="M141" i="29" s="1"/>
  <c r="M142" i="29" s="1"/>
  <c r="M143" i="29" s="1"/>
  <c r="M144" i="29" s="1"/>
  <c r="M145" i="29" s="1"/>
  <c r="M146" i="29" s="1"/>
  <c r="M147" i="29" s="1"/>
  <c r="M148" i="29" s="1"/>
  <c r="M149" i="29" s="1"/>
  <c r="M150" i="29" s="1"/>
  <c r="M151" i="29" s="1"/>
  <c r="M152" i="29" s="1"/>
  <c r="M153" i="29" s="1"/>
  <c r="M154" i="29" s="1"/>
  <c r="M155" i="29" s="1"/>
  <c r="M156" i="29" s="1"/>
  <c r="M157" i="29" s="1"/>
  <c r="M158" i="29" s="1"/>
  <c r="M159" i="29" s="1"/>
  <c r="M160" i="29" s="1"/>
  <c r="M161" i="29" s="1"/>
  <c r="M162" i="29" s="1"/>
  <c r="M163" i="29" s="1"/>
  <c r="M164" i="29" s="1"/>
  <c r="M165" i="29" s="1"/>
  <c r="M166" i="29" s="1"/>
  <c r="M167" i="29" s="1"/>
  <c r="M168" i="29" s="1"/>
  <c r="M169" i="29" s="1"/>
  <c r="M170" i="29" s="1"/>
  <c r="M171" i="29" s="1"/>
  <c r="M172" i="29" s="1"/>
  <c r="M173" i="29" s="1"/>
  <c r="M174" i="29" s="1"/>
  <c r="M175" i="29" s="1"/>
  <c r="M176" i="29" s="1"/>
  <c r="M177" i="29" s="1"/>
  <c r="M178" i="29" s="1"/>
  <c r="M179" i="29" s="1"/>
  <c r="M180" i="29" s="1"/>
  <c r="M181" i="29" s="1"/>
  <c r="M182" i="29" s="1"/>
  <c r="M183" i="29" s="1"/>
  <c r="M184" i="29" s="1"/>
  <c r="M185" i="29" s="1"/>
  <c r="M186" i="29" s="1"/>
  <c r="M187" i="29" s="1"/>
  <c r="M188" i="29" s="1"/>
  <c r="M189" i="29" s="1"/>
  <c r="M190" i="29" s="1"/>
  <c r="M191" i="29" s="1"/>
  <c r="M192" i="29" s="1"/>
  <c r="M193" i="29" s="1"/>
  <c r="M194" i="29" s="1"/>
  <c r="M195" i="29" s="1"/>
  <c r="M196" i="29" s="1"/>
  <c r="M197" i="29" s="1"/>
  <c r="M198" i="29" s="1"/>
  <c r="M199" i="29" s="1"/>
  <c r="M200" i="29" s="1"/>
  <c r="M201" i="29" s="1"/>
  <c r="M202" i="29" s="1"/>
  <c r="M203" i="29" s="1"/>
  <c r="M204" i="29" s="1"/>
  <c r="M205" i="29" s="1"/>
  <c r="M206" i="29" s="1"/>
  <c r="M207" i="29" s="1"/>
  <c r="M208" i="29" s="1"/>
  <c r="M209" i="29" s="1"/>
  <c r="M210" i="29" s="1"/>
  <c r="M211" i="29" s="1"/>
  <c r="M212" i="29" s="1"/>
  <c r="M213" i="29" s="1"/>
  <c r="M214" i="29" s="1"/>
  <c r="M215" i="29" s="1"/>
  <c r="M216" i="29" s="1"/>
  <c r="M217" i="29" s="1"/>
  <c r="M218" i="29" s="1"/>
  <c r="M219" i="29" s="1"/>
  <c r="M220" i="29" s="1"/>
  <c r="M221" i="29" s="1"/>
  <c r="M222" i="29" s="1"/>
  <c r="M223" i="29" s="1"/>
  <c r="M224" i="29" s="1"/>
  <c r="M225" i="29" s="1"/>
  <c r="M226" i="29" s="1"/>
  <c r="M227" i="29" s="1"/>
  <c r="M228" i="29" s="1"/>
  <c r="M229" i="29" s="1"/>
  <c r="M230" i="29" s="1"/>
  <c r="M231" i="29" s="1"/>
  <c r="M232" i="29" s="1"/>
  <c r="M233" i="29" s="1"/>
  <c r="M234" i="29" s="1"/>
  <c r="M235" i="29" s="1"/>
  <c r="M236" i="29" s="1"/>
  <c r="M237" i="29" s="1"/>
  <c r="M238" i="29" s="1"/>
  <c r="M239" i="29" s="1"/>
  <c r="M240" i="29" s="1"/>
  <c r="M241" i="29" s="1"/>
  <c r="M242" i="29" s="1"/>
  <c r="M243" i="29" s="1"/>
  <c r="M244" i="29" s="1"/>
  <c r="M245" i="29" s="1"/>
  <c r="M246" i="29" s="1"/>
  <c r="M247" i="29" s="1"/>
  <c r="M248" i="29" s="1"/>
  <c r="M249" i="29" s="1"/>
  <c r="M250" i="29" s="1"/>
  <c r="M251" i="29" s="1"/>
  <c r="M252" i="29" s="1"/>
  <c r="M253" i="29" s="1"/>
  <c r="M254" i="29" s="1"/>
  <c r="M255" i="29" s="1"/>
  <c r="M256" i="29" s="1"/>
  <c r="M257" i="29" s="1"/>
  <c r="M258" i="29" s="1"/>
  <c r="M259" i="29" s="1"/>
  <c r="M260" i="29" s="1"/>
  <c r="M261" i="29" s="1"/>
  <c r="M262" i="29" s="1"/>
  <c r="M263" i="29" s="1"/>
  <c r="M264" i="29" s="1"/>
  <c r="M265" i="29" s="1"/>
  <c r="M266" i="29" s="1"/>
  <c r="M267" i="29" s="1"/>
  <c r="M268" i="29" s="1"/>
  <c r="M269" i="29" s="1"/>
  <c r="M270" i="29" s="1"/>
  <c r="M271" i="29" s="1"/>
  <c r="M272" i="29" s="1"/>
  <c r="M273" i="29" s="1"/>
  <c r="M274" i="29" s="1"/>
  <c r="M275" i="29" s="1"/>
  <c r="M276" i="29" s="1"/>
  <c r="M277" i="29" s="1"/>
  <c r="M278" i="29" s="1"/>
  <c r="M279" i="29" s="1"/>
  <c r="M280" i="29" s="1"/>
  <c r="M281" i="29" s="1"/>
  <c r="M282" i="29" s="1"/>
  <c r="M283" i="29" s="1"/>
  <c r="M284" i="29" s="1"/>
  <c r="M285" i="29" s="1"/>
  <c r="M286" i="29" s="1"/>
  <c r="M287" i="29" s="1"/>
  <c r="M288" i="29" s="1"/>
  <c r="M289" i="29" s="1"/>
  <c r="M290" i="29" s="1"/>
  <c r="M291" i="29" s="1"/>
  <c r="M292" i="29" s="1"/>
  <c r="M293" i="29" s="1"/>
  <c r="M294" i="29" s="1"/>
  <c r="M295" i="29" s="1"/>
  <c r="M296" i="29" s="1"/>
  <c r="M297" i="29" s="1"/>
  <c r="M298" i="29" s="1"/>
  <c r="M299" i="29" s="1"/>
  <c r="M300" i="29" s="1"/>
  <c r="M301" i="29" s="1"/>
  <c r="M302" i="29" s="1"/>
  <c r="M303" i="29" s="1"/>
  <c r="M304" i="29" s="1"/>
  <c r="M305" i="29" s="1"/>
  <c r="M306" i="29" s="1"/>
  <c r="M307" i="29" s="1"/>
  <c r="M308" i="29" s="1"/>
  <c r="M309" i="29" s="1"/>
  <c r="M310" i="29" s="1"/>
  <c r="M311" i="29" s="1"/>
  <c r="M312" i="29" s="1"/>
  <c r="M313" i="29" s="1"/>
  <c r="M314" i="29" s="1"/>
  <c r="M315" i="29" s="1"/>
  <c r="M316" i="29" s="1"/>
  <c r="M317" i="29" s="1"/>
  <c r="M318" i="29" s="1"/>
  <c r="M319" i="29" s="1"/>
  <c r="M320" i="29" s="1"/>
  <c r="M321" i="29" s="1"/>
  <c r="M322" i="29" s="1"/>
  <c r="M323" i="29" s="1"/>
  <c r="M324" i="29" s="1"/>
  <c r="M325" i="29" s="1"/>
  <c r="M326" i="29" s="1"/>
  <c r="M327" i="29" s="1"/>
  <c r="M328" i="29" s="1"/>
  <c r="M329" i="29" s="1"/>
  <c r="M330" i="29" s="1"/>
  <c r="M331" i="29" s="1"/>
  <c r="M332" i="29" s="1"/>
  <c r="M333" i="29" s="1"/>
  <c r="M334" i="29" s="1"/>
  <c r="M335" i="29" s="1"/>
  <c r="M336" i="29" s="1"/>
  <c r="M337" i="29" s="1"/>
  <c r="M338" i="29" s="1"/>
  <c r="M339" i="29" s="1"/>
  <c r="M340" i="29" s="1"/>
  <c r="M341" i="29" s="1"/>
  <c r="M342" i="29" s="1"/>
  <c r="M343" i="29" s="1"/>
  <c r="M344" i="29" s="1"/>
  <c r="M345" i="29" s="1"/>
  <c r="M346" i="29" s="1"/>
  <c r="M347" i="29" s="1"/>
  <c r="M348" i="29" s="1"/>
  <c r="M349" i="29" s="1"/>
  <c r="M350" i="29" s="1"/>
  <c r="M351" i="29" s="1"/>
  <c r="M352" i="29" s="1"/>
  <c r="M353" i="29" s="1"/>
  <c r="M354" i="29" s="1"/>
  <c r="M355" i="29" s="1"/>
  <c r="M356" i="29" s="1"/>
  <c r="M357" i="29" s="1"/>
  <c r="M358" i="29" s="1"/>
  <c r="M359" i="29" s="1"/>
  <c r="M360" i="29" s="1"/>
  <c r="M361" i="29" s="1"/>
  <c r="M362" i="29" s="1"/>
  <c r="M363" i="29" s="1"/>
  <c r="M364" i="29" s="1"/>
  <c r="M365" i="29" s="1"/>
  <c r="M366" i="29" s="1"/>
  <c r="M367" i="29" s="1"/>
  <c r="M368" i="29" s="1"/>
  <c r="M369" i="29" s="1"/>
  <c r="M370" i="29" s="1"/>
  <c r="M371" i="29" s="1"/>
  <c r="M372" i="29" s="1"/>
  <c r="M373" i="29" s="1"/>
  <c r="M374" i="29" s="1"/>
  <c r="M375" i="29" s="1"/>
  <c r="M376" i="29" s="1"/>
  <c r="M377" i="29" s="1"/>
  <c r="M378" i="29" s="1"/>
  <c r="M379" i="29" s="1"/>
  <c r="M380" i="29" s="1"/>
  <c r="M381" i="29" s="1"/>
  <c r="M382" i="29" s="1"/>
  <c r="M383" i="29" s="1"/>
  <c r="M384" i="29" s="1"/>
  <c r="M385" i="29" s="1"/>
  <c r="M386" i="29" s="1"/>
  <c r="M387" i="29" s="1"/>
  <c r="M388" i="29" s="1"/>
  <c r="M389" i="29" s="1"/>
  <c r="M390" i="29" s="1"/>
  <c r="M391" i="29" s="1"/>
  <c r="M392" i="29" s="1"/>
  <c r="M393" i="29" s="1"/>
  <c r="M394" i="29" s="1"/>
  <c r="M395" i="29" s="1"/>
  <c r="M396" i="29" s="1"/>
  <c r="M397" i="29" s="1"/>
  <c r="M398" i="29" s="1"/>
  <c r="M399" i="29" s="1"/>
  <c r="M400" i="29" s="1"/>
  <c r="M401" i="29" s="1"/>
  <c r="M402" i="29" s="1"/>
  <c r="M403" i="29" s="1"/>
  <c r="M404" i="29" s="1"/>
  <c r="M405" i="29" s="1"/>
  <c r="M406" i="29" s="1"/>
  <c r="M407" i="29" s="1"/>
  <c r="M408" i="29" s="1"/>
  <c r="M409" i="29" s="1"/>
  <c r="M410" i="29" s="1"/>
  <c r="M411" i="29" s="1"/>
  <c r="M412" i="29" s="1"/>
  <c r="M413" i="29" s="1"/>
  <c r="M414" i="29" s="1"/>
  <c r="M415" i="29" s="1"/>
  <c r="M416" i="29" s="1"/>
  <c r="M417" i="29" s="1"/>
  <c r="M418" i="29" s="1"/>
  <c r="M419" i="29" s="1"/>
  <c r="M420" i="29" s="1"/>
  <c r="M421" i="29" s="1"/>
  <c r="M422" i="29" s="1"/>
  <c r="M423" i="29" s="1"/>
  <c r="M424" i="29" s="1"/>
  <c r="M425" i="29" s="1"/>
  <c r="M426" i="29" s="1"/>
  <c r="M427" i="29" s="1"/>
  <c r="M428" i="29" s="1"/>
  <c r="M429" i="29" s="1"/>
  <c r="M430" i="29" s="1"/>
  <c r="M431" i="29" s="1"/>
  <c r="M432" i="29" s="1"/>
  <c r="M433" i="29" s="1"/>
  <c r="M434" i="29" s="1"/>
  <c r="M435" i="29" s="1"/>
  <c r="M436" i="29" s="1"/>
  <c r="M437" i="29" s="1"/>
  <c r="M438" i="29" s="1"/>
  <c r="M439" i="29" s="1"/>
  <c r="M440" i="29" s="1"/>
  <c r="M441" i="29" s="1"/>
  <c r="M442" i="29" s="1"/>
  <c r="M443" i="29" s="1"/>
  <c r="M444" i="29" s="1"/>
  <c r="M445" i="29" s="1"/>
  <c r="M446" i="29" s="1"/>
  <c r="M447" i="29" s="1"/>
  <c r="M448" i="29" s="1"/>
  <c r="M449" i="29" s="1"/>
  <c r="M450" i="29" s="1"/>
  <c r="M451" i="29" s="1"/>
  <c r="M452" i="29" s="1"/>
  <c r="M453" i="29" s="1"/>
  <c r="M454" i="29" s="1"/>
  <c r="M455" i="29" s="1"/>
  <c r="M456" i="29" s="1"/>
  <c r="M457" i="29" s="1"/>
  <c r="M458" i="29" s="1"/>
  <c r="M459" i="29" s="1"/>
  <c r="M460" i="29" s="1"/>
  <c r="M461" i="29" s="1"/>
  <c r="M462" i="29" s="1"/>
  <c r="M463" i="29" s="1"/>
  <c r="M464" i="29" s="1"/>
  <c r="M465" i="29" s="1"/>
  <c r="M466" i="29" s="1"/>
  <c r="M467" i="29" s="1"/>
  <c r="M468" i="29" s="1"/>
  <c r="M469" i="29" s="1"/>
  <c r="M470" i="29" s="1"/>
  <c r="M471" i="29" s="1"/>
  <c r="M472" i="29" s="1"/>
  <c r="M473" i="29" s="1"/>
  <c r="M474" i="29" s="1"/>
  <c r="M475" i="29" s="1"/>
  <c r="M476" i="29" s="1"/>
  <c r="M477" i="29" s="1"/>
  <c r="M478" i="29" s="1"/>
  <c r="M479" i="29" s="1"/>
  <c r="M480" i="29" s="1"/>
  <c r="M481" i="29" s="1"/>
  <c r="M482" i="29" s="1"/>
  <c r="M483" i="29" s="1"/>
  <c r="M484" i="29" s="1"/>
  <c r="M485" i="29" s="1"/>
  <c r="M486" i="29" s="1"/>
  <c r="M487" i="29" s="1"/>
  <c r="M488" i="29" s="1"/>
  <c r="M489" i="29" s="1"/>
  <c r="M490" i="29" s="1"/>
  <c r="M491" i="29" s="1"/>
  <c r="M492" i="29" s="1"/>
  <c r="M493" i="29" s="1"/>
  <c r="M494" i="29" s="1"/>
  <c r="M495" i="29" s="1"/>
  <c r="M496" i="29" s="1"/>
  <c r="M497" i="29" s="1"/>
  <c r="M498" i="29" s="1"/>
  <c r="M499" i="29" s="1"/>
  <c r="M500" i="29" s="1"/>
  <c r="M501" i="29" s="1"/>
  <c r="M502" i="29" s="1"/>
  <c r="M503" i="29" s="1"/>
  <c r="M504" i="29" s="1"/>
  <c r="M505" i="29" s="1"/>
  <c r="M506" i="29" s="1"/>
  <c r="M507" i="29" s="1"/>
  <c r="M508" i="29" s="1"/>
  <c r="M509" i="29" s="1"/>
  <c r="M510" i="29" s="1"/>
  <c r="M511" i="29" s="1"/>
  <c r="M512" i="29" s="1"/>
  <c r="M513" i="29" s="1"/>
  <c r="M514" i="29" s="1"/>
  <c r="M515" i="29" s="1"/>
  <c r="M516" i="29" s="1"/>
  <c r="M517" i="29" s="1"/>
  <c r="M518" i="29" s="1"/>
  <c r="M519" i="29" s="1"/>
  <c r="M520" i="29" s="1"/>
  <c r="M521" i="29" s="1"/>
  <c r="M522" i="29" s="1"/>
  <c r="M523" i="29" s="1"/>
  <c r="M524" i="29" s="1"/>
  <c r="M525" i="29" s="1"/>
  <c r="M526" i="29" s="1"/>
  <c r="M527" i="29" s="1"/>
  <c r="M528" i="29" s="1"/>
  <c r="M529" i="29" s="1"/>
  <c r="M530" i="29" s="1"/>
  <c r="M531" i="29" s="1"/>
  <c r="M532" i="29" s="1"/>
  <c r="M533" i="29" s="1"/>
  <c r="M534" i="29" s="1"/>
  <c r="M535" i="29" s="1"/>
  <c r="M536" i="29" s="1"/>
  <c r="M537" i="29" s="1"/>
  <c r="M538" i="29" s="1"/>
  <c r="M539" i="29" s="1"/>
  <c r="M540" i="29" s="1"/>
  <c r="M541" i="29" s="1"/>
  <c r="M542" i="29" s="1"/>
  <c r="M543" i="29" s="1"/>
  <c r="M544" i="29" s="1"/>
  <c r="M545" i="29" s="1"/>
  <c r="M546" i="29" s="1"/>
  <c r="M547" i="29" s="1"/>
  <c r="M548" i="29" s="1"/>
  <c r="M549" i="29" s="1"/>
  <c r="M550" i="29" s="1"/>
  <c r="M551" i="29" s="1"/>
  <c r="M552" i="29" s="1"/>
  <c r="M553" i="29" s="1"/>
  <c r="M554" i="29" s="1"/>
  <c r="M555" i="29" s="1"/>
  <c r="M556" i="29" s="1"/>
  <c r="M557" i="29" s="1"/>
  <c r="M558" i="29" s="1"/>
  <c r="M559" i="29" s="1"/>
  <c r="M560" i="29" s="1"/>
  <c r="M561" i="29" s="1"/>
  <c r="M562" i="29" s="1"/>
  <c r="M563" i="29" s="1"/>
  <c r="M564" i="29" s="1"/>
  <c r="M565" i="29" s="1"/>
  <c r="M566" i="29" s="1"/>
  <c r="M567" i="29" s="1"/>
  <c r="M568" i="29" s="1"/>
  <c r="M569" i="29" s="1"/>
  <c r="M570" i="29" s="1"/>
  <c r="M571" i="29" s="1"/>
  <c r="M572" i="29" s="1"/>
  <c r="M573" i="29" s="1"/>
  <c r="M574" i="29" s="1"/>
  <c r="M575" i="29" s="1"/>
  <c r="M576" i="29" s="1"/>
  <c r="M577" i="29" s="1"/>
  <c r="M578" i="29" s="1"/>
  <c r="M579" i="29" s="1"/>
  <c r="M580" i="29" s="1"/>
  <c r="M581" i="29" s="1"/>
  <c r="M582" i="29" s="1"/>
  <c r="M583" i="29" s="1"/>
  <c r="M584" i="29" s="1"/>
  <c r="M585" i="29" s="1"/>
  <c r="M586" i="29" s="1"/>
  <c r="M587" i="29" s="1"/>
  <c r="M588" i="29" s="1"/>
  <c r="M589" i="29" s="1"/>
  <c r="M590" i="29" s="1"/>
  <c r="M591" i="29" s="1"/>
  <c r="M592" i="29" s="1"/>
  <c r="M593" i="29" s="1"/>
  <c r="M594" i="29" s="1"/>
  <c r="M595" i="29" s="1"/>
  <c r="M596" i="29" s="1"/>
  <c r="M597" i="29" s="1"/>
  <c r="M598" i="29" s="1"/>
  <c r="M599" i="29" s="1"/>
  <c r="M600" i="29" s="1"/>
  <c r="M601" i="29" s="1"/>
  <c r="M602" i="29" s="1"/>
  <c r="M603" i="29" s="1"/>
  <c r="M604" i="29" s="1"/>
  <c r="M605" i="29" s="1"/>
  <c r="P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P7" i="29"/>
  <c r="P7" i="25"/>
  <c r="P11" i="25"/>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66" i="13"/>
  <c r="S66" i="13"/>
  <c r="S82" i="13"/>
  <c r="S98" i="13"/>
  <c r="T98" i="13"/>
  <c r="T114" i="13"/>
  <c r="S130" i="13"/>
  <c r="T130" i="13"/>
  <c r="S162" i="13"/>
  <c r="T162" i="13"/>
  <c r="T178" i="13"/>
  <c r="T194" i="13"/>
  <c r="T226" i="13"/>
  <c r="T242" i="13"/>
  <c r="S242" i="13"/>
  <c r="S258" i="13"/>
  <c r="T258" i="13"/>
  <c r="T274" i="13"/>
  <c r="S290" i="13"/>
  <c r="T290" i="13"/>
  <c r="T306" i="13"/>
  <c r="S322" i="13"/>
  <c r="T322" i="13"/>
  <c r="T338" i="13"/>
  <c r="S338" i="13"/>
  <c r="S354" i="13"/>
  <c r="T354" i="13"/>
  <c r="T370" i="13"/>
  <c r="S370" i="13"/>
  <c r="S386" i="13"/>
  <c r="T386" i="13"/>
  <c r="T402" i="13"/>
  <c r="S402" i="13"/>
  <c r="S418" i="13"/>
  <c r="T418" i="13"/>
  <c r="S434" i="13"/>
  <c r="T434" i="13"/>
  <c r="S450" i="13"/>
  <c r="T450" i="13"/>
  <c r="S482" i="13"/>
  <c r="T482" i="13"/>
  <c r="S498" i="13"/>
  <c r="S514" i="13"/>
  <c r="T514" i="13"/>
  <c r="S530" i="13"/>
  <c r="T530" i="13"/>
  <c r="S546" i="13"/>
  <c r="S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S17" i="13"/>
  <c r="T33" i="13"/>
  <c r="S33" i="13"/>
  <c r="S49" i="13"/>
  <c r="T65" i="13"/>
  <c r="T81" i="13"/>
  <c r="S81" i="13"/>
  <c r="S97" i="13"/>
  <c r="S113" i="13"/>
  <c r="T113" i="13"/>
  <c r="S129" i="13"/>
  <c r="T145" i="13"/>
  <c r="S145" i="13"/>
  <c r="S161" i="13"/>
  <c r="S177" i="13"/>
  <c r="T177" i="13"/>
  <c r="S193" i="13"/>
  <c r="S209" i="13"/>
  <c r="T209" i="13"/>
  <c r="T257" i="13"/>
  <c r="T273" i="13"/>
  <c r="S273" i="13"/>
  <c r="S289" i="13"/>
  <c r="T289" i="13"/>
  <c r="S305" i="13"/>
  <c r="T305" i="13"/>
  <c r="S321" i="13"/>
  <c r="T321" i="13"/>
  <c r="S337" i="13"/>
  <c r="T337" i="13"/>
  <c r="T353" i="13"/>
  <c r="S353" i="13"/>
  <c r="T369" i="13"/>
  <c r="S369" i="13"/>
  <c r="S385" i="13"/>
  <c r="T385" i="13"/>
  <c r="T401" i="13"/>
  <c r="S401" i="13"/>
  <c r="T417" i="13"/>
  <c r="S417" i="13"/>
  <c r="S433" i="13"/>
  <c r="S449" i="13"/>
  <c r="T449" i="13"/>
  <c r="S465" i="13"/>
  <c r="T465" i="13"/>
  <c r="S481" i="13"/>
  <c r="S497" i="13"/>
  <c r="T497" i="13"/>
  <c r="S513" i="13"/>
  <c r="T529" i="13"/>
  <c r="S545" i="13"/>
  <c r="S561" i="13"/>
  <c r="T561" i="13"/>
  <c r="S577" i="13"/>
  <c r="T577" i="13"/>
  <c r="S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T80" i="13"/>
  <c r="T96" i="13"/>
  <c r="S128" i="13"/>
  <c r="T128" i="13"/>
  <c r="T160" i="13"/>
  <c r="S176" i="13"/>
  <c r="T176" i="13"/>
  <c r="S192" i="13"/>
  <c r="T192" i="13"/>
  <c r="S208" i="13"/>
  <c r="T208" i="13"/>
  <c r="S224" i="13"/>
  <c r="T224" i="13"/>
  <c r="S240" i="13"/>
  <c r="S256" i="13"/>
  <c r="T256" i="13"/>
  <c r="S272" i="13"/>
  <c r="T272" i="13"/>
  <c r="S288" i="13"/>
  <c r="T288" i="13"/>
  <c r="S304" i="13"/>
  <c r="T304" i="13"/>
  <c r="S320" i="13"/>
  <c r="T320" i="13"/>
  <c r="S336" i="13"/>
  <c r="S352" i="13"/>
  <c r="T352" i="13"/>
  <c r="S384" i="13"/>
  <c r="T384" i="13"/>
  <c r="S400" i="13"/>
  <c r="T416" i="13"/>
  <c r="S432" i="13"/>
  <c r="S448" i="13"/>
  <c r="S464" i="13"/>
  <c r="T464" i="13"/>
  <c r="S480" i="13"/>
  <c r="S496" i="13"/>
  <c r="S512" i="13"/>
  <c r="T512" i="13"/>
  <c r="S528" i="13"/>
  <c r="S544" i="13"/>
  <c r="T544" i="13"/>
  <c r="S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T31" i="13"/>
  <c r="S47" i="13"/>
  <c r="T47" i="13"/>
  <c r="T63" i="13"/>
  <c r="S95" i="13"/>
  <c r="T127" i="13"/>
  <c r="T175" i="13"/>
  <c r="T207" i="13"/>
  <c r="T223" i="13"/>
  <c r="S239" i="13"/>
  <c r="T239" i="13"/>
  <c r="S255" i="13"/>
  <c r="T255" i="13"/>
  <c r="S271" i="13"/>
  <c r="S287" i="13"/>
  <c r="S303" i="13"/>
  <c r="S319" i="13"/>
  <c r="T335" i="13"/>
  <c r="S335" i="13"/>
  <c r="T351" i="13"/>
  <c r="S367" i="13"/>
  <c r="T367" i="13"/>
  <c r="T383" i="13"/>
  <c r="S399" i="13"/>
  <c r="T399" i="13"/>
  <c r="S415" i="13"/>
  <c r="T415" i="13"/>
  <c r="S431" i="13"/>
  <c r="T431" i="13"/>
  <c r="S447" i="13"/>
  <c r="T447" i="13"/>
  <c r="S463" i="13"/>
  <c r="T463" i="13"/>
  <c r="S479" i="13"/>
  <c r="T479" i="13"/>
  <c r="S495" i="13"/>
  <c r="T495" i="13"/>
  <c r="T511" i="13"/>
  <c r="S527" i="13"/>
  <c r="T527" i="13"/>
  <c r="S543" i="13"/>
  <c r="T543" i="13"/>
  <c r="S559" i="13"/>
  <c r="T559"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U560" i="30"/>
  <c r="T560" i="30"/>
  <c r="U432" i="30"/>
  <c r="T368" i="30"/>
  <c r="U368" i="30"/>
  <c r="U304" i="30"/>
  <c r="U240" i="30"/>
  <c r="T240" i="30"/>
  <c r="U176" i="30"/>
  <c r="T176" i="30"/>
  <c r="U112" i="30"/>
  <c r="T112" i="30"/>
  <c r="U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U516" i="30"/>
  <c r="T516" i="30"/>
  <c r="U452" i="30"/>
  <c r="T452" i="30"/>
  <c r="T324" i="30"/>
  <c r="U324" i="30"/>
  <c r="U132" i="30"/>
  <c r="T132" i="30"/>
  <c r="T68" i="30"/>
  <c r="U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U504" i="30"/>
  <c r="T504" i="30"/>
  <c r="T376" i="30"/>
  <c r="U376" i="30"/>
  <c r="U312" i="30"/>
  <c r="U184" i="30"/>
  <c r="T184"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U604" i="30"/>
  <c r="T604" i="30"/>
  <c r="T348" i="30"/>
  <c r="U348" i="30"/>
  <c r="U220" i="30"/>
  <c r="U92" i="30"/>
  <c r="T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310" i="26"/>
  <c r="S310"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538" i="26"/>
  <c r="S538" i="26"/>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10" i="26"/>
  <c r="S510"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67" i="26"/>
  <c r="S567" i="26"/>
  <c r="T519" i="26"/>
  <c r="S519" i="26"/>
  <c r="T140" i="27"/>
  <c r="S140" i="27"/>
  <c r="T124" i="27"/>
  <c r="S124" i="27"/>
  <c r="T108" i="27"/>
  <c r="S108" i="27"/>
  <c r="S92" i="27"/>
  <c r="T92" i="27"/>
  <c r="S76" i="27"/>
  <c r="T76" i="27"/>
  <c r="T60" i="27"/>
  <c r="S60" i="27"/>
  <c r="T44" i="27"/>
  <c r="S44" i="27"/>
  <c r="T28" i="27"/>
  <c r="S28" i="27"/>
  <c r="T12" i="27"/>
  <c r="S12" i="27"/>
  <c r="T516" i="26"/>
  <c r="S516" i="26"/>
  <c r="T468" i="26"/>
  <c r="S468"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585" i="26"/>
  <c r="S585" i="26"/>
  <c r="T275" i="26"/>
  <c r="S275" i="26"/>
  <c r="T211" i="26"/>
  <c r="S211" i="26"/>
  <c r="T147" i="26"/>
  <c r="S147" i="26"/>
  <c r="T300" i="26"/>
  <c r="S300" i="26"/>
  <c r="T284" i="26"/>
  <c r="S284" i="26"/>
  <c r="T421" i="26"/>
  <c r="S421" i="26"/>
  <c r="T357" i="26"/>
  <c r="S357" i="26"/>
  <c r="S520" i="25"/>
  <c r="T520" i="25"/>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S102" i="13"/>
  <c r="T102" i="13"/>
  <c r="T118" i="13"/>
  <c r="T134" i="13"/>
  <c r="S134" i="13"/>
  <c r="T150" i="13"/>
  <c r="S150" i="13"/>
  <c r="S166" i="13"/>
  <c r="T182" i="13"/>
  <c r="S198" i="13"/>
  <c r="S214" i="13"/>
  <c r="T214" i="13"/>
  <c r="T230" i="13"/>
  <c r="S230" i="13"/>
  <c r="T246" i="13"/>
  <c r="S246" i="13"/>
  <c r="S262" i="13"/>
  <c r="T262" i="13"/>
  <c r="S278" i="13"/>
  <c r="T278" i="13"/>
  <c r="T294" i="13"/>
  <c r="S294" i="13"/>
  <c r="T310" i="13"/>
  <c r="S310" i="13"/>
  <c r="S326" i="13"/>
  <c r="S342" i="13"/>
  <c r="T342" i="13"/>
  <c r="T358" i="13"/>
  <c r="T374" i="13"/>
  <c r="S374" i="13"/>
  <c r="S390" i="13"/>
  <c r="S406" i="13"/>
  <c r="S422" i="13"/>
  <c r="T422" i="13"/>
  <c r="S438" i="13"/>
  <c r="T438" i="13"/>
  <c r="S454" i="13"/>
  <c r="S470" i="13"/>
  <c r="S486" i="13"/>
  <c r="T486" i="13"/>
  <c r="S502" i="13"/>
  <c r="T502" i="13"/>
  <c r="S518" i="13"/>
  <c r="T518" i="13"/>
  <c r="S534" i="13"/>
  <c r="T534" i="13"/>
  <c r="S550" i="13"/>
  <c r="S566" i="13"/>
  <c r="T566" i="13"/>
  <c r="S582" i="13"/>
  <c r="T582"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T53" i="13"/>
  <c r="S69" i="13"/>
  <c r="T69" i="13"/>
  <c r="S85" i="13"/>
  <c r="T85" i="13"/>
  <c r="T101" i="13"/>
  <c r="T117" i="13"/>
  <c r="S117" i="13"/>
  <c r="S133" i="13"/>
  <c r="T133" i="13"/>
  <c r="T149" i="13"/>
  <c r="S165" i="13"/>
  <c r="T165" i="13"/>
  <c r="S181" i="13"/>
  <c r="T181" i="13"/>
  <c r="S197" i="13"/>
  <c r="T197" i="13"/>
  <c r="S213" i="13"/>
  <c r="T261" i="13"/>
  <c r="T277" i="13"/>
  <c r="T293" i="13"/>
  <c r="T309" i="13"/>
  <c r="S325" i="13"/>
  <c r="T325" i="13"/>
  <c r="S341" i="13"/>
  <c r="T341" i="13"/>
  <c r="S357" i="13"/>
  <c r="T357" i="13"/>
  <c r="S373" i="13"/>
  <c r="T373" i="13"/>
  <c r="S389" i="13"/>
  <c r="T389" i="13"/>
  <c r="S405" i="13"/>
  <c r="T405" i="13"/>
  <c r="S421" i="13"/>
  <c r="T421" i="13"/>
  <c r="S437" i="13"/>
  <c r="S453" i="13"/>
  <c r="T453" i="13"/>
  <c r="T469" i="13"/>
  <c r="S469" i="13"/>
  <c r="S485" i="13"/>
  <c r="T485"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S84" i="13"/>
  <c r="T84" i="13"/>
  <c r="S116" i="13"/>
  <c r="T116" i="13"/>
  <c r="T148" i="13"/>
  <c r="S164" i="13"/>
  <c r="S180" i="13"/>
  <c r="T180" i="13"/>
  <c r="S196" i="13"/>
  <c r="T196" i="13"/>
  <c r="S212" i="13"/>
  <c r="T212" i="13"/>
  <c r="S228" i="13"/>
  <c r="T228" i="13"/>
  <c r="S244" i="13"/>
  <c r="T244" i="13"/>
  <c r="S260" i="13"/>
  <c r="T260" i="13"/>
  <c r="S276" i="13"/>
  <c r="T276" i="13"/>
  <c r="S292" i="13"/>
  <c r="T292" i="13"/>
  <c r="S308" i="13"/>
  <c r="T308" i="13"/>
  <c r="S324" i="13"/>
  <c r="T324" i="13"/>
  <c r="T340" i="13"/>
  <c r="S356" i="13"/>
  <c r="T356" i="13"/>
  <c r="T372" i="13"/>
  <c r="S388" i="13"/>
  <c r="T388" i="13"/>
  <c r="S404" i="13"/>
  <c r="T404" i="13"/>
  <c r="S420" i="13"/>
  <c r="T420" i="13"/>
  <c r="S436" i="13"/>
  <c r="T436" i="13"/>
  <c r="S452" i="13"/>
  <c r="T452" i="13"/>
  <c r="S468" i="13"/>
  <c r="T468" i="13"/>
  <c r="T484" i="13"/>
  <c r="S500" i="13"/>
  <c r="T500" i="13"/>
  <c r="S516" i="13"/>
  <c r="T516" i="13"/>
  <c r="T532" i="13"/>
  <c r="S548" i="13"/>
  <c r="T548" i="13"/>
  <c r="T564" i="13"/>
  <c r="S580" i="13"/>
  <c r="T580"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T51" i="13"/>
  <c r="S51" i="13"/>
  <c r="T67" i="13"/>
  <c r="T115" i="13"/>
  <c r="T147" i="13"/>
  <c r="S195" i="13"/>
  <c r="S211" i="13"/>
  <c r="T211" i="13"/>
  <c r="S227" i="13"/>
  <c r="T227" i="13"/>
  <c r="S243" i="13"/>
  <c r="T243" i="13"/>
  <c r="S259" i="13"/>
  <c r="T259" i="13"/>
  <c r="S275" i="13"/>
  <c r="T275" i="13"/>
  <c r="S291" i="13"/>
  <c r="T291" i="13"/>
  <c r="S307" i="13"/>
  <c r="T307" i="13"/>
  <c r="S323" i="13"/>
  <c r="S339" i="13"/>
  <c r="T339" i="13"/>
  <c r="S355" i="13"/>
  <c r="S371" i="13"/>
  <c r="T371" i="13"/>
  <c r="S387" i="13"/>
  <c r="T387" i="13"/>
  <c r="S403" i="13"/>
  <c r="S419" i="13"/>
  <c r="S435" i="13"/>
  <c r="T435" i="13"/>
  <c r="S451" i="13"/>
  <c r="S467" i="13"/>
  <c r="T467" i="13"/>
  <c r="S483" i="13"/>
  <c r="T483" i="13"/>
  <c r="S499" i="13"/>
  <c r="T499" i="13"/>
  <c r="S515" i="13"/>
  <c r="S531" i="13"/>
  <c r="T531" i="13"/>
  <c r="S547" i="13"/>
  <c r="T547" i="13"/>
  <c r="S563" i="13"/>
  <c r="T563" i="13"/>
  <c r="S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U544" i="30"/>
  <c r="T416" i="30"/>
  <c r="U416" i="30"/>
  <c r="T352" i="30"/>
  <c r="U352" i="30"/>
  <c r="T288" i="30"/>
  <c r="U288" i="30"/>
  <c r="U160" i="30"/>
  <c r="U96" i="30"/>
  <c r="T96" i="30"/>
  <c r="T32" i="30"/>
  <c r="U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U500" i="30"/>
  <c r="T500" i="30"/>
  <c r="T372" i="30"/>
  <c r="U372" i="30"/>
  <c r="T308" i="30"/>
  <c r="U180" i="30"/>
  <c r="T180" i="30"/>
  <c r="U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U552" i="30"/>
  <c r="T552" i="30"/>
  <c r="U488" i="30"/>
  <c r="T488" i="30"/>
  <c r="T360" i="30"/>
  <c r="U360" i="30"/>
  <c r="T296" i="30"/>
  <c r="U296" i="30"/>
  <c r="U232" i="30"/>
  <c r="U168" i="30"/>
  <c r="T168" i="30"/>
  <c r="U104" i="30"/>
  <c r="T104"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U588" i="30"/>
  <c r="T588" i="30"/>
  <c r="U524" i="30"/>
  <c r="T524" i="30"/>
  <c r="U460" i="30"/>
  <c r="T460" i="30"/>
  <c r="T332" i="30"/>
  <c r="T268" i="30"/>
  <c r="U268" i="30"/>
  <c r="U204" i="30"/>
  <c r="T76" i="30"/>
  <c r="U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364" i="27"/>
  <c r="S364" i="27"/>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442" i="26"/>
  <c r="S44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79" i="26"/>
  <c r="S579" i="26"/>
  <c r="T152" i="27"/>
  <c r="S152" i="27"/>
  <c r="T136" i="27"/>
  <c r="S136" i="27"/>
  <c r="T120" i="27"/>
  <c r="S120" i="27"/>
  <c r="T104" i="27"/>
  <c r="S104" i="27"/>
  <c r="S88" i="27"/>
  <c r="T88" i="27"/>
  <c r="T72" i="27"/>
  <c r="S72" i="27"/>
  <c r="T56" i="27"/>
  <c r="S56" i="27"/>
  <c r="T40" i="27"/>
  <c r="S40" i="27"/>
  <c r="T24" i="27"/>
  <c r="S24" i="27"/>
  <c r="T6" i="27"/>
  <c r="S6" i="27"/>
  <c r="T592" i="26"/>
  <c r="S592" i="26"/>
  <c r="T560" i="26"/>
  <c r="S560" i="26"/>
  <c r="T544" i="26"/>
  <c r="S544" i="26"/>
  <c r="T438" i="26"/>
  <c r="S438" i="26"/>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33" i="26"/>
  <c r="S533" i="26"/>
  <c r="T485" i="26"/>
  <c r="S485" i="26"/>
  <c r="T447" i="26"/>
  <c r="S447" i="26"/>
  <c r="T383" i="26"/>
  <c r="S383" i="26"/>
  <c r="T319" i="26"/>
  <c r="S319" i="26"/>
  <c r="T19" i="26"/>
  <c r="S19" i="26"/>
  <c r="T408" i="26"/>
  <c r="S408" i="26"/>
  <c r="T344" i="26"/>
  <c r="S344" i="26"/>
  <c r="T433" i="26"/>
  <c r="S433" i="26"/>
  <c r="T369" i="26"/>
  <c r="S369" i="26"/>
  <c r="T305" i="26"/>
  <c r="S305" i="26"/>
  <c r="T289" i="26"/>
  <c r="S289" i="26"/>
  <c r="S383" i="25"/>
  <c r="T383" i="25"/>
  <c r="T126" i="26"/>
  <c r="S126" i="26"/>
  <c r="T62" i="26"/>
  <c r="S62" i="26"/>
  <c r="T31" i="25"/>
  <c r="S31" i="25"/>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73" i="13"/>
  <c r="S73" i="13"/>
  <c r="T89" i="13"/>
  <c r="T105" i="13"/>
  <c r="T121" i="13"/>
  <c r="S137" i="13"/>
  <c r="T137" i="13"/>
  <c r="S153" i="13"/>
  <c r="T153" i="13"/>
  <c r="S169" i="13"/>
  <c r="T169" i="13"/>
  <c r="S185" i="13"/>
  <c r="T185" i="13"/>
  <c r="S201" i="13"/>
  <c r="T217"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S457" i="13"/>
  <c r="S473" i="13"/>
  <c r="S489" i="13"/>
  <c r="T489" i="13"/>
  <c r="S505" i="13"/>
  <c r="T505" i="13"/>
  <c r="S521" i="13"/>
  <c r="T521" i="13"/>
  <c r="S537" i="13"/>
  <c r="T537" i="13"/>
  <c r="S553" i="13"/>
  <c r="T553" i="13"/>
  <c r="S569" i="13"/>
  <c r="T569" i="13"/>
  <c r="S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40" i="13"/>
  <c r="S88" i="13"/>
  <c r="T88" i="13"/>
  <c r="S120" i="13"/>
  <c r="T120" i="13"/>
  <c r="T152" i="13"/>
  <c r="S152" i="13"/>
  <c r="T184" i="13"/>
  <c r="S184" i="13"/>
  <c r="S200" i="13"/>
  <c r="T200" i="13"/>
  <c r="T216" i="13"/>
  <c r="S216" i="13"/>
  <c r="S232" i="13"/>
  <c r="T232" i="13"/>
  <c r="T248" i="13"/>
  <c r="S248" i="13"/>
  <c r="T264" i="13"/>
  <c r="S264" i="13"/>
  <c r="S280" i="13"/>
  <c r="S296" i="13"/>
  <c r="S312" i="13"/>
  <c r="T328" i="13"/>
  <c r="S328" i="13"/>
  <c r="S344" i="13"/>
  <c r="S360" i="13"/>
  <c r="T360" i="13"/>
  <c r="S376" i="13"/>
  <c r="T392" i="13"/>
  <c r="S392" i="13"/>
  <c r="T408" i="13"/>
  <c r="S408" i="13"/>
  <c r="S424" i="13"/>
  <c r="T424" i="13"/>
  <c r="S440" i="13"/>
  <c r="T440" i="13"/>
  <c r="S456" i="13"/>
  <c r="T456" i="13"/>
  <c r="S472" i="13"/>
  <c r="T472" i="13"/>
  <c r="T488" i="13"/>
  <c r="T504" i="13"/>
  <c r="S520" i="13"/>
  <c r="T520" i="13"/>
  <c r="S536" i="13"/>
  <c r="T536" i="13"/>
  <c r="S552" i="13"/>
  <c r="T552" i="13"/>
  <c r="S568" i="13"/>
  <c r="T568" i="13"/>
  <c r="S584" i="13"/>
  <c r="T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23" i="13"/>
  <c r="S23" i="13"/>
  <c r="T39" i="13"/>
  <c r="S55" i="13"/>
  <c r="T55" i="13"/>
  <c r="T87" i="13"/>
  <c r="S119" i="13"/>
  <c r="S167" i="13"/>
  <c r="S199" i="13"/>
  <c r="S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S439" i="13"/>
  <c r="T439" i="13"/>
  <c r="S455" i="13"/>
  <c r="T455" i="13"/>
  <c r="S471" i="13"/>
  <c r="T471" i="13"/>
  <c r="S487" i="13"/>
  <c r="T487" i="13"/>
  <c r="S503" i="13"/>
  <c r="T503" i="13"/>
  <c r="S519" i="13"/>
  <c r="S535" i="13"/>
  <c r="S551" i="13"/>
  <c r="T551" i="13"/>
  <c r="S567" i="13"/>
  <c r="S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U528" i="30"/>
  <c r="T528" i="30"/>
  <c r="U464" i="30"/>
  <c r="T464" i="30"/>
  <c r="T400" i="30"/>
  <c r="U400" i="30"/>
  <c r="T272" i="30"/>
  <c r="U272" i="30"/>
  <c r="T208" i="30"/>
  <c r="U80" i="30"/>
  <c r="T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U548" i="30"/>
  <c r="T548" i="30"/>
  <c r="U484" i="30"/>
  <c r="T484" i="30"/>
  <c r="T420" i="30"/>
  <c r="U420" i="30"/>
  <c r="T356" i="30"/>
  <c r="U356" i="30"/>
  <c r="T292" i="30"/>
  <c r="U292" i="30"/>
  <c r="U164" i="30"/>
  <c r="T164" i="30"/>
  <c r="U100" i="30"/>
  <c r="T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U600" i="30"/>
  <c r="T600" i="30"/>
  <c r="U536" i="30"/>
  <c r="T536" i="30"/>
  <c r="T408" i="30"/>
  <c r="U408" i="30"/>
  <c r="T344" i="30"/>
  <c r="U344" i="30"/>
  <c r="U280" i="30"/>
  <c r="T280" i="30"/>
  <c r="U152" i="30"/>
  <c r="T152" i="30"/>
  <c r="U88" i="30"/>
  <c r="T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U572" i="30"/>
  <c r="T572" i="30"/>
  <c r="U508" i="30"/>
  <c r="T508" i="30"/>
  <c r="T444" i="30"/>
  <c r="U444" i="30"/>
  <c r="T380" i="30"/>
  <c r="U380" i="30"/>
  <c r="T316" i="30"/>
  <c r="U316" i="30"/>
  <c r="T252" i="30"/>
  <c r="U252" i="30"/>
  <c r="U188" i="30"/>
  <c r="T188" i="30"/>
  <c r="U124" i="30"/>
  <c r="T124" i="30"/>
  <c r="U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378" i="26"/>
  <c r="S378" i="26"/>
  <c r="T314" i="26"/>
  <c r="S314" i="26"/>
  <c r="T148" i="27"/>
  <c r="S148" i="27"/>
  <c r="T132" i="27"/>
  <c r="S132" i="27"/>
  <c r="T116" i="27"/>
  <c r="S116" i="27"/>
  <c r="T100" i="27"/>
  <c r="S100" i="27"/>
  <c r="T84" i="27"/>
  <c r="S84" i="27"/>
  <c r="S68" i="27"/>
  <c r="T68" i="27"/>
  <c r="S52" i="27"/>
  <c r="T52" i="27"/>
  <c r="S36" i="27"/>
  <c r="T36" i="27"/>
  <c r="T20" i="27"/>
  <c r="S20" i="27"/>
  <c r="T588" i="26"/>
  <c r="S588" i="26"/>
  <c r="T254" i="26"/>
  <c r="S254" i="26"/>
  <c r="T190" i="26"/>
  <c r="S190" i="26"/>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29" i="26"/>
  <c r="S529" i="26"/>
  <c r="T497" i="26"/>
  <c r="S497" i="26"/>
  <c r="T459" i="26"/>
  <c r="S459" i="26"/>
  <c r="T395" i="26"/>
  <c r="S395" i="26"/>
  <c r="T331" i="26"/>
  <c r="S331" i="26"/>
  <c r="T404" i="26"/>
  <c r="S404" i="26"/>
  <c r="T340" i="26"/>
  <c r="S340" i="26"/>
  <c r="S496" i="25"/>
  <c r="T496" i="25"/>
  <c r="S464" i="25"/>
  <c r="T464" i="25"/>
  <c r="S545" i="25"/>
  <c r="T545" i="25"/>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S42" i="13"/>
  <c r="S58" i="13"/>
  <c r="T58" i="13"/>
  <c r="T74" i="13"/>
  <c r="S74" i="13"/>
  <c r="S90" i="13"/>
  <c r="T90" i="13"/>
  <c r="S106" i="13"/>
  <c r="T106" i="13"/>
  <c r="S122" i="13"/>
  <c r="T122" i="13"/>
  <c r="S138" i="13"/>
  <c r="T138" i="13"/>
  <c r="T154" i="13"/>
  <c r="S154" i="13"/>
  <c r="S170" i="13"/>
  <c r="S186" i="13"/>
  <c r="S202" i="13"/>
  <c r="T202" i="13"/>
  <c r="T218" i="13"/>
  <c r="S218" i="13"/>
  <c r="T234" i="13"/>
  <c r="S234" i="13"/>
  <c r="T250" i="13"/>
  <c r="S250" i="13"/>
  <c r="S266" i="13"/>
  <c r="T266" i="13"/>
  <c r="T282" i="13"/>
  <c r="S282" i="13"/>
  <c r="T298" i="13"/>
  <c r="S298" i="13"/>
  <c r="S314" i="13"/>
  <c r="T314" i="13"/>
  <c r="S330" i="13"/>
  <c r="T346" i="13"/>
  <c r="S346" i="13"/>
  <c r="S362" i="13"/>
  <c r="T378" i="13"/>
  <c r="S378" i="13"/>
  <c r="T394" i="13"/>
  <c r="S410" i="13"/>
  <c r="T426" i="13"/>
  <c r="S442" i="13"/>
  <c r="T442" i="13"/>
  <c r="S458" i="13"/>
  <c r="T458" i="13"/>
  <c r="S474" i="13"/>
  <c r="T474" i="13"/>
  <c r="S490" i="13"/>
  <c r="T490" i="13"/>
  <c r="S506" i="13"/>
  <c r="T506" i="13"/>
  <c r="S522" i="13"/>
  <c r="T522" i="13"/>
  <c r="S538" i="13"/>
  <c r="T538" i="13"/>
  <c r="T554" i="13"/>
  <c r="S570" i="13"/>
  <c r="T570" i="13"/>
  <c r="S586" i="13"/>
  <c r="T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62" i="13"/>
  <c r="S62" i="13"/>
  <c r="S78" i="13"/>
  <c r="T78" i="13"/>
  <c r="S94" i="13"/>
  <c r="T94" i="13"/>
  <c r="S110" i="13"/>
  <c r="T110" i="13"/>
  <c r="S126" i="13"/>
  <c r="T126" i="13"/>
  <c r="T142" i="13"/>
  <c r="S142" i="13"/>
  <c r="T158" i="13"/>
  <c r="S158" i="13"/>
  <c r="T174" i="13"/>
  <c r="T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S446" i="13"/>
  <c r="T446" i="13"/>
  <c r="S462" i="13"/>
  <c r="T462" i="13"/>
  <c r="S478" i="13"/>
  <c r="T478" i="13"/>
  <c r="S494" i="13"/>
  <c r="S510" i="13"/>
  <c r="T510" i="13"/>
  <c r="S526" i="13"/>
  <c r="T526" i="13"/>
  <c r="S542" i="13"/>
  <c r="S558" i="13"/>
  <c r="T558" i="13"/>
  <c r="S574" i="13"/>
  <c r="T574" i="13"/>
  <c r="S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29" i="13"/>
  <c r="S29" i="13"/>
  <c r="T45" i="13"/>
  <c r="S45" i="13"/>
  <c r="T61" i="13"/>
  <c r="S61" i="13"/>
  <c r="S77" i="13"/>
  <c r="T77" i="13"/>
  <c r="S93" i="13"/>
  <c r="S109" i="13"/>
  <c r="T109" i="13"/>
  <c r="S125" i="13"/>
  <c r="S141" i="13"/>
  <c r="T141" i="13"/>
  <c r="S157" i="13"/>
  <c r="T157" i="13"/>
  <c r="S173" i="13"/>
  <c r="T173" i="13"/>
  <c r="S189" i="13"/>
  <c r="T189" i="13"/>
  <c r="S205" i="13"/>
  <c r="T221" i="13"/>
  <c r="S269" i="13"/>
  <c r="T269" i="13"/>
  <c r="S285" i="13"/>
  <c r="T285" i="13"/>
  <c r="S301" i="13"/>
  <c r="T301" i="13"/>
  <c r="S317" i="13"/>
  <c r="T317" i="13"/>
  <c r="S333" i="13"/>
  <c r="S349" i="13"/>
  <c r="T349" i="13"/>
  <c r="S365" i="13"/>
  <c r="S381" i="13"/>
  <c r="T381" i="13"/>
  <c r="S397" i="13"/>
  <c r="T397" i="13"/>
  <c r="S413" i="13"/>
  <c r="T413" i="13"/>
  <c r="S429" i="13"/>
  <c r="T429" i="13"/>
  <c r="T445" i="13"/>
  <c r="S445" i="13"/>
  <c r="S461" i="13"/>
  <c r="T461" i="13"/>
  <c r="S477" i="13"/>
  <c r="S493" i="13"/>
  <c r="T493" i="13"/>
  <c r="S509" i="13"/>
  <c r="T509" i="13"/>
  <c r="S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60" i="13"/>
  <c r="S92" i="13"/>
  <c r="T92" i="13"/>
  <c r="S124" i="13"/>
  <c r="S140"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S364" i="13"/>
  <c r="T364" i="13"/>
  <c r="S380" i="13"/>
  <c r="S396" i="13"/>
  <c r="T396" i="13"/>
  <c r="S412" i="13"/>
  <c r="T412" i="13"/>
  <c r="S428" i="13"/>
  <c r="T428" i="13"/>
  <c r="S444" i="13"/>
  <c r="S460" i="13"/>
  <c r="T460" i="13"/>
  <c r="S476" i="13"/>
  <c r="T476" i="13"/>
  <c r="S492" i="13"/>
  <c r="T492" i="13"/>
  <c r="S508" i="13"/>
  <c r="S524" i="13"/>
  <c r="T524" i="13"/>
  <c r="S540" i="13"/>
  <c r="T540" i="13"/>
  <c r="S556" i="13"/>
  <c r="T556" i="13"/>
  <c r="S572" i="13"/>
  <c r="T572" i="13"/>
  <c r="S588" i="13"/>
  <c r="T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T107" i="13"/>
  <c r="S139" i="13"/>
  <c r="T171" i="13"/>
  <c r="T203" i="13"/>
  <c r="S219" i="13"/>
  <c r="S235" i="13"/>
  <c r="T235" i="13"/>
  <c r="S251" i="13"/>
  <c r="T251" i="13"/>
  <c r="S267" i="13"/>
  <c r="T267" i="13"/>
  <c r="S283" i="13"/>
  <c r="S299" i="13"/>
  <c r="S315" i="13"/>
  <c r="S331" i="13"/>
  <c r="T331" i="13"/>
  <c r="S347" i="13"/>
  <c r="T347" i="13"/>
  <c r="S363" i="13"/>
  <c r="T363" i="13"/>
  <c r="S379" i="13"/>
  <c r="T379" i="13"/>
  <c r="S395" i="13"/>
  <c r="T395" i="13"/>
  <c r="S411" i="13"/>
  <c r="T411" i="13"/>
  <c r="S427" i="13"/>
  <c r="T427" i="13"/>
  <c r="S443" i="13"/>
  <c r="T443" i="13"/>
  <c r="S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U576" i="30"/>
  <c r="T576" i="30"/>
  <c r="U512" i="30"/>
  <c r="T512" i="30"/>
  <c r="T448" i="30"/>
  <c r="T320" i="30"/>
  <c r="U320" i="30"/>
  <c r="T256" i="30"/>
  <c r="U192" i="30"/>
  <c r="T192" i="30"/>
  <c r="U128" i="30"/>
  <c r="T128" i="30"/>
  <c r="T64" i="30"/>
  <c r="U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U596" i="30"/>
  <c r="U532" i="30"/>
  <c r="T532" i="30"/>
  <c r="T404" i="30"/>
  <c r="U404" i="30"/>
  <c r="T340" i="30"/>
  <c r="U340" i="30"/>
  <c r="U276" i="30"/>
  <c r="T276" i="30"/>
  <c r="U148" i="30"/>
  <c r="T148" i="30"/>
  <c r="U84" i="30"/>
  <c r="T84" i="30"/>
  <c r="U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U520" i="30"/>
  <c r="T520" i="30"/>
  <c r="U456" i="30"/>
  <c r="T456" i="30"/>
  <c r="T392" i="30"/>
  <c r="U392" i="30"/>
  <c r="T328" i="30"/>
  <c r="U328" i="30"/>
  <c r="U264" i="30"/>
  <c r="T264" i="30"/>
  <c r="U136" i="30"/>
  <c r="T136" i="30"/>
  <c r="T72" i="30"/>
  <c r="U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U556" i="30"/>
  <c r="T556" i="30"/>
  <c r="U492" i="30"/>
  <c r="T492" i="30"/>
  <c r="T428" i="30"/>
  <c r="T364" i="30"/>
  <c r="U364" i="30"/>
  <c r="T300" i="30"/>
  <c r="U236" i="30"/>
  <c r="T236" i="30"/>
  <c r="U172" i="30"/>
  <c r="T172" i="30"/>
  <c r="U108" i="30"/>
  <c r="T108"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374" i="26"/>
  <c r="S374"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555" i="26"/>
  <c r="S555" i="26"/>
  <c r="T507" i="26"/>
  <c r="S507" i="26"/>
  <c r="T144" i="27"/>
  <c r="S144" i="27"/>
  <c r="T128" i="27"/>
  <c r="S128" i="27"/>
  <c r="T112" i="27"/>
  <c r="S112" i="27"/>
  <c r="S96" i="27"/>
  <c r="T96" i="27"/>
  <c r="T80" i="27"/>
  <c r="S80" i="27"/>
  <c r="S64" i="27"/>
  <c r="T64" i="27"/>
  <c r="S48" i="27"/>
  <c r="T48" i="27"/>
  <c r="T32" i="27"/>
  <c r="S32" i="27"/>
  <c r="T16" i="27"/>
  <c r="S16" i="27"/>
  <c r="T504" i="26"/>
  <c r="S504" i="26"/>
  <c r="T472" i="26"/>
  <c r="S472" i="26"/>
  <c r="S83" i="26"/>
  <c r="T83" i="26"/>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73" i="26"/>
  <c r="S573" i="26"/>
  <c r="R17" i="41"/>
  <c r="AF17" i="41"/>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32" i="22"/>
  <c r="P1024" i="20"/>
  <c r="P454" i="20"/>
  <c r="P510" i="20"/>
  <c r="P377" i="20"/>
  <c r="P765" i="20"/>
  <c r="P812" i="20"/>
  <c r="P300" i="22"/>
  <c r="P137" i="20"/>
  <c r="P26" i="20"/>
  <c r="P88" i="20"/>
  <c r="P284" i="22"/>
  <c r="P732" i="20"/>
  <c r="P168" i="22"/>
  <c r="P1118" i="20"/>
  <c r="P1018" i="20"/>
  <c r="P987" i="20"/>
  <c r="P471" i="20"/>
  <c r="P911" i="20"/>
  <c r="P311"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R11" i="12"/>
  <c r="AF11" i="1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426" i="20" s="1"/>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829" i="20" s="1"/>
  <c r="O320" i="20"/>
  <c r="O229" i="20"/>
  <c r="O225" i="20"/>
  <c r="O244" i="22"/>
  <c r="O110" i="22"/>
  <c r="O124" i="20"/>
  <c r="O192" i="22"/>
  <c r="O138" i="20"/>
  <c r="O118" i="20" s="1"/>
  <c r="O166" i="22"/>
  <c r="O140" i="22"/>
  <c r="O114" i="20"/>
  <c r="O25" i="20"/>
  <c r="O38" i="22"/>
  <c r="O81" i="20"/>
  <c r="O49" i="20"/>
  <c r="O104" i="22"/>
  <c r="O89" i="20"/>
  <c r="O55" i="20"/>
  <c r="O103"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18" i="20" s="1"/>
  <c r="I155" i="20"/>
  <c r="I328" i="20"/>
  <c r="I247" i="20"/>
  <c r="I275" i="20"/>
  <c r="I604" i="20"/>
  <c r="Q12" i="12"/>
  <c r="Q12" i="41"/>
  <c r="AE12" i="12"/>
  <c r="AE12" i="41"/>
  <c r="P729" i="20"/>
  <c r="I73" i="38"/>
  <c r="I74" i="38" s="1"/>
  <c r="G25" i="16"/>
  <c r="G29" i="16" s="1"/>
  <c r="H17" i="14"/>
  <c r="I31" i="38"/>
  <c r="G15" i="16"/>
  <c r="O18" i="20"/>
  <c r="O16" i="20" s="1"/>
  <c r="O30" i="38"/>
  <c r="N9" i="14"/>
  <c r="M14" i="16"/>
  <c r="P1033" i="20"/>
  <c r="P13" i="20" s="1"/>
  <c r="P55" i="38" s="1"/>
  <c r="P930" i="20"/>
  <c r="P11" i="20" s="1"/>
  <c r="P53" i="38" s="1"/>
  <c r="P8" i="22"/>
  <c r="M25" i="16"/>
  <c r="O73" i="38"/>
  <c r="N17" i="14"/>
  <c r="P829" i="20"/>
  <c r="P526" i="20"/>
  <c r="P18" i="20"/>
  <c r="P426" i="20"/>
  <c r="P31" i="38"/>
  <c r="N15" i="16"/>
  <c r="P108" i="22"/>
  <c r="N25" i="16"/>
  <c r="N29" i="16" s="1"/>
  <c r="O17" i="14"/>
  <c r="P73" i="38"/>
  <c r="N24" i="16"/>
  <c r="P72" i="38"/>
  <c r="P74" i="38" s="1"/>
  <c r="O31" i="38"/>
  <c r="M15" i="16"/>
  <c r="M20" i="16" s="1"/>
  <c r="O626" i="20"/>
  <c r="P321" i="20"/>
  <c r="P626" i="20"/>
  <c r="G24" i="16"/>
  <c r="G26" i="16" s="1"/>
  <c r="G27" i="16" s="1"/>
  <c r="I72" i="38"/>
  <c r="AF11" i="41"/>
  <c r="R11" i="41"/>
  <c r="O72" i="38"/>
  <c r="M24" i="16"/>
  <c r="M26" i="16" s="1"/>
  <c r="M27" i="16" s="1"/>
  <c r="P208" i="22"/>
  <c r="P118" i="20"/>
  <c r="P30" i="38"/>
  <c r="P32" i="38" s="1"/>
  <c r="P34" i="38" s="1"/>
  <c r="O9" i="14"/>
  <c r="O11" i="14" s="1"/>
  <c r="N14" i="16"/>
  <c r="N20" i="16" s="1"/>
  <c r="N21" i="16" s="1"/>
  <c r="N22" i="16" s="1"/>
  <c r="N26" i="16"/>
  <c r="N27" i="16" s="1"/>
  <c r="N16" i="16"/>
  <c r="N17" i="16" s="1"/>
  <c r="P16" i="20"/>
  <c r="M16" i="16"/>
  <c r="M17" i="16" s="1"/>
  <c r="N11" i="14"/>
  <c r="O32" i="38"/>
  <c r="O34" i="38" s="1"/>
  <c r="P6" i="20"/>
  <c r="P48" i="38" s="1"/>
  <c r="T86" i="13" l="1"/>
  <c r="T124" i="13"/>
  <c r="S76" i="13"/>
  <c r="S168" i="13"/>
  <c r="S136" i="13"/>
  <c r="S104" i="13"/>
  <c r="T72" i="13"/>
  <c r="S148" i="13"/>
  <c r="T100" i="13"/>
  <c r="T144" i="13"/>
  <c r="S80" i="13"/>
  <c r="T140" i="13"/>
  <c r="T76" i="13"/>
  <c r="T168" i="13"/>
  <c r="T136" i="13"/>
  <c r="T104" i="13"/>
  <c r="S72" i="13"/>
  <c r="T164" i="13"/>
  <c r="S100" i="13"/>
  <c r="S36" i="13"/>
  <c r="S144" i="13"/>
  <c r="S96" i="13"/>
  <c r="U96" i="13"/>
  <c r="U94" i="13"/>
  <c r="U92" i="13"/>
  <c r="U90" i="13"/>
  <c r="U88" i="13"/>
  <c r="U86" i="13"/>
  <c r="U85" i="13"/>
  <c r="U84" i="13"/>
  <c r="U81" i="13"/>
  <c r="U80" i="13"/>
  <c r="U78" i="13"/>
  <c r="U77" i="13"/>
  <c r="U76" i="13"/>
  <c r="U74" i="13"/>
  <c r="U73" i="13"/>
  <c r="U72" i="13"/>
  <c r="U70" i="13"/>
  <c r="U69" i="13"/>
  <c r="U66" i="13"/>
  <c r="U62" i="13"/>
  <c r="U61" i="13"/>
  <c r="U59" i="13"/>
  <c r="U58" i="13"/>
  <c r="U55" i="13"/>
  <c r="U54" i="13"/>
  <c r="U51" i="13"/>
  <c r="U47" i="13"/>
  <c r="U45" i="13"/>
  <c r="U43" i="13"/>
  <c r="U41" i="13"/>
  <c r="U38" i="13"/>
  <c r="U37" i="13"/>
  <c r="U34" i="13"/>
  <c r="U33" i="13"/>
  <c r="U30" i="13"/>
  <c r="U29" i="13"/>
  <c r="U27" i="13"/>
  <c r="U26" i="13"/>
  <c r="U25" i="13"/>
  <c r="U21" i="13"/>
  <c r="U19" i="13"/>
  <c r="U18" i="13"/>
  <c r="S48" i="13"/>
  <c r="U48" i="13" s="1"/>
  <c r="S31" i="13"/>
  <c r="U31" i="13" s="1"/>
  <c r="U23" i="13"/>
  <c r="U22" i="13"/>
  <c r="U15" i="13"/>
  <c r="T12" i="13"/>
  <c r="S203" i="13"/>
  <c r="S171" i="13"/>
  <c r="S123" i="13"/>
  <c r="T91" i="13"/>
  <c r="T44" i="13"/>
  <c r="S12" i="13"/>
  <c r="S221" i="13"/>
  <c r="T183" i="13"/>
  <c r="T151" i="13"/>
  <c r="T119" i="13"/>
  <c r="S87" i="13"/>
  <c r="U87" i="13" s="1"/>
  <c r="T56" i="13"/>
  <c r="S217" i="13"/>
  <c r="T179" i="13"/>
  <c r="S147" i="13"/>
  <c r="T99" i="13"/>
  <c r="S67" i="13"/>
  <c r="U67" i="13" s="1"/>
  <c r="T36" i="13"/>
  <c r="U36" i="13" s="1"/>
  <c r="S191" i="13"/>
  <c r="T159" i="13"/>
  <c r="S127" i="13"/>
  <c r="T95" i="13"/>
  <c r="U95" i="13" s="1"/>
  <c r="T48" i="13"/>
  <c r="T187" i="13"/>
  <c r="T155" i="13"/>
  <c r="T123" i="13"/>
  <c r="S91" i="13"/>
  <c r="U91" i="13" s="1"/>
  <c r="S44" i="13"/>
  <c r="U44" i="13" s="1"/>
  <c r="S183" i="13"/>
  <c r="S151" i="13"/>
  <c r="S103" i="13"/>
  <c r="T71" i="13"/>
  <c r="S56" i="13"/>
  <c r="U56" i="13" s="1"/>
  <c r="S179" i="13"/>
  <c r="T131" i="13"/>
  <c r="S99" i="13"/>
  <c r="T52" i="13"/>
  <c r="T191" i="13"/>
  <c r="S159" i="13"/>
  <c r="S111" i="13"/>
  <c r="S210" i="13"/>
  <c r="S187" i="13"/>
  <c r="S155" i="13"/>
  <c r="S107" i="13"/>
  <c r="T199" i="13"/>
  <c r="T167" i="13"/>
  <c r="T103" i="13"/>
  <c r="S71" i="13"/>
  <c r="U71" i="13" s="1"/>
  <c r="S40" i="13"/>
  <c r="U40" i="13" s="1"/>
  <c r="T195" i="13"/>
  <c r="S131" i="13"/>
  <c r="S52" i="13"/>
  <c r="U52" i="13" s="1"/>
  <c r="T213" i="13"/>
  <c r="S207" i="13"/>
  <c r="S175" i="13"/>
  <c r="T111" i="13"/>
  <c r="S63" i="13"/>
  <c r="U63" i="13" s="1"/>
  <c r="T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V28" i="30"/>
  <c r="U33" i="30"/>
  <c r="V33" i="30" s="1"/>
  <c r="U6" i="30"/>
  <c r="AB212" i="39"/>
  <c r="O222" i="20"/>
  <c r="O221" i="20" s="1"/>
  <c r="I222" i="20"/>
  <c r="AC9" i="40"/>
  <c r="P317" i="20"/>
  <c r="P264" i="20"/>
  <c r="AC20" i="40"/>
  <c r="AB227" i="39"/>
  <c r="AB309" i="39"/>
  <c r="P262" i="20"/>
  <c r="AB301" i="39"/>
  <c r="AB299" i="39"/>
  <c r="AB304" i="39"/>
  <c r="P260" i="20"/>
  <c r="P222" i="20"/>
  <c r="P280" i="20"/>
  <c r="P253" i="20"/>
  <c r="P230" i="20"/>
  <c r="P299" i="20"/>
  <c r="AB300" i="39"/>
  <c r="AC23" i="40"/>
  <c r="P302" i="20"/>
  <c r="I526" i="20"/>
  <c r="I8" i="22"/>
  <c r="I426" i="20"/>
  <c r="I729" i="20"/>
  <c r="O8" i="22"/>
  <c r="M29" i="16"/>
  <c r="P6" i="22"/>
  <c r="I208" i="22"/>
  <c r="I930" i="20"/>
  <c r="I11" i="20" s="1"/>
  <c r="I53" i="38" s="1"/>
  <c r="O74" i="38"/>
  <c r="O526" i="20"/>
  <c r="O424" i="20" s="1"/>
  <c r="O9" i="20" s="1"/>
  <c r="O51" i="38" s="1"/>
  <c r="O108" i="22"/>
  <c r="O6" i="22" s="1"/>
  <c r="O208" i="22"/>
  <c r="P424" i="20"/>
  <c r="P9" i="20" s="1"/>
  <c r="R560" i="13"/>
  <c r="U560" i="13" s="1"/>
  <c r="AB616" i="39"/>
  <c r="Y14" i="39" s="1"/>
  <c r="C62" i="40" s="1"/>
  <c r="S17" i="30"/>
  <c r="T17" i="30"/>
  <c r="U17" i="30"/>
  <c r="S6" i="33"/>
  <c r="S12" i="30"/>
  <c r="T12" i="30"/>
  <c r="U12" i="30"/>
  <c r="T27" i="30"/>
  <c r="I737" i="21"/>
  <c r="I709" i="21"/>
  <c r="I681" i="21"/>
  <c r="I651" i="21"/>
  <c r="I623" i="21"/>
  <c r="I595" i="21"/>
  <c r="I566" i="21"/>
  <c r="I538" i="21"/>
  <c r="I510" i="21"/>
  <c r="I481" i="21"/>
  <c r="I453" i="21"/>
  <c r="I425" i="21"/>
  <c r="I395" i="21"/>
  <c r="I367" i="21"/>
  <c r="I339" i="21"/>
  <c r="I310" i="21"/>
  <c r="I282" i="21"/>
  <c r="S37" i="30"/>
  <c r="T37" i="30"/>
  <c r="S25" i="30"/>
  <c r="V25" i="30" s="1"/>
  <c r="T25" i="30"/>
  <c r="R7" i="29"/>
  <c r="S7" i="29"/>
  <c r="I702" i="21"/>
  <c r="I673" i="21"/>
  <c r="I645" i="21"/>
  <c r="I617" i="21"/>
  <c r="I587" i="21"/>
  <c r="I559" i="21"/>
  <c r="I531" i="21"/>
  <c r="I502" i="21"/>
  <c r="I474" i="21"/>
  <c r="I446" i="21"/>
  <c r="I417" i="21"/>
  <c r="I389" i="21"/>
  <c r="I361" i="21"/>
  <c r="I331" i="21"/>
  <c r="I303" i="21"/>
  <c r="I275" i="21"/>
  <c r="I206" i="21"/>
  <c r="I217" i="21"/>
  <c r="I225" i="21"/>
  <c r="I234" i="21"/>
  <c r="I245" i="21"/>
  <c r="I254" i="21"/>
  <c r="I262" i="21"/>
  <c r="I270" i="21"/>
  <c r="I277" i="21"/>
  <c r="I283" i="21"/>
  <c r="I291" i="21"/>
  <c r="I298" i="21"/>
  <c r="I305" i="21"/>
  <c r="I313" i="21"/>
  <c r="I319" i="21"/>
  <c r="I326" i="21"/>
  <c r="I334" i="21"/>
  <c r="I341" i="21"/>
  <c r="I347" i="21"/>
  <c r="I355" i="21"/>
  <c r="I362" i="21"/>
  <c r="I369" i="21"/>
  <c r="I377" i="21"/>
  <c r="I383" i="21"/>
  <c r="I390" i="21"/>
  <c r="I398" i="21"/>
  <c r="I405" i="21"/>
  <c r="I411" i="21"/>
  <c r="I419" i="21"/>
  <c r="I426" i="21"/>
  <c r="I433" i="21"/>
  <c r="I441" i="21"/>
  <c r="I447" i="21"/>
  <c r="I454" i="21"/>
  <c r="I462" i="21"/>
  <c r="I469" i="21"/>
  <c r="I475" i="21"/>
  <c r="I483" i="21"/>
  <c r="I490" i="21"/>
  <c r="I497" i="21"/>
  <c r="I505" i="21"/>
  <c r="I511" i="21"/>
  <c r="I518" i="21"/>
  <c r="I526" i="21"/>
  <c r="I533" i="21"/>
  <c r="I539" i="21"/>
  <c r="I547" i="21"/>
  <c r="I554" i="21"/>
  <c r="I561" i="21"/>
  <c r="I569" i="21"/>
  <c r="I575" i="21"/>
  <c r="I582" i="21"/>
  <c r="I590" i="21"/>
  <c r="I597" i="21"/>
  <c r="I603" i="21"/>
  <c r="I611" i="21"/>
  <c r="I618" i="21"/>
  <c r="I625" i="21"/>
  <c r="I633" i="21"/>
  <c r="I639" i="21"/>
  <c r="I646" i="21"/>
  <c r="I654" i="21"/>
  <c r="I661" i="21"/>
  <c r="I667" i="21"/>
  <c r="I675" i="21"/>
  <c r="I682" i="21"/>
  <c r="I689" i="21"/>
  <c r="I697" i="21"/>
  <c r="I703" i="21"/>
  <c r="I710" i="21"/>
  <c r="I718" i="21"/>
  <c r="I725" i="21"/>
  <c r="I731" i="21"/>
  <c r="I739" i="21"/>
  <c r="I746" i="21"/>
  <c r="I753" i="21"/>
  <c r="I761" i="21"/>
  <c r="I767" i="21"/>
  <c r="I774" i="21"/>
  <c r="I782" i="21"/>
  <c r="I789" i="21"/>
  <c r="I795" i="21"/>
  <c r="I803" i="21"/>
  <c r="I278" i="21"/>
  <c r="I286" i="21"/>
  <c r="I293" i="21"/>
  <c r="I299" i="21"/>
  <c r="I307" i="21"/>
  <c r="I314" i="21"/>
  <c r="I321" i="21"/>
  <c r="I329" i="21"/>
  <c r="I335" i="21"/>
  <c r="I342" i="21"/>
  <c r="I350" i="21"/>
  <c r="I357" i="21"/>
  <c r="I363" i="21"/>
  <c r="I371" i="21"/>
  <c r="I378" i="21"/>
  <c r="I385" i="21"/>
  <c r="I393" i="21"/>
  <c r="I399" i="21"/>
  <c r="I406" i="21"/>
  <c r="I414" i="21"/>
  <c r="I421" i="21"/>
  <c r="I427" i="21"/>
  <c r="I435" i="21"/>
  <c r="I442" i="21"/>
  <c r="I449" i="21"/>
  <c r="I457" i="21"/>
  <c r="I463" i="21"/>
  <c r="I470" i="21"/>
  <c r="I478" i="21"/>
  <c r="I485" i="21"/>
  <c r="I491" i="21"/>
  <c r="I499" i="21"/>
  <c r="I506" i="21"/>
  <c r="I513" i="21"/>
  <c r="I521" i="21"/>
  <c r="I527" i="21"/>
  <c r="I534" i="21"/>
  <c r="I542" i="21"/>
  <c r="I549" i="21"/>
  <c r="I555" i="21"/>
  <c r="I563" i="21"/>
  <c r="I570" i="21"/>
  <c r="I577" i="21"/>
  <c r="I585" i="21"/>
  <c r="I591" i="21"/>
  <c r="I598" i="21"/>
  <c r="I606" i="21"/>
  <c r="I613" i="21"/>
  <c r="I619" i="21"/>
  <c r="I627" i="21"/>
  <c r="I634" i="21"/>
  <c r="I641" i="21"/>
  <c r="I649" i="21"/>
  <c r="I655" i="21"/>
  <c r="I662" i="21"/>
  <c r="I670" i="21"/>
  <c r="I677" i="21"/>
  <c r="I683" i="21"/>
  <c r="I691" i="21"/>
  <c r="I698" i="21"/>
  <c r="I705" i="21"/>
  <c r="I713" i="21"/>
  <c r="I719" i="21"/>
  <c r="I726" i="21"/>
  <c r="I734" i="21"/>
  <c r="I741" i="21"/>
  <c r="I747" i="21"/>
  <c r="I755" i="21"/>
  <c r="I762" i="21"/>
  <c r="I769" i="21"/>
  <c r="I777" i="21"/>
  <c r="I783" i="21"/>
  <c r="I790" i="21"/>
  <c r="I798" i="21"/>
  <c r="I805" i="21"/>
  <c r="I211" i="21"/>
  <c r="I219" i="21"/>
  <c r="I230" i="21"/>
  <c r="I239" i="21"/>
  <c r="I249" i="21"/>
  <c r="I259" i="21"/>
  <c r="I266" i="21"/>
  <c r="I273" i="21"/>
  <c r="I281" i="21"/>
  <c r="I287" i="21"/>
  <c r="I294" i="21"/>
  <c r="I302" i="21"/>
  <c r="I309" i="21"/>
  <c r="I315" i="21"/>
  <c r="I323" i="21"/>
  <c r="I330" i="21"/>
  <c r="I337" i="21"/>
  <c r="I345" i="21"/>
  <c r="I351" i="21"/>
  <c r="I358" i="21"/>
  <c r="I366" i="21"/>
  <c r="I373" i="21"/>
  <c r="I379" i="21"/>
  <c r="I387" i="21"/>
  <c r="I394" i="21"/>
  <c r="I401" i="21"/>
  <c r="I409" i="21"/>
  <c r="I415" i="21"/>
  <c r="I422" i="21"/>
  <c r="I430" i="21"/>
  <c r="I437" i="21"/>
  <c r="I443" i="21"/>
  <c r="I451" i="21"/>
  <c r="I458" i="21"/>
  <c r="I465" i="21"/>
  <c r="I473" i="21"/>
  <c r="I479" i="21"/>
  <c r="I486" i="21"/>
  <c r="I494" i="21"/>
  <c r="I501" i="21"/>
  <c r="I507" i="21"/>
  <c r="I515" i="21"/>
  <c r="I522" i="21"/>
  <c r="I529" i="21"/>
  <c r="I537" i="21"/>
  <c r="I543" i="21"/>
  <c r="I550" i="21"/>
  <c r="I558" i="21"/>
  <c r="I565" i="21"/>
  <c r="I571" i="21"/>
  <c r="I579" i="21"/>
  <c r="I586" i="21"/>
  <c r="I593" i="21"/>
  <c r="I601" i="21"/>
  <c r="I607" i="21"/>
  <c r="I614" i="21"/>
  <c r="I622" i="21"/>
  <c r="I629" i="21"/>
  <c r="I635" i="21"/>
  <c r="I643" i="21"/>
  <c r="I650" i="21"/>
  <c r="I657" i="21"/>
  <c r="I665" i="21"/>
  <c r="I671" i="21"/>
  <c r="I678" i="21"/>
  <c r="I686" i="21"/>
  <c r="I693" i="21"/>
  <c r="I699" i="21"/>
  <c r="I707" i="21"/>
  <c r="I714" i="21"/>
  <c r="I721" i="21"/>
  <c r="I729" i="21"/>
  <c r="I735" i="21"/>
  <c r="I742" i="21"/>
  <c r="I750" i="21"/>
  <c r="I757" i="21"/>
  <c r="I763" i="21"/>
  <c r="I771" i="21"/>
  <c r="I778" i="21"/>
  <c r="I785" i="21"/>
  <c r="I793" i="21"/>
  <c r="I799" i="21"/>
  <c r="I806" i="21"/>
  <c r="I41" i="21"/>
  <c r="I73" i="21"/>
  <c r="I95" i="21"/>
  <c r="I110" i="21"/>
  <c r="I118" i="21"/>
  <c r="I127" i="21"/>
  <c r="I138" i="21"/>
  <c r="I147" i="21"/>
  <c r="I155" i="21"/>
  <c r="I166" i="21"/>
  <c r="I175" i="21"/>
  <c r="I185" i="21"/>
  <c r="I195" i="21"/>
  <c r="I203" i="21"/>
  <c r="I213" i="21"/>
  <c r="I223" i="21"/>
  <c r="I233" i="21"/>
  <c r="I241" i="21"/>
  <c r="I251" i="21"/>
  <c r="I261" i="21"/>
  <c r="I271" i="21"/>
  <c r="I197" i="21"/>
  <c r="I169" i="21"/>
  <c r="I159" i="21"/>
  <c r="I238" i="21"/>
  <c r="I149" i="21"/>
  <c r="I227" i="21"/>
  <c r="I145" i="21"/>
  <c r="I139" i="21"/>
  <c r="I218" i="21"/>
  <c r="I134" i="21"/>
  <c r="I131" i="21"/>
  <c r="I209" i="21"/>
  <c r="I126" i="21"/>
  <c r="I121" i="21"/>
  <c r="I198" i="21"/>
  <c r="I51" i="21"/>
  <c r="S31" i="30"/>
  <c r="T31" i="30"/>
  <c r="U27" i="30"/>
  <c r="V27" i="30" s="1"/>
  <c r="V22" i="30"/>
  <c r="T13" i="30"/>
  <c r="S13" i="30"/>
  <c r="V6" i="30"/>
  <c r="I715" i="21"/>
  <c r="I687" i="21"/>
  <c r="I659" i="21"/>
  <c r="I630" i="21"/>
  <c r="I602" i="21"/>
  <c r="I574" i="21"/>
  <c r="I545" i="21"/>
  <c r="I517" i="21"/>
  <c r="I489" i="21"/>
  <c r="I459" i="21"/>
  <c r="I431" i="21"/>
  <c r="I403" i="21"/>
  <c r="I374" i="21"/>
  <c r="I346" i="21"/>
  <c r="I318" i="21"/>
  <c r="R8" i="29"/>
  <c r="U8" i="29" s="1"/>
  <c r="R5" i="29"/>
  <c r="U5" i="29" s="1"/>
  <c r="I202" i="21"/>
  <c r="I191" i="21"/>
  <c r="I182" i="21"/>
  <c r="I174" i="21"/>
  <c r="I163" i="21"/>
  <c r="I154" i="21"/>
  <c r="I117" i="21"/>
  <c r="I106" i="21"/>
  <c r="I94" i="21"/>
  <c r="I67" i="21"/>
  <c r="I35" i="21"/>
  <c r="I62" i="21"/>
  <c r="I83" i="21"/>
  <c r="I99" i="21"/>
  <c r="I107" i="21"/>
  <c r="I115" i="21"/>
  <c r="I122" i="21"/>
  <c r="I129" i="21"/>
  <c r="I137" i="21"/>
  <c r="I143" i="21"/>
  <c r="I150" i="21"/>
  <c r="I158" i="21"/>
  <c r="I165" i="21"/>
  <c r="I171" i="21"/>
  <c r="I179" i="21"/>
  <c r="I186" i="21"/>
  <c r="I193" i="21"/>
  <c r="I201" i="21"/>
  <c r="I207" i="21"/>
  <c r="I214" i="21"/>
  <c r="I222" i="21"/>
  <c r="I229" i="21"/>
  <c r="I235" i="21"/>
  <c r="I243" i="21"/>
  <c r="I250" i="21"/>
  <c r="I257" i="21"/>
  <c r="I265" i="21"/>
  <c r="I255" i="21"/>
  <c r="I246" i="21"/>
  <c r="I190" i="21"/>
  <c r="I181" i="21"/>
  <c r="I170" i="21"/>
  <c r="I161" i="21"/>
  <c r="I153" i="21"/>
  <c r="I142" i="21"/>
  <c r="I133" i="21"/>
  <c r="I123" i="21"/>
  <c r="I113" i="21"/>
  <c r="I105" i="21"/>
  <c r="I89" i="21"/>
  <c r="I57" i="21"/>
  <c r="V11" i="30"/>
  <c r="I187" i="21"/>
  <c r="I177" i="21"/>
  <c r="I111" i="21"/>
  <c r="I101" i="21"/>
  <c r="I78" i="21"/>
  <c r="I46" i="21"/>
  <c r="V403" i="24"/>
  <c r="V519" i="24"/>
  <c r="V583" i="24"/>
  <c r="V5" i="25"/>
  <c r="V8" i="25"/>
  <c r="V13" i="25"/>
  <c r="V16" i="25"/>
  <c r="V21" i="25"/>
  <c r="V24" i="25"/>
  <c r="V29" i="25"/>
  <c r="V32" i="25"/>
  <c r="V37" i="25"/>
  <c r="V40" i="25"/>
  <c r="V45" i="25"/>
  <c r="V48" i="25"/>
  <c r="V53" i="25"/>
  <c r="V56" i="25"/>
  <c r="V61" i="25"/>
  <c r="V64" i="25"/>
  <c r="V69" i="25"/>
  <c r="V72" i="25"/>
  <c r="V77" i="25"/>
  <c r="V80" i="25"/>
  <c r="V85" i="25"/>
  <c r="V88" i="25"/>
  <c r="V93" i="25"/>
  <c r="V96" i="25"/>
  <c r="V101" i="25"/>
  <c r="V104" i="25"/>
  <c r="V109" i="25"/>
  <c r="V112" i="25"/>
  <c r="V117" i="25"/>
  <c r="V120" i="25"/>
  <c r="V125" i="25"/>
  <c r="V128" i="25"/>
  <c r="V133" i="25"/>
  <c r="V136" i="25"/>
  <c r="V141" i="25"/>
  <c r="V144" i="25"/>
  <c r="V149" i="25"/>
  <c r="V152" i="25"/>
  <c r="V154" i="25"/>
  <c r="V161" i="25"/>
  <c r="V164" i="25"/>
  <c r="V167" i="25"/>
  <c r="V170" i="25"/>
  <c r="V177" i="25"/>
  <c r="V180" i="25"/>
  <c r="V183" i="25"/>
  <c r="V186" i="25"/>
  <c r="V193" i="25"/>
  <c r="V196" i="25"/>
  <c r="V199" i="25"/>
  <c r="V202" i="25"/>
  <c r="V209" i="25"/>
  <c r="V212" i="25"/>
  <c r="V215" i="25"/>
  <c r="V218" i="25"/>
  <c r="V225" i="25"/>
  <c r="V228" i="25"/>
  <c r="V231" i="25"/>
  <c r="V234" i="25"/>
  <c r="V282" i="24"/>
  <c r="V435" i="24"/>
  <c r="V535" i="24"/>
  <c r="V599" i="24"/>
  <c r="V6" i="25"/>
  <c r="V11" i="25"/>
  <c r="V14" i="25"/>
  <c r="V19" i="25"/>
  <c r="V22" i="25"/>
  <c r="V27" i="25"/>
  <c r="V30" i="25"/>
  <c r="V35" i="25"/>
  <c r="V38" i="25"/>
  <c r="V43" i="25"/>
  <c r="V46" i="25"/>
  <c r="V51" i="25"/>
  <c r="V54" i="25"/>
  <c r="V59" i="25"/>
  <c r="V62" i="25"/>
  <c r="V67" i="25"/>
  <c r="V70" i="25"/>
  <c r="V75" i="25"/>
  <c r="V78" i="25"/>
  <c r="V83" i="25"/>
  <c r="V86" i="25"/>
  <c r="V91" i="25"/>
  <c r="V94" i="25"/>
  <c r="V99" i="25"/>
  <c r="V102" i="25"/>
  <c r="V107" i="25"/>
  <c r="V110" i="25"/>
  <c r="V115" i="25"/>
  <c r="V118" i="25"/>
  <c r="V123" i="25"/>
  <c r="V126" i="25"/>
  <c r="V131" i="25"/>
  <c r="V134" i="25"/>
  <c r="V139" i="25"/>
  <c r="V142" i="25"/>
  <c r="V147" i="25"/>
  <c r="V150" i="25"/>
  <c r="V155" i="25"/>
  <c r="V158" i="25"/>
  <c r="V165" i="25"/>
  <c r="V168" i="25"/>
  <c r="V171" i="25"/>
  <c r="V174" i="25"/>
  <c r="V181" i="25"/>
  <c r="V184" i="25"/>
  <c r="V187" i="25"/>
  <c r="V190" i="25"/>
  <c r="V197" i="25"/>
  <c r="V200" i="25"/>
  <c r="V203" i="25"/>
  <c r="V206" i="25"/>
  <c r="V213" i="25"/>
  <c r="V216" i="25"/>
  <c r="V219" i="25"/>
  <c r="V222" i="25"/>
  <c r="V229" i="25"/>
  <c r="V232" i="25"/>
  <c r="V346" i="24"/>
  <c r="V467" i="24"/>
  <c r="V551" i="24"/>
  <c r="V9" i="25"/>
  <c r="V12" i="25"/>
  <c r="V17" i="25"/>
  <c r="V20" i="25"/>
  <c r="V25" i="25"/>
  <c r="V28" i="25"/>
  <c r="V33" i="25"/>
  <c r="V36" i="25"/>
  <c r="V41" i="25"/>
  <c r="V44" i="25"/>
  <c r="V49" i="25"/>
  <c r="V52" i="25"/>
  <c r="V57" i="25"/>
  <c r="V60" i="25"/>
  <c r="V65" i="25"/>
  <c r="V68" i="25"/>
  <c r="V73" i="25"/>
  <c r="V76" i="25"/>
  <c r="V81" i="25"/>
  <c r="V84" i="25"/>
  <c r="V89" i="25"/>
  <c r="V92" i="25"/>
  <c r="V97" i="25"/>
  <c r="V100" i="25"/>
  <c r="V105" i="25"/>
  <c r="V108" i="25"/>
  <c r="V113" i="25"/>
  <c r="V116" i="25"/>
  <c r="V121" i="25"/>
  <c r="V124" i="25"/>
  <c r="V129" i="25"/>
  <c r="V132" i="25"/>
  <c r="V137" i="25"/>
  <c r="V140" i="25"/>
  <c r="V145" i="25"/>
  <c r="V148" i="25"/>
  <c r="V153" i="25"/>
  <c r="V156" i="25"/>
  <c r="V159" i="25"/>
  <c r="V162" i="25"/>
  <c r="V169" i="25"/>
  <c r="V172" i="25"/>
  <c r="V175" i="25"/>
  <c r="V178" i="25"/>
  <c r="V185" i="25"/>
  <c r="V188" i="25"/>
  <c r="V191" i="25"/>
  <c r="V194" i="25"/>
  <c r="V201" i="25"/>
  <c r="V204" i="25"/>
  <c r="V207" i="25"/>
  <c r="V210" i="25"/>
  <c r="V217" i="25"/>
  <c r="V220" i="25"/>
  <c r="V223" i="25"/>
  <c r="V226" i="25"/>
  <c r="V233" i="25"/>
  <c r="V236" i="25"/>
  <c r="V23" i="25"/>
  <c r="V34" i="25"/>
  <c r="V55" i="25"/>
  <c r="V66" i="25"/>
  <c r="V87" i="25"/>
  <c r="V98" i="25"/>
  <c r="V119" i="25"/>
  <c r="V130" i="25"/>
  <c r="V151" i="25"/>
  <c r="V163" i="25"/>
  <c r="V176" i="25"/>
  <c r="V189" i="25"/>
  <c r="V214" i="25"/>
  <c r="V227" i="25"/>
  <c r="V237" i="25"/>
  <c r="V240" i="25"/>
  <c r="V243" i="25"/>
  <c r="V246" i="25"/>
  <c r="V253" i="25"/>
  <c r="V256" i="25"/>
  <c r="V259" i="25"/>
  <c r="V262" i="25"/>
  <c r="V269" i="25"/>
  <c r="V272" i="25"/>
  <c r="V275" i="25"/>
  <c r="V278" i="25"/>
  <c r="V285" i="25"/>
  <c r="V288" i="25"/>
  <c r="V291" i="25"/>
  <c r="V294" i="25"/>
  <c r="V301" i="25"/>
  <c r="V304" i="25"/>
  <c r="V307" i="25"/>
  <c r="V310" i="25"/>
  <c r="V317" i="25"/>
  <c r="V320" i="25"/>
  <c r="V323" i="25"/>
  <c r="V326" i="25"/>
  <c r="V333" i="25"/>
  <c r="V336" i="25"/>
  <c r="V339" i="25"/>
  <c r="V342" i="25"/>
  <c r="V349" i="25"/>
  <c r="V352" i="25"/>
  <c r="V355" i="25"/>
  <c r="V358" i="25"/>
  <c r="V365" i="25"/>
  <c r="V368" i="25"/>
  <c r="V371" i="25"/>
  <c r="V374" i="25"/>
  <c r="V381" i="25"/>
  <c r="V384" i="25"/>
  <c r="V387" i="25"/>
  <c r="V390" i="25"/>
  <c r="V397" i="25"/>
  <c r="V400" i="25"/>
  <c r="V403" i="25"/>
  <c r="V406" i="25"/>
  <c r="V413" i="25"/>
  <c r="V371" i="24"/>
  <c r="V15" i="25"/>
  <c r="V26" i="25"/>
  <c r="V47" i="25"/>
  <c r="V58" i="25"/>
  <c r="V79" i="25"/>
  <c r="V90" i="25"/>
  <c r="V111" i="25"/>
  <c r="V122" i="25"/>
  <c r="V143" i="25"/>
  <c r="V166" i="25"/>
  <c r="V179" i="25"/>
  <c r="V192" i="25"/>
  <c r="V205" i="25"/>
  <c r="V230" i="25"/>
  <c r="V241" i="25"/>
  <c r="V244" i="25"/>
  <c r="V247" i="25"/>
  <c r="V250" i="25"/>
  <c r="V257" i="25"/>
  <c r="V260" i="25"/>
  <c r="V263" i="25"/>
  <c r="V266" i="25"/>
  <c r="V273" i="25"/>
  <c r="V276" i="25"/>
  <c r="V279" i="25"/>
  <c r="V282" i="25"/>
  <c r="V289" i="25"/>
  <c r="V292" i="25"/>
  <c r="V295" i="25"/>
  <c r="V298" i="25"/>
  <c r="V305" i="25"/>
  <c r="V308" i="25"/>
  <c r="V311" i="25"/>
  <c r="V314" i="25"/>
  <c r="V321" i="25"/>
  <c r="V324" i="25"/>
  <c r="V327" i="25"/>
  <c r="V330" i="25"/>
  <c r="V337" i="25"/>
  <c r="V340" i="25"/>
  <c r="V343" i="25"/>
  <c r="V346" i="25"/>
  <c r="V353" i="25"/>
  <c r="V356" i="25"/>
  <c r="V359" i="25"/>
  <c r="V362" i="25"/>
  <c r="V369" i="25"/>
  <c r="V372" i="25"/>
  <c r="V375" i="25"/>
  <c r="V378" i="25"/>
  <c r="V385" i="25"/>
  <c r="V388" i="25"/>
  <c r="V391" i="25"/>
  <c r="V394" i="25"/>
  <c r="V401" i="25"/>
  <c r="V404" i="25"/>
  <c r="V407" i="25"/>
  <c r="V410" i="25"/>
  <c r="V417" i="25"/>
  <c r="V420" i="25"/>
  <c r="V423" i="25"/>
  <c r="V426" i="25"/>
  <c r="V433" i="25"/>
  <c r="V436" i="25"/>
  <c r="V439" i="25"/>
  <c r="V499" i="24"/>
  <c r="V7" i="25"/>
  <c r="V18" i="25"/>
  <c r="V39" i="25"/>
  <c r="V50" i="25"/>
  <c r="V71" i="25"/>
  <c r="V82" i="25"/>
  <c r="V103" i="25"/>
  <c r="V114" i="25"/>
  <c r="V135" i="25"/>
  <c r="V146" i="25"/>
  <c r="V157" i="25"/>
  <c r="V182" i="25"/>
  <c r="V195" i="25"/>
  <c r="V208" i="25"/>
  <c r="V221" i="25"/>
  <c r="V238" i="25"/>
  <c r="V245" i="25"/>
  <c r="V248" i="25"/>
  <c r="V251" i="25"/>
  <c r="V254" i="25"/>
  <c r="V261" i="25"/>
  <c r="V264" i="25"/>
  <c r="V267" i="25"/>
  <c r="V270" i="25"/>
  <c r="V277" i="25"/>
  <c r="V280" i="25"/>
  <c r="V283" i="25"/>
  <c r="V286" i="25"/>
  <c r="V293" i="25"/>
  <c r="V296" i="25"/>
  <c r="V299" i="25"/>
  <c r="V302" i="25"/>
  <c r="V309" i="25"/>
  <c r="V312" i="25"/>
  <c r="V315" i="25"/>
  <c r="V318" i="25"/>
  <c r="V325" i="25"/>
  <c r="V328" i="25"/>
  <c r="V331" i="25"/>
  <c r="V334" i="25"/>
  <c r="V341" i="25"/>
  <c r="V344" i="25"/>
  <c r="V347" i="25"/>
  <c r="V350" i="25"/>
  <c r="V357" i="25"/>
  <c r="V360" i="25"/>
  <c r="V363" i="25"/>
  <c r="V366" i="25"/>
  <c r="V373" i="25"/>
  <c r="V376" i="25"/>
  <c r="V379" i="25"/>
  <c r="V382" i="25"/>
  <c r="V389" i="25"/>
  <c r="V392" i="25"/>
  <c r="V395" i="25"/>
  <c r="V398" i="25"/>
  <c r="V405" i="25"/>
  <c r="V408" i="25"/>
  <c r="V411" i="25"/>
  <c r="V414" i="25"/>
  <c r="V421" i="25"/>
  <c r="V424" i="25"/>
  <c r="V427" i="25"/>
  <c r="V430" i="25"/>
  <c r="V437" i="25"/>
  <c r="V10" i="25"/>
  <c r="V95" i="25"/>
  <c r="V138" i="25"/>
  <c r="V235" i="25"/>
  <c r="V249" i="25"/>
  <c r="V274" i="25"/>
  <c r="V287" i="25"/>
  <c r="V300" i="25"/>
  <c r="V313" i="25"/>
  <c r="V338" i="25"/>
  <c r="V351" i="25"/>
  <c r="V364" i="25"/>
  <c r="V377" i="25"/>
  <c r="V402" i="25"/>
  <c r="V415" i="25"/>
  <c r="V428" i="25"/>
  <c r="V434" i="25"/>
  <c r="V440" i="25"/>
  <c r="V443" i="25"/>
  <c r="V446" i="25"/>
  <c r="V453" i="25"/>
  <c r="V456" i="25"/>
  <c r="V459" i="25"/>
  <c r="V462" i="25"/>
  <c r="V469" i="25"/>
  <c r="V472" i="25"/>
  <c r="V475" i="25"/>
  <c r="V478" i="25"/>
  <c r="V485" i="25"/>
  <c r="V487" i="25"/>
  <c r="V490" i="25"/>
  <c r="V493" i="25"/>
  <c r="V495" i="25"/>
  <c r="V500" i="25"/>
  <c r="V502" i="25"/>
  <c r="V505" i="25"/>
  <c r="V511" i="25"/>
  <c r="V516" i="25"/>
  <c r="V518" i="25"/>
  <c r="V521" i="25"/>
  <c r="V527" i="25"/>
  <c r="V532" i="25"/>
  <c r="V534" i="25"/>
  <c r="V537" i="25"/>
  <c r="V543" i="25"/>
  <c r="V548" i="25"/>
  <c r="V550" i="25"/>
  <c r="V553" i="25"/>
  <c r="V559" i="25"/>
  <c r="V564" i="25"/>
  <c r="V566" i="25"/>
  <c r="V569" i="25"/>
  <c r="V575" i="25"/>
  <c r="V580" i="25"/>
  <c r="V582" i="25"/>
  <c r="V585" i="25"/>
  <c r="V591" i="25"/>
  <c r="V567" i="24"/>
  <c r="V63" i="25"/>
  <c r="V106" i="25"/>
  <c r="V198" i="25"/>
  <c r="V239" i="25"/>
  <c r="V252" i="25"/>
  <c r="V265" i="25"/>
  <c r="V290" i="25"/>
  <c r="V303" i="25"/>
  <c r="V316" i="25"/>
  <c r="V329" i="25"/>
  <c r="V354" i="25"/>
  <c r="V367" i="25"/>
  <c r="V380" i="25"/>
  <c r="V393" i="25"/>
  <c r="V416" i="25"/>
  <c r="V422" i="25"/>
  <c r="V429" i="25"/>
  <c r="V435" i="25"/>
  <c r="V441" i="25"/>
  <c r="V444" i="25"/>
  <c r="V447" i="25"/>
  <c r="V450" i="25"/>
  <c r="V42" i="25"/>
  <c r="V127" i="25"/>
  <c r="V224" i="25"/>
  <c r="V258" i="25"/>
  <c r="V284" i="25"/>
  <c r="V335" i="25"/>
  <c r="V361" i="25"/>
  <c r="V386" i="25"/>
  <c r="V412" i="25"/>
  <c r="V438" i="25"/>
  <c r="V452" i="25"/>
  <c r="V457" i="25"/>
  <c r="V461" i="25"/>
  <c r="V465" i="25"/>
  <c r="V482" i="25"/>
  <c r="V486" i="25"/>
  <c r="V497" i="25"/>
  <c r="V499" i="25"/>
  <c r="V509" i="25"/>
  <c r="V512" i="25"/>
  <c r="V524" i="25"/>
  <c r="V530" i="25"/>
  <c r="V536" i="25"/>
  <c r="V539" i="25"/>
  <c r="V542" i="25"/>
  <c r="V549" i="25"/>
  <c r="V551" i="25"/>
  <c r="V554" i="25"/>
  <c r="V561" i="25"/>
  <c r="V563" i="25"/>
  <c r="V573" i="25"/>
  <c r="V576" i="25"/>
  <c r="V588" i="25"/>
  <c r="V594" i="25"/>
  <c r="V597" i="25"/>
  <c r="V603" i="25"/>
  <c r="V9" i="26"/>
  <c r="V12" i="26"/>
  <c r="V17" i="26"/>
  <c r="V20" i="26"/>
  <c r="V25" i="26"/>
  <c r="V28" i="26"/>
  <c r="V33" i="26"/>
  <c r="V36" i="26"/>
  <c r="V41" i="26"/>
  <c r="V44" i="26"/>
  <c r="V49" i="26"/>
  <c r="V52" i="26"/>
  <c r="V57" i="26"/>
  <c r="V60" i="26"/>
  <c r="V65" i="26"/>
  <c r="V68" i="26"/>
  <c r="V73" i="26"/>
  <c r="V76" i="26"/>
  <c r="V81" i="26"/>
  <c r="V84" i="26"/>
  <c r="V89" i="26"/>
  <c r="V92" i="26"/>
  <c r="V97" i="26"/>
  <c r="V100" i="26"/>
  <c r="V105" i="26"/>
  <c r="V108" i="26"/>
  <c r="V113" i="26"/>
  <c r="V116" i="26"/>
  <c r="V121" i="26"/>
  <c r="V124" i="26"/>
  <c r="V129" i="26"/>
  <c r="V132" i="26"/>
  <c r="V137" i="26"/>
  <c r="V140" i="26"/>
  <c r="V145" i="26"/>
  <c r="V148" i="26"/>
  <c r="V153" i="26"/>
  <c r="V156" i="26"/>
  <c r="V161" i="26"/>
  <c r="V164" i="26"/>
  <c r="V169" i="26"/>
  <c r="V172" i="26"/>
  <c r="V177" i="26"/>
  <c r="V180" i="26"/>
  <c r="V185" i="26"/>
  <c r="V188" i="26"/>
  <c r="V193" i="26"/>
  <c r="V196" i="26"/>
  <c r="V201" i="26"/>
  <c r="V204" i="26"/>
  <c r="V209" i="26"/>
  <c r="V212" i="26"/>
  <c r="V217" i="26"/>
  <c r="V220" i="26"/>
  <c r="V225" i="26"/>
  <c r="V228" i="26"/>
  <c r="V233" i="26"/>
  <c r="V236" i="26"/>
  <c r="V241" i="26"/>
  <c r="V244" i="26"/>
  <c r="V249" i="26"/>
  <c r="V252" i="26"/>
  <c r="V257" i="26"/>
  <c r="V260" i="26"/>
  <c r="V265" i="26"/>
  <c r="V268" i="26"/>
  <c r="V273" i="26"/>
  <c r="V276" i="26"/>
  <c r="V74" i="25"/>
  <c r="V160" i="25"/>
  <c r="V242" i="25"/>
  <c r="V268" i="25"/>
  <c r="V319" i="25"/>
  <c r="V345" i="25"/>
  <c r="V370" i="25"/>
  <c r="V396" i="25"/>
  <c r="V418" i="25"/>
  <c r="V431" i="25"/>
  <c r="V448" i="25"/>
  <c r="V466" i="25"/>
  <c r="V470" i="25"/>
  <c r="V474" i="25"/>
  <c r="V479" i="25"/>
  <c r="V483" i="25"/>
  <c r="V494" i="25"/>
  <c r="V501" i="25"/>
  <c r="V503" i="25"/>
  <c r="V506" i="25"/>
  <c r="V513" i="25"/>
  <c r="V515" i="25"/>
  <c r="V525" i="25"/>
  <c r="V528" i="25"/>
  <c r="V540" i="25"/>
  <c r="V546" i="25"/>
  <c r="V552" i="25"/>
  <c r="V555" i="25"/>
  <c r="V558" i="25"/>
  <c r="V565" i="25"/>
  <c r="V567" i="25"/>
  <c r="V570" i="25"/>
  <c r="V577" i="25"/>
  <c r="V579" i="25"/>
  <c r="V589" i="25"/>
  <c r="V592" i="25"/>
  <c r="V599" i="25"/>
  <c r="V604" i="25"/>
  <c r="V7" i="26"/>
  <c r="V10" i="26"/>
  <c r="V15" i="26"/>
  <c r="V18" i="26"/>
  <c r="V23" i="26"/>
  <c r="V26" i="26"/>
  <c r="V31" i="26"/>
  <c r="V34" i="26"/>
  <c r="V39" i="26"/>
  <c r="V42" i="26"/>
  <c r="V47" i="26"/>
  <c r="V50" i="26"/>
  <c r="V55" i="26"/>
  <c r="V58" i="26"/>
  <c r="V63" i="26"/>
  <c r="V66" i="26"/>
  <c r="V71" i="26"/>
  <c r="V74" i="26"/>
  <c r="V79" i="26"/>
  <c r="V82" i="26"/>
  <c r="V87" i="26"/>
  <c r="V90" i="26"/>
  <c r="V95" i="26"/>
  <c r="V98" i="26"/>
  <c r="V103" i="26"/>
  <c r="V106" i="26"/>
  <c r="V111" i="26"/>
  <c r="V114" i="26"/>
  <c r="V119" i="26"/>
  <c r="V122" i="26"/>
  <c r="V127" i="26"/>
  <c r="V130" i="26"/>
  <c r="V135" i="26"/>
  <c r="V138" i="26"/>
  <c r="V143" i="26"/>
  <c r="V146" i="26"/>
  <c r="V151" i="26"/>
  <c r="V154" i="26"/>
  <c r="V159" i="26"/>
  <c r="V162" i="26"/>
  <c r="V167" i="26"/>
  <c r="V170" i="26"/>
  <c r="V175" i="26"/>
  <c r="V178" i="26"/>
  <c r="V183" i="26"/>
  <c r="V186" i="26"/>
  <c r="V191" i="26"/>
  <c r="V194" i="26"/>
  <c r="V199" i="26"/>
  <c r="V202" i="26"/>
  <c r="V207" i="26"/>
  <c r="V210" i="26"/>
  <c r="V215" i="26"/>
  <c r="V218" i="26"/>
  <c r="V223" i="26"/>
  <c r="V226" i="26"/>
  <c r="V231" i="26"/>
  <c r="V234" i="26"/>
  <c r="V239" i="26"/>
  <c r="V242" i="26"/>
  <c r="V247" i="26"/>
  <c r="V250" i="26"/>
  <c r="V255" i="26"/>
  <c r="V258" i="26"/>
  <c r="V263" i="26"/>
  <c r="V266" i="26"/>
  <c r="V271" i="26"/>
  <c r="V274" i="26"/>
  <c r="V279" i="26"/>
  <c r="V173" i="25"/>
  <c r="V271" i="25"/>
  <c r="V297" i="25"/>
  <c r="V322" i="25"/>
  <c r="V348" i="25"/>
  <c r="V399" i="25"/>
  <c r="V419" i="25"/>
  <c r="V432" i="25"/>
  <c r="V442" i="25"/>
  <c r="V449" i="25"/>
  <c r="V454" i="25"/>
  <c r="V458" i="25"/>
  <c r="V463" i="25"/>
  <c r="V467" i="25"/>
  <c r="V471" i="25"/>
  <c r="V476" i="25"/>
  <c r="V480" i="25"/>
  <c r="V484" i="25"/>
  <c r="V488" i="25"/>
  <c r="V491" i="25"/>
  <c r="V498" i="25"/>
  <c r="V504" i="25"/>
  <c r="V507" i="25"/>
  <c r="V510" i="25"/>
  <c r="V517" i="25"/>
  <c r="V519" i="25"/>
  <c r="V522" i="25"/>
  <c r="V529" i="25"/>
  <c r="V531" i="25"/>
  <c r="V541" i="25"/>
  <c r="V544" i="25"/>
  <c r="V556" i="25"/>
  <c r="V562" i="25"/>
  <c r="V568" i="25"/>
  <c r="V571" i="25"/>
  <c r="V574" i="25"/>
  <c r="V581" i="25"/>
  <c r="V583" i="25"/>
  <c r="V586" i="25"/>
  <c r="V593" i="25"/>
  <c r="V595" i="25"/>
  <c r="V600" i="25"/>
  <c r="V602" i="25"/>
  <c r="V605" i="25"/>
  <c r="V5" i="26"/>
  <c r="V8" i="26"/>
  <c r="V13" i="26"/>
  <c r="V16" i="26"/>
  <c r="V21" i="26"/>
  <c r="V24" i="26"/>
  <c r="V29" i="26"/>
  <c r="V32" i="26"/>
  <c r="V37" i="26"/>
  <c r="V40" i="26"/>
  <c r="V45" i="26"/>
  <c r="V48" i="26"/>
  <c r="V53" i="26"/>
  <c r="V56" i="26"/>
  <c r="V61" i="26"/>
  <c r="V64" i="26"/>
  <c r="V69" i="26"/>
  <c r="V72" i="26"/>
  <c r="V77" i="26"/>
  <c r="V80" i="26"/>
  <c r="V85" i="26"/>
  <c r="V88" i="26"/>
  <c r="V93" i="26"/>
  <c r="V96" i="26"/>
  <c r="V101" i="26"/>
  <c r="V104" i="26"/>
  <c r="V109" i="26"/>
  <c r="V112" i="26"/>
  <c r="V117" i="26"/>
  <c r="V120" i="26"/>
  <c r="V125" i="26"/>
  <c r="V128" i="26"/>
  <c r="V133" i="26"/>
  <c r="V136" i="26"/>
  <c r="V141" i="26"/>
  <c r="V144" i="26"/>
  <c r="V149" i="26"/>
  <c r="V152" i="26"/>
  <c r="V157" i="26"/>
  <c r="V160" i="26"/>
  <c r="V165" i="26"/>
  <c r="V168" i="26"/>
  <c r="V173" i="26"/>
  <c r="V176" i="26"/>
  <c r="V181" i="26"/>
  <c r="V184" i="26"/>
  <c r="V189" i="26"/>
  <c r="V192" i="26"/>
  <c r="V197" i="26"/>
  <c r="V200" i="26"/>
  <c r="V205" i="26"/>
  <c r="V208" i="26"/>
  <c r="V213" i="26"/>
  <c r="V216" i="26"/>
  <c r="V221" i="26"/>
  <c r="V224" i="26"/>
  <c r="V229" i="26"/>
  <c r="V232" i="26"/>
  <c r="V237" i="26"/>
  <c r="V240" i="26"/>
  <c r="V245" i="26"/>
  <c r="V248" i="26"/>
  <c r="V253" i="26"/>
  <c r="V256" i="26"/>
  <c r="V261" i="26"/>
  <c r="V264" i="26"/>
  <c r="V269" i="26"/>
  <c r="V272" i="26"/>
  <c r="V277" i="26"/>
  <c r="V280" i="26"/>
  <c r="V306" i="25"/>
  <c r="V409" i="25"/>
  <c r="V451" i="25"/>
  <c r="V468" i="25"/>
  <c r="V523" i="25"/>
  <c r="V535" i="25"/>
  <c r="V547" i="25"/>
  <c r="V560" i="25"/>
  <c r="V572" i="25"/>
  <c r="V584" i="25"/>
  <c r="V596" i="25"/>
  <c r="V11" i="26"/>
  <c r="V22" i="26"/>
  <c r="V43" i="26"/>
  <c r="V54" i="26"/>
  <c r="V75" i="26"/>
  <c r="V86" i="26"/>
  <c r="V107" i="26"/>
  <c r="V118" i="26"/>
  <c r="V139" i="26"/>
  <c r="V150" i="26"/>
  <c r="V171" i="26"/>
  <c r="V182" i="26"/>
  <c r="V203" i="26"/>
  <c r="V214" i="26"/>
  <c r="V235" i="26"/>
  <c r="V246" i="26"/>
  <c r="V267" i="26"/>
  <c r="V278" i="26"/>
  <c r="V282" i="26"/>
  <c r="V287" i="26"/>
  <c r="V290" i="26"/>
  <c r="V295" i="26"/>
  <c r="V298" i="26"/>
  <c r="V303" i="26"/>
  <c r="V306" i="26"/>
  <c r="V311" i="26"/>
  <c r="V317" i="26"/>
  <c r="V323" i="26"/>
  <c r="V329" i="26"/>
  <c r="V332" i="26"/>
  <c r="V334" i="26"/>
  <c r="V336" i="26"/>
  <c r="V338" i="26"/>
  <c r="V343" i="26"/>
  <c r="V349" i="26"/>
  <c r="V355" i="26"/>
  <c r="V361" i="26"/>
  <c r="V364" i="26"/>
  <c r="V366" i="26"/>
  <c r="V368" i="26"/>
  <c r="V370" i="26"/>
  <c r="V375" i="26"/>
  <c r="V381" i="26"/>
  <c r="V387" i="26"/>
  <c r="V393" i="26"/>
  <c r="V396" i="26"/>
  <c r="V398" i="26"/>
  <c r="V400" i="26"/>
  <c r="V402" i="26"/>
  <c r="V407" i="26"/>
  <c r="V413" i="26"/>
  <c r="V419" i="26"/>
  <c r="V425" i="26"/>
  <c r="V428" i="26"/>
  <c r="V430" i="26"/>
  <c r="V432" i="26"/>
  <c r="V434" i="26"/>
  <c r="V439" i="26"/>
  <c r="V445" i="26"/>
  <c r="V451" i="26"/>
  <c r="V457" i="26"/>
  <c r="V460" i="26"/>
  <c r="V462" i="26"/>
  <c r="V464" i="26"/>
  <c r="V466" i="26"/>
  <c r="V471" i="26"/>
  <c r="V477" i="26"/>
  <c r="V483" i="26"/>
  <c r="V489" i="26"/>
  <c r="V492" i="26"/>
  <c r="V494" i="26"/>
  <c r="V496" i="26"/>
  <c r="V498" i="26"/>
  <c r="V503" i="26"/>
  <c r="V509" i="26"/>
  <c r="V515" i="26"/>
  <c r="V521" i="26"/>
  <c r="V524" i="26"/>
  <c r="V526" i="26"/>
  <c r="V528" i="26"/>
  <c r="V530" i="26"/>
  <c r="V535" i="26"/>
  <c r="V541" i="26"/>
  <c r="V547" i="26"/>
  <c r="V553" i="26"/>
  <c r="V556" i="26"/>
  <c r="V211" i="25"/>
  <c r="V332" i="25"/>
  <c r="V425" i="25"/>
  <c r="V455" i="25"/>
  <c r="V473" i="25"/>
  <c r="V489" i="25"/>
  <c r="V514" i="25"/>
  <c r="V526" i="25"/>
  <c r="V538" i="25"/>
  <c r="V587" i="25"/>
  <c r="V598" i="25"/>
  <c r="V14" i="26"/>
  <c r="V35" i="26"/>
  <c r="V46" i="26"/>
  <c r="V67" i="26"/>
  <c r="V78" i="26"/>
  <c r="V99" i="26"/>
  <c r="V110" i="26"/>
  <c r="V131" i="26"/>
  <c r="V142" i="26"/>
  <c r="V163" i="26"/>
  <c r="V174" i="26"/>
  <c r="V195" i="26"/>
  <c r="V206" i="26"/>
  <c r="V227" i="26"/>
  <c r="V238" i="26"/>
  <c r="V259" i="26"/>
  <c r="V270" i="26"/>
  <c r="V285" i="26"/>
  <c r="V288" i="26"/>
  <c r="V293" i="26"/>
  <c r="V296" i="26"/>
  <c r="V301" i="26"/>
  <c r="V304" i="26"/>
  <c r="V309" i="26"/>
  <c r="V315" i="26"/>
  <c r="V321" i="26"/>
  <c r="V324" i="26"/>
  <c r="V326" i="26"/>
  <c r="V328" i="26"/>
  <c r="V330" i="26"/>
  <c r="V335" i="26"/>
  <c r="V341" i="26"/>
  <c r="V347" i="26"/>
  <c r="V353" i="26"/>
  <c r="V356" i="26"/>
  <c r="V358" i="26"/>
  <c r="V360" i="26"/>
  <c r="V362" i="26"/>
  <c r="V367" i="26"/>
  <c r="V373" i="26"/>
  <c r="V379" i="26"/>
  <c r="V385" i="26"/>
  <c r="V388" i="26"/>
  <c r="V390" i="26"/>
  <c r="V392" i="26"/>
  <c r="V394" i="26"/>
  <c r="V399" i="26"/>
  <c r="V405" i="26"/>
  <c r="V411" i="26"/>
  <c r="V417" i="26"/>
  <c r="V420" i="26"/>
  <c r="V422" i="26"/>
  <c r="V424" i="26"/>
  <c r="V426" i="26"/>
  <c r="V431" i="26"/>
  <c r="V437" i="26"/>
  <c r="V443" i="26"/>
  <c r="V449" i="26"/>
  <c r="V452" i="26"/>
  <c r="V454" i="26"/>
  <c r="V456" i="26"/>
  <c r="V458" i="26"/>
  <c r="V463" i="26"/>
  <c r="V469" i="26"/>
  <c r="V475" i="26"/>
  <c r="V481" i="26"/>
  <c r="V484" i="26"/>
  <c r="V486" i="26"/>
  <c r="V488" i="26"/>
  <c r="V490" i="26"/>
  <c r="V495" i="26"/>
  <c r="V602" i="26"/>
  <c r="V600" i="26"/>
  <c r="V598" i="26"/>
  <c r="V596" i="26"/>
  <c r="V593" i="26"/>
  <c r="V587" i="26"/>
  <c r="V581" i="26"/>
  <c r="V575" i="26"/>
  <c r="V570" i="26"/>
  <c r="V568" i="26"/>
  <c r="V566" i="26"/>
  <c r="V564" i="26"/>
  <c r="V561" i="26"/>
  <c r="V552" i="26"/>
  <c r="V549" i="26"/>
  <c r="V546" i="26"/>
  <c r="V537" i="26"/>
  <c r="V532" i="26"/>
  <c r="V527" i="26"/>
  <c r="V523" i="26"/>
  <c r="V518" i="26"/>
  <c r="V512" i="26"/>
  <c r="V506" i="26"/>
  <c r="V501" i="26"/>
  <c r="V493" i="26"/>
  <c r="V480" i="26"/>
  <c r="V476" i="26"/>
  <c r="V467" i="26"/>
  <c r="V455" i="26"/>
  <c r="V450" i="26"/>
  <c r="V446" i="26"/>
  <c r="V441" i="26"/>
  <c r="V429" i="26"/>
  <c r="V416" i="26"/>
  <c r="V412" i="26"/>
  <c r="V403" i="26"/>
  <c r="V391" i="26"/>
  <c r="V386" i="26"/>
  <c r="V382" i="26"/>
  <c r="V377" i="26"/>
  <c r="V365" i="26"/>
  <c r="V352" i="26"/>
  <c r="V348" i="26"/>
  <c r="V339" i="26"/>
  <c r="V327" i="26"/>
  <c r="V322" i="26"/>
  <c r="V318" i="26"/>
  <c r="V313" i="26"/>
  <c r="V299" i="26"/>
  <c r="V294" i="26"/>
  <c r="V283" i="26"/>
  <c r="V251" i="26"/>
  <c r="V230" i="26"/>
  <c r="V187" i="26"/>
  <c r="V166" i="26"/>
  <c r="V123" i="26"/>
  <c r="V102" i="26"/>
  <c r="V59" i="26"/>
  <c r="V38" i="26"/>
  <c r="V590" i="25"/>
  <c r="V492" i="25"/>
  <c r="V460" i="25"/>
  <c r="V604" i="26"/>
  <c r="V601" i="26"/>
  <c r="V595" i="26"/>
  <c r="V589" i="26"/>
  <c r="V583" i="26"/>
  <c r="V578" i="26"/>
  <c r="V576" i="26"/>
  <c r="V574" i="26"/>
  <c r="V572" i="26"/>
  <c r="V569" i="26"/>
  <c r="V563" i="26"/>
  <c r="V557" i="26"/>
  <c r="V554" i="26"/>
  <c r="V545" i="26"/>
  <c r="V543" i="26"/>
  <c r="V540" i="26"/>
  <c r="V534" i="26"/>
  <c r="V531" i="26"/>
  <c r="V520" i="26"/>
  <c r="V517" i="26"/>
  <c r="V514" i="26"/>
  <c r="V505" i="26"/>
  <c r="V500" i="26"/>
  <c r="V491" i="26"/>
  <c r="V479" i="26"/>
  <c r="V474" i="26"/>
  <c r="V470" i="26"/>
  <c r="V465" i="26"/>
  <c r="V453" i="26"/>
  <c r="V440" i="26"/>
  <c r="V436" i="26"/>
  <c r="V427" i="26"/>
  <c r="V415" i="26"/>
  <c r="V410" i="26"/>
  <c r="V406" i="26"/>
  <c r="V401" i="26"/>
  <c r="V389" i="26"/>
  <c r="V376" i="26"/>
  <c r="V372" i="26"/>
  <c r="V363" i="26"/>
  <c r="V351" i="26"/>
  <c r="V346" i="26"/>
  <c r="V342" i="26"/>
  <c r="V337" i="26"/>
  <c r="V325" i="26"/>
  <c r="V312" i="26"/>
  <c r="V308" i="26"/>
  <c r="V297" i="26"/>
  <c r="V292" i="26"/>
  <c r="V281" i="26"/>
  <c r="V243" i="26"/>
  <c r="V222" i="26"/>
  <c r="V179" i="26"/>
  <c r="V158" i="26"/>
  <c r="V115" i="26"/>
  <c r="V94" i="26"/>
  <c r="V51" i="26"/>
  <c r="V30" i="26"/>
  <c r="V557" i="25"/>
  <c r="V533" i="25"/>
  <c r="V508" i="25"/>
  <c r="V481" i="25"/>
  <c r="V445" i="25"/>
  <c r="V281" i="25"/>
  <c r="V603" i="26"/>
  <c r="V597" i="26"/>
  <c r="V591" i="26"/>
  <c r="V586" i="26"/>
  <c r="V584" i="26"/>
  <c r="V582" i="26"/>
  <c r="V580" i="26"/>
  <c r="V577" i="26"/>
  <c r="V571" i="26"/>
  <c r="V565" i="26"/>
  <c r="V559" i="26"/>
  <c r="V551" i="26"/>
  <c r="V548" i="26"/>
  <c r="V542" i="26"/>
  <c r="V539" i="26"/>
  <c r="V536" i="26"/>
  <c r="V525" i="26"/>
  <c r="V522" i="26"/>
  <c r="V513" i="26"/>
  <c r="V511" i="26"/>
  <c r="V508" i="26"/>
  <c r="V502" i="26"/>
  <c r="V499" i="26"/>
  <c r="V487" i="26"/>
  <c r="V482" i="26"/>
  <c r="V478" i="26"/>
  <c r="V473" i="26"/>
  <c r="V461" i="26"/>
  <c r="V448" i="26"/>
  <c r="V444" i="26"/>
  <c r="V435" i="26"/>
  <c r="V423" i="26"/>
  <c r="V418" i="26"/>
  <c r="V414" i="26"/>
  <c r="V409" i="26"/>
  <c r="V397" i="26"/>
  <c r="V384" i="26"/>
  <c r="V380" i="26"/>
  <c r="V371" i="26"/>
  <c r="V359" i="26"/>
  <c r="V354" i="26"/>
  <c r="V350" i="26"/>
  <c r="V345" i="26"/>
  <c r="V333" i="26"/>
  <c r="V320" i="26"/>
  <c r="V316" i="26"/>
  <c r="V307" i="26"/>
  <c r="V302" i="26"/>
  <c r="V291" i="26"/>
  <c r="V286" i="26"/>
  <c r="V262" i="26"/>
  <c r="V219" i="26"/>
  <c r="V198" i="26"/>
  <c r="V155" i="26"/>
  <c r="V134" i="26"/>
  <c r="V91" i="26"/>
  <c r="V70" i="26"/>
  <c r="V27" i="26"/>
  <c r="V6" i="26"/>
  <c r="V601" i="25"/>
  <c r="V578" i="25"/>
  <c r="V477" i="25"/>
  <c r="V255" i="25"/>
  <c r="N19" i="16"/>
  <c r="O6" i="20"/>
  <c r="P14" i="20"/>
  <c r="P51" i="38"/>
  <c r="I18" i="20"/>
  <c r="I16" i="20" s="1"/>
  <c r="I829" i="20"/>
  <c r="I727" i="20" s="1"/>
  <c r="I10" i="20" s="1"/>
  <c r="I52" i="38" s="1"/>
  <c r="I108" i="22"/>
  <c r="I6" i="22" s="1"/>
  <c r="I626" i="20"/>
  <c r="I424" i="20" s="1"/>
  <c r="I9" i="20" s="1"/>
  <c r="I51" i="38" s="1"/>
  <c r="I221" i="20"/>
  <c r="G14" i="16"/>
  <c r="I30" i="38"/>
  <c r="I32" i="38" s="1"/>
  <c r="I34" i="38" s="1"/>
  <c r="I321" i="20"/>
  <c r="O930" i="20"/>
  <c r="O11" i="20" s="1"/>
  <c r="O53" i="38" s="1"/>
  <c r="O729" i="20"/>
  <c r="O727" i="20" s="1"/>
  <c r="O10" i="20" s="1"/>
  <c r="O52" i="38" s="1"/>
  <c r="O1033" i="20"/>
  <c r="O13" i="20" s="1"/>
  <c r="O55" i="38" s="1"/>
  <c r="O321" i="20"/>
  <c r="I1033" i="20"/>
  <c r="I13" i="20" s="1"/>
  <c r="I55" i="38" s="1"/>
  <c r="H9" i="14"/>
  <c r="H11" i="14" s="1"/>
  <c r="P727" i="20"/>
  <c r="P10" i="20" s="1"/>
  <c r="P52" i="38" s="1"/>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R6" i="32"/>
  <c r="U6" i="32" s="1"/>
  <c r="R6" i="31"/>
  <c r="U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T7" i="29"/>
  <c r="U7" i="29" s="1"/>
  <c r="I807" i="21"/>
  <c r="I13" i="21"/>
  <c r="I9" i="21"/>
  <c r="I14" i="21"/>
  <c r="I19" i="21"/>
  <c r="I25" i="21"/>
  <c r="I30" i="21"/>
  <c r="I10" i="21"/>
  <c r="I15" i="21"/>
  <c r="I21" i="21"/>
  <c r="I26" i="21"/>
  <c r="I31" i="21"/>
  <c r="I37" i="21"/>
  <c r="I42" i="21"/>
  <c r="I47" i="21"/>
  <c r="I53" i="21"/>
  <c r="I58" i="21"/>
  <c r="I63" i="21"/>
  <c r="I69" i="21"/>
  <c r="I74" i="21"/>
  <c r="I79" i="21"/>
  <c r="I85" i="21"/>
  <c r="I90" i="21"/>
  <c r="I11" i="21"/>
  <c r="I17" i="21"/>
  <c r="I22" i="21"/>
  <c r="I27" i="21"/>
  <c r="I33" i="21"/>
  <c r="I38" i="21"/>
  <c r="I43" i="21"/>
  <c r="I49" i="21"/>
  <c r="I54" i="21"/>
  <c r="I59" i="21"/>
  <c r="I65" i="21"/>
  <c r="I70" i="21"/>
  <c r="I75" i="21"/>
  <c r="I81" i="21"/>
  <c r="I86" i="21"/>
  <c r="I91" i="21"/>
  <c r="I97" i="21"/>
  <c r="I102" i="21"/>
  <c r="I802" i="21"/>
  <c r="I797" i="21"/>
  <c r="I791" i="21"/>
  <c r="I786" i="21"/>
  <c r="I781" i="21"/>
  <c r="I775" i="21"/>
  <c r="I770" i="21"/>
  <c r="I765" i="21"/>
  <c r="I759" i="21"/>
  <c r="I754" i="21"/>
  <c r="I749" i="21"/>
  <c r="I743" i="21"/>
  <c r="I738" i="21"/>
  <c r="I733" i="21"/>
  <c r="I727" i="21"/>
  <c r="I722" i="21"/>
  <c r="I717" i="21"/>
  <c r="I711" i="21"/>
  <c r="I706" i="21"/>
  <c r="I701" i="21"/>
  <c r="I695" i="21"/>
  <c r="I690" i="21"/>
  <c r="I685" i="21"/>
  <c r="I679" i="21"/>
  <c r="I674" i="21"/>
  <c r="I669" i="21"/>
  <c r="I663" i="21"/>
  <c r="I658" i="21"/>
  <c r="I653" i="21"/>
  <c r="I647" i="21"/>
  <c r="I642" i="21"/>
  <c r="I637" i="21"/>
  <c r="I631" i="21"/>
  <c r="I626" i="21"/>
  <c r="I621" i="21"/>
  <c r="I615" i="21"/>
  <c r="I610" i="21"/>
  <c r="I605" i="21"/>
  <c r="I599" i="21"/>
  <c r="I594" i="21"/>
  <c r="I589" i="21"/>
  <c r="I583" i="21"/>
  <c r="I578" i="21"/>
  <c r="I573" i="21"/>
  <c r="I567" i="21"/>
  <c r="I562" i="21"/>
  <c r="I557" i="21"/>
  <c r="I551" i="21"/>
  <c r="I546" i="21"/>
  <c r="I541" i="21"/>
  <c r="I535" i="21"/>
  <c r="I530" i="21"/>
  <c r="I525" i="21"/>
  <c r="I519" i="21"/>
  <c r="I514" i="21"/>
  <c r="I509" i="21"/>
  <c r="I503" i="21"/>
  <c r="I498" i="21"/>
  <c r="I493" i="21"/>
  <c r="I487" i="21"/>
  <c r="I482" i="21"/>
  <c r="I477" i="21"/>
  <c r="I471" i="21"/>
  <c r="I466" i="21"/>
  <c r="I461" i="21"/>
  <c r="I455" i="21"/>
  <c r="I450" i="21"/>
  <c r="I445" i="21"/>
  <c r="I439" i="21"/>
  <c r="I434" i="21"/>
  <c r="I429" i="21"/>
  <c r="I423" i="21"/>
  <c r="I418" i="21"/>
  <c r="I413" i="21"/>
  <c r="I407" i="21"/>
  <c r="I402" i="21"/>
  <c r="I397" i="21"/>
  <c r="I391" i="21"/>
  <c r="I386" i="21"/>
  <c r="I381" i="21"/>
  <c r="I375" i="21"/>
  <c r="I370" i="21"/>
  <c r="I365" i="21"/>
  <c r="I359" i="21"/>
  <c r="I354" i="21"/>
  <c r="I349" i="21"/>
  <c r="I343" i="21"/>
  <c r="I338" i="21"/>
  <c r="I333" i="21"/>
  <c r="I327" i="21"/>
  <c r="I322" i="21"/>
  <c r="I317" i="21"/>
  <c r="I311" i="21"/>
  <c r="I306" i="21"/>
  <c r="I301" i="21"/>
  <c r="I295" i="21"/>
  <c r="I290" i="21"/>
  <c r="I285" i="21"/>
  <c r="I279" i="21"/>
  <c r="I274" i="21"/>
  <c r="I269" i="21"/>
  <c r="I263" i="21"/>
  <c r="I258" i="21"/>
  <c r="I253" i="21"/>
  <c r="I247" i="21"/>
  <c r="I242" i="21"/>
  <c r="I237" i="21"/>
  <c r="I231" i="21"/>
  <c r="I226" i="21"/>
  <c r="I221" i="21"/>
  <c r="I215" i="21"/>
  <c r="I210" i="21"/>
  <c r="I205" i="21"/>
  <c r="I199" i="21"/>
  <c r="I194" i="21"/>
  <c r="I189" i="21"/>
  <c r="I183" i="21"/>
  <c r="I178" i="21"/>
  <c r="I173" i="21"/>
  <c r="I167" i="21"/>
  <c r="I162" i="21"/>
  <c r="I157" i="21"/>
  <c r="I151" i="21"/>
  <c r="I146" i="21"/>
  <c r="I141" i="21"/>
  <c r="I135" i="21"/>
  <c r="I130" i="21"/>
  <c r="I125" i="21"/>
  <c r="I119" i="21"/>
  <c r="I114" i="21"/>
  <c r="I109" i="21"/>
  <c r="I103" i="21"/>
  <c r="I98" i="21"/>
  <c r="I93" i="21"/>
  <c r="I87" i="21"/>
  <c r="I82" i="21"/>
  <c r="I77" i="21"/>
  <c r="I71" i="21"/>
  <c r="I66" i="21"/>
  <c r="I61" i="21"/>
  <c r="I55" i="21"/>
  <c r="I50" i="21"/>
  <c r="I45" i="21"/>
  <c r="I39" i="21"/>
  <c r="I34" i="21"/>
  <c r="I29" i="21"/>
  <c r="I23" i="21"/>
  <c r="I18" i="21"/>
  <c r="I12" i="21"/>
  <c r="I16" i="21"/>
  <c r="I20" i="21"/>
  <c r="I24" i="21"/>
  <c r="I28" i="21"/>
  <c r="I32" i="21"/>
  <c r="I36" i="21"/>
  <c r="I40" i="21"/>
  <c r="I44" i="21"/>
  <c r="I48" i="21"/>
  <c r="I52" i="21"/>
  <c r="I56" i="21"/>
  <c r="I60" i="21"/>
  <c r="I64" i="21"/>
  <c r="I68" i="21"/>
  <c r="I72" i="21"/>
  <c r="I76" i="21"/>
  <c r="I80" i="21"/>
  <c r="I84" i="21"/>
  <c r="I88" i="21"/>
  <c r="I92" i="21"/>
  <c r="I96" i="21"/>
  <c r="I100" i="21"/>
  <c r="I104" i="21"/>
  <c r="I112" i="21"/>
  <c r="I116" i="21"/>
  <c r="I120" i="21"/>
  <c r="I124" i="21"/>
  <c r="I128" i="21"/>
  <c r="I132" i="21"/>
  <c r="I136" i="21"/>
  <c r="I140" i="21"/>
  <c r="I144" i="21"/>
  <c r="I148" i="21"/>
  <c r="I152" i="21"/>
  <c r="I156" i="21"/>
  <c r="I160" i="21"/>
  <c r="I164" i="21"/>
  <c r="I168" i="21"/>
  <c r="I172" i="21"/>
  <c r="I176" i="21"/>
  <c r="I180" i="21"/>
  <c r="I184" i="21"/>
  <c r="I188" i="21"/>
  <c r="I192" i="21"/>
  <c r="I196" i="21"/>
  <c r="I200" i="21"/>
  <c r="I204" i="21"/>
  <c r="I212" i="21"/>
  <c r="I216" i="21"/>
  <c r="I220" i="21"/>
  <c r="I224" i="21"/>
  <c r="I228" i="21"/>
  <c r="I232" i="21"/>
  <c r="I236" i="21"/>
  <c r="I240" i="21"/>
  <c r="I244" i="21"/>
  <c r="I248" i="21"/>
  <c r="I252" i="21"/>
  <c r="I256" i="21"/>
  <c r="I260" i="21"/>
  <c r="I264" i="21"/>
  <c r="I268" i="21"/>
  <c r="I272" i="21"/>
  <c r="I276" i="21"/>
  <c r="I280" i="21"/>
  <c r="I284" i="21"/>
  <c r="I288" i="21"/>
  <c r="I292" i="21"/>
  <c r="I296" i="21"/>
  <c r="I300" i="21"/>
  <c r="I304" i="21"/>
  <c r="I312" i="21"/>
  <c r="I316" i="21"/>
  <c r="I320" i="21"/>
  <c r="I324" i="21"/>
  <c r="I328" i="21"/>
  <c r="I332" i="21"/>
  <c r="I336" i="21"/>
  <c r="I340" i="21"/>
  <c r="I344" i="21"/>
  <c r="I348" i="21"/>
  <c r="I352" i="21"/>
  <c r="I356" i="21"/>
  <c r="I360" i="21"/>
  <c r="I364" i="21"/>
  <c r="I368" i="21"/>
  <c r="I372" i="21"/>
  <c r="I376" i="21"/>
  <c r="I380" i="21"/>
  <c r="I384" i="21"/>
  <c r="I388" i="21"/>
  <c r="I392" i="21"/>
  <c r="I396" i="21"/>
  <c r="I400" i="21"/>
  <c r="I404" i="21"/>
  <c r="I412" i="21"/>
  <c r="I416" i="21"/>
  <c r="I420" i="21"/>
  <c r="I424" i="21"/>
  <c r="I428" i="21"/>
  <c r="I432" i="21"/>
  <c r="I436" i="21"/>
  <c r="I440" i="21"/>
  <c r="I444" i="21"/>
  <c r="I448" i="21"/>
  <c r="I452" i="21"/>
  <c r="I456" i="21"/>
  <c r="I460" i="21"/>
  <c r="I464" i="21"/>
  <c r="I468" i="21"/>
  <c r="I472" i="21"/>
  <c r="I476" i="21"/>
  <c r="I480" i="21"/>
  <c r="I484" i="21"/>
  <c r="I488" i="21"/>
  <c r="I492" i="21"/>
  <c r="I496" i="21"/>
  <c r="I500" i="21"/>
  <c r="I504" i="21"/>
  <c r="I512" i="21"/>
  <c r="I516" i="21"/>
  <c r="I520" i="21"/>
  <c r="I524" i="21"/>
  <c r="I528" i="21"/>
  <c r="I532" i="21"/>
  <c r="I536" i="21"/>
  <c r="I540" i="21"/>
  <c r="I544" i="21"/>
  <c r="I548" i="21"/>
  <c r="I552" i="21"/>
  <c r="I556" i="21"/>
  <c r="I560" i="21"/>
  <c r="I564" i="21"/>
  <c r="I568" i="21"/>
  <c r="I572" i="21"/>
  <c r="I576" i="21"/>
  <c r="I580" i="21"/>
  <c r="I584" i="21"/>
  <c r="I588" i="21"/>
  <c r="I592" i="21"/>
  <c r="I596" i="21"/>
  <c r="I600" i="21"/>
  <c r="I604" i="21"/>
  <c r="I612" i="21"/>
  <c r="I616" i="21"/>
  <c r="I620" i="21"/>
  <c r="I624" i="21"/>
  <c r="I628" i="21"/>
  <c r="I632" i="21"/>
  <c r="I636" i="21"/>
  <c r="I640" i="21"/>
  <c r="I644" i="21"/>
  <c r="I648" i="21"/>
  <c r="I652" i="21"/>
  <c r="I656" i="21"/>
  <c r="I660" i="21"/>
  <c r="I664" i="21"/>
  <c r="I668" i="21"/>
  <c r="I672" i="21"/>
  <c r="I676" i="21"/>
  <c r="I680" i="21"/>
  <c r="I684" i="21"/>
  <c r="I688" i="21"/>
  <c r="I692" i="21"/>
  <c r="I696" i="21"/>
  <c r="I700" i="21"/>
  <c r="I704" i="21"/>
  <c r="I712" i="21"/>
  <c r="I716" i="21"/>
  <c r="I720" i="21"/>
  <c r="I724" i="21"/>
  <c r="I728" i="21"/>
  <c r="I732" i="21"/>
  <c r="I736" i="21"/>
  <c r="I740" i="21"/>
  <c r="I744" i="21"/>
  <c r="I748" i="21"/>
  <c r="I752" i="21"/>
  <c r="I756" i="21"/>
  <c r="I760" i="21"/>
  <c r="I764" i="21"/>
  <c r="I768" i="21"/>
  <c r="I772" i="21"/>
  <c r="I776" i="21"/>
  <c r="I780" i="21"/>
  <c r="I784" i="21"/>
  <c r="I788" i="21"/>
  <c r="I792" i="21"/>
  <c r="I796" i="21"/>
  <c r="I800" i="21"/>
  <c r="I804" i="21"/>
  <c r="V6" i="24"/>
  <c r="V8" i="24"/>
  <c r="V12" i="24"/>
  <c r="V16" i="24"/>
  <c r="V20" i="24"/>
  <c r="V24" i="24"/>
  <c r="V28" i="24"/>
  <c r="V32" i="24"/>
  <c r="V36" i="24"/>
  <c r="V40" i="24"/>
  <c r="V44" i="24"/>
  <c r="V48" i="24"/>
  <c r="V52" i="24"/>
  <c r="V56" i="24"/>
  <c r="V60" i="24"/>
  <c r="V64" i="24"/>
  <c r="V68" i="24"/>
  <c r="V72" i="24"/>
  <c r="V76" i="24"/>
  <c r="V80" i="24"/>
  <c r="V84" i="24"/>
  <c r="V88" i="24"/>
  <c r="V92" i="24"/>
  <c r="V96" i="24"/>
  <c r="V100" i="24"/>
  <c r="V104" i="24"/>
  <c r="V108" i="24"/>
  <c r="V112" i="24"/>
  <c r="V116" i="24"/>
  <c r="V5" i="24"/>
  <c r="V7" i="24"/>
  <c r="V11" i="24"/>
  <c r="V15" i="24"/>
  <c r="V19" i="24"/>
  <c r="V23" i="24"/>
  <c r="V27" i="24"/>
  <c r="V31" i="24"/>
  <c r="V35" i="24"/>
  <c r="V39" i="24"/>
  <c r="V43" i="24"/>
  <c r="V47" i="24"/>
  <c r="V51" i="24"/>
  <c r="V55" i="24"/>
  <c r="V59" i="24"/>
  <c r="V63" i="24"/>
  <c r="V67" i="24"/>
  <c r="V71" i="24"/>
  <c r="V75" i="24"/>
  <c r="V79" i="24"/>
  <c r="V83" i="24"/>
  <c r="V87" i="24"/>
  <c r="V91" i="24"/>
  <c r="V95" i="24"/>
  <c r="V99" i="24"/>
  <c r="V103" i="24"/>
  <c r="V107" i="24"/>
  <c r="V111" i="24"/>
  <c r="V115" i="24"/>
  <c r="V10" i="24"/>
  <c r="V14" i="24"/>
  <c r="V18" i="24"/>
  <c r="V22" i="24"/>
  <c r="V26" i="24"/>
  <c r="V30" i="24"/>
  <c r="V34" i="24"/>
  <c r="V38" i="24"/>
  <c r="V9" i="24"/>
  <c r="V25" i="24"/>
  <c r="V45" i="24"/>
  <c r="V53" i="24"/>
  <c r="V61" i="24"/>
  <c r="V69" i="24"/>
  <c r="V77" i="24"/>
  <c r="V85" i="24"/>
  <c r="V93" i="24"/>
  <c r="V101" i="24"/>
  <c r="V109" i="24"/>
  <c r="V117" i="24"/>
  <c r="V120" i="24"/>
  <c r="V124" i="24"/>
  <c r="V128" i="24"/>
  <c r="V132" i="24"/>
  <c r="V136" i="24"/>
  <c r="V140" i="24"/>
  <c r="V144" i="24"/>
  <c r="V148" i="24"/>
  <c r="V152" i="24"/>
  <c r="V156" i="24"/>
  <c r="V160" i="24"/>
  <c r="V164" i="24"/>
  <c r="V168" i="24"/>
  <c r="V172" i="24"/>
  <c r="V176" i="24"/>
  <c r="V180" i="24"/>
  <c r="V184" i="24"/>
  <c r="V17" i="24"/>
  <c r="V33" i="24"/>
  <c r="V41" i="24"/>
  <c r="V49" i="24"/>
  <c r="V57" i="24"/>
  <c r="V65" i="24"/>
  <c r="V73" i="24"/>
  <c r="V81" i="24"/>
  <c r="V89" i="24"/>
  <c r="V97" i="24"/>
  <c r="V105" i="24"/>
  <c r="V113" i="24"/>
  <c r="V118" i="24"/>
  <c r="V122" i="24"/>
  <c r="V126" i="24"/>
  <c r="V130" i="24"/>
  <c r="V134" i="24"/>
  <c r="V138" i="24"/>
  <c r="V142" i="24"/>
  <c r="V146" i="24"/>
  <c r="V150" i="24"/>
  <c r="V154" i="24"/>
  <c r="V158" i="24"/>
  <c r="V162" i="24"/>
  <c r="V166" i="24"/>
  <c r="V170" i="24"/>
  <c r="V174" i="24"/>
  <c r="V178" i="24"/>
  <c r="V182" i="24"/>
  <c r="V13" i="24"/>
  <c r="V42" i="24"/>
  <c r="V58" i="24"/>
  <c r="V74" i="24"/>
  <c r="V90" i="24"/>
  <c r="V106" i="24"/>
  <c r="V125" i="24"/>
  <c r="V133" i="24"/>
  <c r="V141" i="24"/>
  <c r="V149" i="24"/>
  <c r="V157" i="24"/>
  <c r="V165" i="24"/>
  <c r="V173" i="24"/>
  <c r="V181" i="24"/>
  <c r="V185" i="24"/>
  <c r="V189" i="24"/>
  <c r="V193" i="24"/>
  <c r="V197" i="24"/>
  <c r="V201" i="24"/>
  <c r="V205" i="24"/>
  <c r="V209" i="24"/>
  <c r="V213" i="24"/>
  <c r="V217" i="24"/>
  <c r="V221" i="24"/>
  <c r="V225" i="24"/>
  <c r="V229" i="24"/>
  <c r="V233" i="24"/>
  <c r="V237" i="24"/>
  <c r="V241" i="24"/>
  <c r="V245" i="24"/>
  <c r="V249" i="24"/>
  <c r="V253" i="24"/>
  <c r="V257" i="24"/>
  <c r="V261" i="24"/>
  <c r="V265" i="24"/>
  <c r="V269" i="24"/>
  <c r="V273" i="24"/>
  <c r="V277" i="24"/>
  <c r="V281" i="24"/>
  <c r="V285" i="24"/>
  <c r="V289" i="24"/>
  <c r="V293" i="24"/>
  <c r="V297" i="24"/>
  <c r="V301" i="24"/>
  <c r="V305" i="24"/>
  <c r="V309" i="24"/>
  <c r="V313" i="24"/>
  <c r="V317" i="24"/>
  <c r="V321" i="24"/>
  <c r="V325" i="24"/>
  <c r="V329" i="24"/>
  <c r="V333" i="24"/>
  <c r="V337" i="24"/>
  <c r="V341" i="24"/>
  <c r="V345" i="24"/>
  <c r="V349" i="24"/>
  <c r="V353" i="24"/>
  <c r="V37" i="24"/>
  <c r="V54" i="24"/>
  <c r="V70" i="24"/>
  <c r="V86" i="24"/>
  <c r="V102" i="24"/>
  <c r="V123" i="24"/>
  <c r="V131" i="24"/>
  <c r="V139" i="24"/>
  <c r="V147" i="24"/>
  <c r="V155" i="24"/>
  <c r="V163" i="24"/>
  <c r="V171" i="24"/>
  <c r="V179" i="24"/>
  <c r="V188" i="24"/>
  <c r="V192" i="24"/>
  <c r="V196" i="24"/>
  <c r="V200" i="24"/>
  <c r="V204" i="24"/>
  <c r="V208" i="24"/>
  <c r="V212" i="24"/>
  <c r="V216" i="24"/>
  <c r="V220" i="24"/>
  <c r="V224" i="24"/>
  <c r="V228" i="24"/>
  <c r="V232" i="24"/>
  <c r="V236" i="24"/>
  <c r="V240" i="24"/>
  <c r="V244" i="24"/>
  <c r="V248" i="24"/>
  <c r="V252" i="24"/>
  <c r="V256" i="24"/>
  <c r="V260" i="24"/>
  <c r="V264" i="24"/>
  <c r="V268" i="24"/>
  <c r="V272" i="24"/>
  <c r="V276" i="24"/>
  <c r="V280" i="24"/>
  <c r="V284" i="24"/>
  <c r="V288" i="24"/>
  <c r="V292" i="24"/>
  <c r="V296" i="24"/>
  <c r="V300" i="24"/>
  <c r="V304" i="24"/>
  <c r="V308" i="24"/>
  <c r="V312" i="24"/>
  <c r="V316" i="24"/>
  <c r="V320" i="24"/>
  <c r="V324" i="24"/>
  <c r="V29" i="24"/>
  <c r="V50" i="24"/>
  <c r="V66" i="24"/>
  <c r="V82" i="24"/>
  <c r="V98" i="24"/>
  <c r="V114" i="24"/>
  <c r="V121" i="24"/>
  <c r="V129" i="24"/>
  <c r="V137" i="24"/>
  <c r="V145" i="24"/>
  <c r="V153" i="24"/>
  <c r="V161" i="24"/>
  <c r="V169" i="24"/>
  <c r="V177" i="24"/>
  <c r="V187" i="24"/>
  <c r="V191" i="24"/>
  <c r="V195" i="24"/>
  <c r="V199" i="24"/>
  <c r="V203" i="24"/>
  <c r="V207" i="24"/>
  <c r="V211" i="24"/>
  <c r="V215" i="24"/>
  <c r="V219" i="24"/>
  <c r="V223" i="24"/>
  <c r="V227" i="24"/>
  <c r="V231" i="24"/>
  <c r="V235" i="24"/>
  <c r="V239" i="24"/>
  <c r="V243" i="24"/>
  <c r="V247" i="24"/>
  <c r="V251" i="24"/>
  <c r="V255" i="24"/>
  <c r="V259" i="24"/>
  <c r="V263" i="24"/>
  <c r="V267" i="24"/>
  <c r="V271" i="24"/>
  <c r="V275" i="24"/>
  <c r="V279" i="24"/>
  <c r="V283" i="24"/>
  <c r="V287" i="24"/>
  <c r="V291" i="24"/>
  <c r="V295" i="24"/>
  <c r="V299" i="24"/>
  <c r="V303" i="24"/>
  <c r="V307" i="24"/>
  <c r="V311" i="24"/>
  <c r="V315" i="24"/>
  <c r="V319" i="24"/>
  <c r="V323" i="24"/>
  <c r="V327" i="24"/>
  <c r="V331" i="24"/>
  <c r="V335" i="24"/>
  <c r="V339" i="24"/>
  <c r="V343" i="24"/>
  <c r="V347" i="24"/>
  <c r="V351" i="24"/>
  <c r="V62" i="24"/>
  <c r="V143" i="24"/>
  <c r="V175" i="24"/>
  <c r="V190" i="24"/>
  <c r="V206" i="24"/>
  <c r="V222" i="24"/>
  <c r="V238" i="24"/>
  <c r="V254" i="24"/>
  <c r="V270" i="24"/>
  <c r="V286" i="24"/>
  <c r="V302" i="24"/>
  <c r="V318" i="24"/>
  <c r="V332" i="24"/>
  <c r="V340" i="24"/>
  <c r="V348" i="24"/>
  <c r="V356" i="24"/>
  <c r="V360" i="24"/>
  <c r="V364" i="24"/>
  <c r="V368" i="24"/>
  <c r="V372" i="24"/>
  <c r="V376" i="24"/>
  <c r="V380" i="24"/>
  <c r="V384" i="24"/>
  <c r="V388" i="24"/>
  <c r="V392" i="24"/>
  <c r="V396" i="24"/>
  <c r="V400" i="24"/>
  <c r="V404" i="24"/>
  <c r="V408" i="24"/>
  <c r="V412" i="24"/>
  <c r="V416" i="24"/>
  <c r="V420" i="24"/>
  <c r="V424" i="24"/>
  <c r="V428" i="24"/>
  <c r="V432" i="24"/>
  <c r="V436" i="24"/>
  <c r="V440" i="24"/>
  <c r="V444" i="24"/>
  <c r="V448" i="24"/>
  <c r="V452" i="24"/>
  <c r="V456" i="24"/>
  <c r="V460" i="24"/>
  <c r="V464" i="24"/>
  <c r="V468" i="24"/>
  <c r="V472" i="24"/>
  <c r="V476" i="24"/>
  <c r="V480" i="24"/>
  <c r="V484" i="24"/>
  <c r="V488" i="24"/>
  <c r="V492" i="24"/>
  <c r="V496" i="24"/>
  <c r="V500" i="24"/>
  <c r="V504" i="24"/>
  <c r="V508" i="24"/>
  <c r="V512" i="24"/>
  <c r="V516" i="24"/>
  <c r="V21" i="24"/>
  <c r="V94" i="24"/>
  <c r="V127" i="24"/>
  <c r="V159" i="24"/>
  <c r="V198" i="24"/>
  <c r="V214" i="24"/>
  <c r="V230" i="24"/>
  <c r="V246" i="24"/>
  <c r="V262" i="24"/>
  <c r="V278" i="24"/>
  <c r="V294" i="24"/>
  <c r="V310" i="24"/>
  <c r="V328" i="24"/>
  <c r="V336" i="24"/>
  <c r="V344" i="24"/>
  <c r="V352" i="24"/>
  <c r="V354" i="24"/>
  <c r="V358" i="24"/>
  <c r="V362" i="24"/>
  <c r="V366" i="24"/>
  <c r="V370" i="24"/>
  <c r="V374" i="24"/>
  <c r="V378" i="24"/>
  <c r="V382" i="24"/>
  <c r="V386" i="24"/>
  <c r="V390" i="24"/>
  <c r="V394" i="24"/>
  <c r="V398" i="24"/>
  <c r="V402" i="24"/>
  <c r="V406" i="24"/>
  <c r="V410" i="24"/>
  <c r="V414" i="24"/>
  <c r="V418" i="24"/>
  <c r="V422" i="24"/>
  <c r="V426" i="24"/>
  <c r="V430" i="24"/>
  <c r="V434" i="24"/>
  <c r="V438" i="24"/>
  <c r="V442" i="24"/>
  <c r="V446" i="24"/>
  <c r="V450" i="24"/>
  <c r="V454" i="24"/>
  <c r="V458" i="24"/>
  <c r="V462" i="24"/>
  <c r="V466" i="24"/>
  <c r="V470" i="24"/>
  <c r="V474" i="24"/>
  <c r="V478" i="24"/>
  <c r="V482" i="24"/>
  <c r="V486" i="24"/>
  <c r="V490" i="24"/>
  <c r="V494" i="24"/>
  <c r="V498" i="24"/>
  <c r="V502" i="24"/>
  <c r="V506" i="24"/>
  <c r="V510" i="24"/>
  <c r="V514" i="24"/>
  <c r="V518" i="24"/>
  <c r="V151" i="24"/>
  <c r="V210" i="24"/>
  <c r="V242" i="24"/>
  <c r="V274" i="24"/>
  <c r="V306" i="24"/>
  <c r="V326" i="24"/>
  <c r="V342" i="24"/>
  <c r="V361" i="24"/>
  <c r="V369" i="24"/>
  <c r="V377" i="24"/>
  <c r="V385" i="24"/>
  <c r="V393" i="24"/>
  <c r="V401" i="24"/>
  <c r="V409" i="24"/>
  <c r="V417" i="24"/>
  <c r="V425" i="24"/>
  <c r="V433" i="24"/>
  <c r="V441" i="24"/>
  <c r="V449" i="24"/>
  <c r="V457" i="24"/>
  <c r="V465" i="24"/>
  <c r="V473" i="24"/>
  <c r="V481" i="24"/>
  <c r="V489" i="24"/>
  <c r="V497" i="24"/>
  <c r="V505" i="24"/>
  <c r="V513" i="24"/>
  <c r="V522" i="24"/>
  <c r="V526" i="24"/>
  <c r="V530" i="24"/>
  <c r="V534" i="24"/>
  <c r="V538" i="24"/>
  <c r="V542" i="24"/>
  <c r="V546" i="24"/>
  <c r="V550" i="24"/>
  <c r="V554" i="24"/>
  <c r="V558" i="24"/>
  <c r="V562" i="24"/>
  <c r="V566" i="24"/>
  <c r="V570" i="24"/>
  <c r="V574" i="24"/>
  <c r="V578" i="24"/>
  <c r="V582" i="24"/>
  <c r="V586" i="24"/>
  <c r="V590" i="24"/>
  <c r="V594" i="24"/>
  <c r="V598" i="24"/>
  <c r="V602" i="24"/>
  <c r="V110" i="24"/>
  <c r="V135" i="24"/>
  <c r="V202" i="24"/>
  <c r="V234" i="24"/>
  <c r="V266" i="24"/>
  <c r="V298" i="24"/>
  <c r="V338" i="24"/>
  <c r="V359" i="24"/>
  <c r="V367" i="24"/>
  <c r="V375" i="24"/>
  <c r="V383" i="24"/>
  <c r="V391" i="24"/>
  <c r="V399" i="24"/>
  <c r="V407" i="24"/>
  <c r="V415" i="24"/>
  <c r="V423" i="24"/>
  <c r="V431" i="24"/>
  <c r="V439" i="24"/>
  <c r="V447" i="24"/>
  <c r="V455" i="24"/>
  <c r="V463" i="24"/>
  <c r="V471" i="24"/>
  <c r="V479" i="24"/>
  <c r="V487" i="24"/>
  <c r="V495" i="24"/>
  <c r="V503" i="24"/>
  <c r="V511" i="24"/>
  <c r="V521" i="24"/>
  <c r="V525" i="24"/>
  <c r="V529" i="24"/>
  <c r="V533" i="24"/>
  <c r="V537" i="24"/>
  <c r="V541" i="24"/>
  <c r="V545" i="24"/>
  <c r="V549" i="24"/>
  <c r="V553" i="24"/>
  <c r="V557" i="24"/>
  <c r="V561" i="24"/>
  <c r="V565" i="24"/>
  <c r="V569" i="24"/>
  <c r="V573" i="24"/>
  <c r="V577" i="24"/>
  <c r="V581" i="24"/>
  <c r="V585" i="24"/>
  <c r="V589" i="24"/>
  <c r="V593" i="24"/>
  <c r="V597" i="24"/>
  <c r="V601" i="24"/>
  <c r="V605" i="24"/>
  <c r="V78" i="24"/>
  <c r="V119" i="24"/>
  <c r="V183" i="24"/>
  <c r="V194" i="24"/>
  <c r="V226" i="24"/>
  <c r="V258" i="24"/>
  <c r="V290" i="24"/>
  <c r="V322" i="24"/>
  <c r="V334" i="24"/>
  <c r="V350" i="24"/>
  <c r="V357" i="24"/>
  <c r="V365" i="24"/>
  <c r="V373" i="24"/>
  <c r="V381" i="24"/>
  <c r="V389" i="24"/>
  <c r="V397" i="24"/>
  <c r="V405" i="24"/>
  <c r="V413" i="24"/>
  <c r="V421" i="24"/>
  <c r="V429" i="24"/>
  <c r="V437" i="24"/>
  <c r="V445" i="24"/>
  <c r="V453" i="24"/>
  <c r="V461" i="24"/>
  <c r="V469" i="24"/>
  <c r="V477" i="24"/>
  <c r="V485" i="24"/>
  <c r="V493" i="24"/>
  <c r="V501" i="24"/>
  <c r="V509" i="24"/>
  <c r="V517" i="24"/>
  <c r="V520" i="24"/>
  <c r="V524" i="24"/>
  <c r="V528" i="24"/>
  <c r="V532" i="24"/>
  <c r="V536" i="24"/>
  <c r="V540" i="24"/>
  <c r="V544" i="24"/>
  <c r="V548" i="24"/>
  <c r="V552" i="24"/>
  <c r="V556" i="24"/>
  <c r="V560" i="24"/>
  <c r="V564" i="24"/>
  <c r="V568" i="24"/>
  <c r="V572" i="24"/>
  <c r="V576" i="24"/>
  <c r="V580" i="24"/>
  <c r="V584" i="24"/>
  <c r="V588" i="24"/>
  <c r="V592" i="24"/>
  <c r="V596" i="24"/>
  <c r="V600" i="24"/>
  <c r="V604" i="24"/>
  <c r="V603" i="24"/>
  <c r="V587" i="24"/>
  <c r="V571" i="24"/>
  <c r="V555" i="24"/>
  <c r="V539" i="24"/>
  <c r="V523" i="24"/>
  <c r="V507" i="24"/>
  <c r="V475" i="24"/>
  <c r="V443" i="24"/>
  <c r="V411" i="24"/>
  <c r="V379" i="24"/>
  <c r="V314" i="24"/>
  <c r="V186" i="24"/>
  <c r="V591" i="24"/>
  <c r="V575" i="24"/>
  <c r="V559" i="24"/>
  <c r="V543" i="24"/>
  <c r="V527" i="24"/>
  <c r="V515" i="24"/>
  <c r="V483" i="24"/>
  <c r="V451" i="24"/>
  <c r="V419" i="24"/>
  <c r="V387" i="24"/>
  <c r="V355" i="24"/>
  <c r="V218" i="24"/>
  <c r="V167" i="24"/>
  <c r="V46" i="24"/>
  <c r="V595" i="24"/>
  <c r="V579" i="24"/>
  <c r="V563" i="24"/>
  <c r="V547" i="24"/>
  <c r="V531" i="24"/>
  <c r="V491" i="24"/>
  <c r="V459" i="24"/>
  <c r="V427" i="24"/>
  <c r="V395" i="24"/>
  <c r="V363" i="24"/>
  <c r="V330" i="24"/>
  <c r="V250" i="24"/>
  <c r="H17" i="12"/>
  <c r="H16" i="12"/>
  <c r="U12" i="13"/>
  <c r="U11" i="13"/>
  <c r="U10" i="13"/>
  <c r="P11" i="29"/>
  <c r="U9" i="29"/>
  <c r="P11" i="28"/>
  <c r="T6" i="28"/>
  <c r="U6" i="28" s="1"/>
  <c r="T5" i="28"/>
  <c r="U5" i="28" s="1"/>
  <c r="H25" i="41"/>
  <c r="H24" i="41"/>
  <c r="H21" i="12"/>
  <c r="H33" i="41"/>
  <c r="H23" i="41"/>
  <c r="H23" i="12"/>
  <c r="H37" i="41"/>
  <c r="H34" i="12"/>
  <c r="H37" i="12"/>
  <c r="H17" i="41"/>
  <c r="H16" i="41"/>
  <c r="H24" i="12"/>
  <c r="H29" i="12"/>
  <c r="H19" i="12"/>
  <c r="H19" i="41"/>
  <c r="H30" i="12"/>
  <c r="H30" i="41"/>
  <c r="H36" i="41"/>
  <c r="H21" i="41"/>
  <c r="H33" i="12"/>
  <c r="H22" i="12"/>
  <c r="H27" i="41"/>
  <c r="H15" i="12"/>
  <c r="H28" i="12"/>
  <c r="R583" i="13"/>
  <c r="U583" i="13" s="1"/>
  <c r="T583" i="13"/>
  <c r="R579" i="13"/>
  <c r="U579" i="13" s="1"/>
  <c r="T579" i="13"/>
  <c r="R575" i="13"/>
  <c r="U575" i="13" s="1"/>
  <c r="S575" i="13"/>
  <c r="R567" i="13"/>
  <c r="U567" i="13" s="1"/>
  <c r="T567" i="13"/>
  <c r="R501" i="13"/>
  <c r="U501" i="13" s="1"/>
  <c r="S501" i="13"/>
  <c r="R430" i="13"/>
  <c r="U430" i="13" s="1"/>
  <c r="T430" i="13"/>
  <c r="R426" i="13"/>
  <c r="U426" i="13" s="1"/>
  <c r="S426" i="13"/>
  <c r="R423" i="13"/>
  <c r="U423" i="13" s="1"/>
  <c r="T423" i="13"/>
  <c r="R419" i="13"/>
  <c r="U419" i="13" s="1"/>
  <c r="T419" i="13"/>
  <c r="R416" i="13"/>
  <c r="U416" i="13" s="1"/>
  <c r="S416" i="13"/>
  <c r="R355" i="13"/>
  <c r="U355" i="13" s="1"/>
  <c r="T355" i="13"/>
  <c r="R351" i="13"/>
  <c r="U351" i="13" s="1"/>
  <c r="S351" i="13"/>
  <c r="R303" i="13"/>
  <c r="U303" i="13" s="1"/>
  <c r="T303" i="13"/>
  <c r="R299" i="13"/>
  <c r="U299" i="13" s="1"/>
  <c r="T299" i="13"/>
  <c r="R226" i="13"/>
  <c r="U226" i="13" s="1"/>
  <c r="S226" i="13"/>
  <c r="R160" i="13"/>
  <c r="U160" i="13" s="1"/>
  <c r="S160" i="13"/>
  <c r="R156" i="13"/>
  <c r="U156" i="13" s="1"/>
  <c r="T156" i="13"/>
  <c r="R149" i="13"/>
  <c r="U149" i="13" s="1"/>
  <c r="S149" i="13"/>
  <c r="R143" i="13"/>
  <c r="U143" i="13" s="1"/>
  <c r="T143" i="13"/>
  <c r="R139" i="13"/>
  <c r="U139" i="13" s="1"/>
  <c r="T139" i="13"/>
  <c r="R135" i="13"/>
  <c r="U135" i="13" s="1"/>
  <c r="T135" i="13"/>
  <c r="R105" i="13"/>
  <c r="U105" i="13" s="1"/>
  <c r="S105" i="13"/>
  <c r="R101" i="13"/>
  <c r="U101" i="13" s="1"/>
  <c r="S101" i="13"/>
  <c r="R93" i="13"/>
  <c r="U93" i="13" s="1"/>
  <c r="T93" i="13"/>
  <c r="R89" i="13"/>
  <c r="U89" i="13" s="1"/>
  <c r="S89" i="13"/>
  <c r="R83" i="13"/>
  <c r="U83" i="13" s="1"/>
  <c r="S83" i="13"/>
  <c r="R79" i="13"/>
  <c r="U79" i="13" s="1"/>
  <c r="T79" i="13"/>
  <c r="R75" i="13"/>
  <c r="U75" i="13" s="1"/>
  <c r="T75" i="13"/>
  <c r="R68" i="13"/>
  <c r="U68" i="13" s="1"/>
  <c r="T68" i="13"/>
  <c r="R64" i="13"/>
  <c r="U64" i="13" s="1"/>
  <c r="S64" i="13"/>
  <c r="R60" i="13"/>
  <c r="U60" i="13" s="1"/>
  <c r="T60" i="13"/>
  <c r="R57" i="13"/>
  <c r="U57" i="13" s="1"/>
  <c r="T57" i="13"/>
  <c r="R53" i="13"/>
  <c r="U53" i="13" s="1"/>
  <c r="S53" i="13"/>
  <c r="R49" i="13"/>
  <c r="U49" i="13" s="1"/>
  <c r="T49" i="13"/>
  <c r="R17" i="13"/>
  <c r="U17" i="13" s="1"/>
  <c r="T17" i="13"/>
  <c r="R13" i="13"/>
  <c r="U13" i="13" s="1"/>
  <c r="T13" i="13"/>
  <c r="R9" i="13"/>
  <c r="U9" i="13" s="1"/>
  <c r="T9" i="13"/>
  <c r="R593" i="13"/>
  <c r="U593" i="13" s="1"/>
  <c r="T593" i="13"/>
  <c r="R590" i="13"/>
  <c r="U590" i="13" s="1"/>
  <c r="T590" i="13"/>
  <c r="R529" i="13"/>
  <c r="U529" i="13" s="1"/>
  <c r="S529" i="13"/>
  <c r="R525" i="13"/>
  <c r="U525" i="13" s="1"/>
  <c r="T525" i="13"/>
  <c r="R519" i="13"/>
  <c r="U519" i="13" s="1"/>
  <c r="T519" i="13"/>
  <c r="R515" i="13"/>
  <c r="U515" i="13" s="1"/>
  <c r="T515" i="13"/>
  <c r="R511" i="13"/>
  <c r="U511" i="13" s="1"/>
  <c r="S511" i="13"/>
  <c r="R508" i="13"/>
  <c r="U508" i="13" s="1"/>
  <c r="T508" i="13"/>
  <c r="R504" i="13"/>
  <c r="U504" i="13" s="1"/>
  <c r="S504" i="13"/>
  <c r="R477" i="13"/>
  <c r="U477" i="13" s="1"/>
  <c r="T477" i="13"/>
  <c r="R473" i="13"/>
  <c r="U473" i="13" s="1"/>
  <c r="T473" i="13"/>
  <c r="R470" i="13"/>
  <c r="U470" i="13" s="1"/>
  <c r="T470" i="13"/>
  <c r="R459" i="13"/>
  <c r="U459" i="13" s="1"/>
  <c r="T459" i="13"/>
  <c r="R441" i="13"/>
  <c r="U441" i="13" s="1"/>
  <c r="T441" i="13"/>
  <c r="R437" i="13"/>
  <c r="U437" i="13" s="1"/>
  <c r="T437" i="13"/>
  <c r="R433" i="13"/>
  <c r="U433" i="13" s="1"/>
  <c r="T433" i="13"/>
  <c r="R380" i="13"/>
  <c r="U380" i="13" s="1"/>
  <c r="T380" i="13"/>
  <c r="R376" i="13"/>
  <c r="U376" i="13" s="1"/>
  <c r="T376" i="13"/>
  <c r="R372" i="13"/>
  <c r="U372" i="13" s="1"/>
  <c r="S372" i="13"/>
  <c r="R365" i="13"/>
  <c r="U365" i="13" s="1"/>
  <c r="T365" i="13"/>
  <c r="R362" i="13"/>
  <c r="U362" i="13" s="1"/>
  <c r="T362" i="13"/>
  <c r="R358" i="13"/>
  <c r="U358" i="13" s="1"/>
  <c r="S358" i="13"/>
  <c r="R309" i="13"/>
  <c r="U309" i="13" s="1"/>
  <c r="S309" i="13"/>
  <c r="R271" i="13"/>
  <c r="U271" i="13" s="1"/>
  <c r="T271" i="13"/>
  <c r="R261" i="13"/>
  <c r="U261" i="13" s="1"/>
  <c r="S261" i="13"/>
  <c r="R257" i="13"/>
  <c r="U257" i="13" s="1"/>
  <c r="S257" i="13"/>
  <c r="R253" i="13"/>
  <c r="U253" i="13" s="1"/>
  <c r="T253" i="13"/>
  <c r="R249" i="13"/>
  <c r="U249" i="13" s="1"/>
  <c r="T249" i="13"/>
  <c r="R245" i="13"/>
  <c r="U245" i="13" s="1"/>
  <c r="S245" i="13"/>
  <c r="R241" i="13"/>
  <c r="U241" i="13" s="1"/>
  <c r="S241" i="13"/>
  <c r="R237" i="13"/>
  <c r="U237" i="13" s="1"/>
  <c r="T237" i="13"/>
  <c r="R233" i="13"/>
  <c r="U233" i="13" s="1"/>
  <c r="T233" i="13"/>
  <c r="R229" i="13"/>
  <c r="U229" i="13" s="1"/>
  <c r="S229" i="13"/>
  <c r="R163" i="13"/>
  <c r="U163" i="13" s="1"/>
  <c r="T163" i="13"/>
  <c r="R112" i="13"/>
  <c r="U112" i="13" s="1"/>
  <c r="S112" i="13"/>
  <c r="R108" i="13"/>
  <c r="U108" i="13" s="1"/>
  <c r="T108" i="13"/>
  <c r="R32" i="13"/>
  <c r="U32" i="13" s="1"/>
  <c r="T32" i="13"/>
  <c r="R28" i="13"/>
  <c r="U28" i="13" s="1"/>
  <c r="T28" i="13"/>
  <c r="R24" i="13"/>
  <c r="U24" i="13" s="1"/>
  <c r="T24" i="13"/>
  <c r="R20" i="13"/>
  <c r="U20" i="13" s="1"/>
  <c r="T20" i="13"/>
  <c r="R596" i="13"/>
  <c r="U596" i="13" s="1"/>
  <c r="S596" i="13"/>
  <c r="R532" i="13"/>
  <c r="U532" i="13" s="1"/>
  <c r="S532" i="13"/>
  <c r="R488" i="13"/>
  <c r="U488" i="13" s="1"/>
  <c r="S488" i="13"/>
  <c r="R484" i="13"/>
  <c r="U484" i="13" s="1"/>
  <c r="S484" i="13"/>
  <c r="R480" i="13"/>
  <c r="U480" i="13" s="1"/>
  <c r="T480" i="13"/>
  <c r="R454" i="13"/>
  <c r="U454" i="13" s="1"/>
  <c r="T454" i="13"/>
  <c r="R451" i="13"/>
  <c r="U451" i="13" s="1"/>
  <c r="T451" i="13"/>
  <c r="R448" i="13"/>
  <c r="U448" i="13" s="1"/>
  <c r="T448" i="13"/>
  <c r="R444" i="13"/>
  <c r="U444" i="13" s="1"/>
  <c r="T444" i="13"/>
  <c r="R403" i="13"/>
  <c r="U403" i="13" s="1"/>
  <c r="T403" i="13"/>
  <c r="R394" i="13"/>
  <c r="U394" i="13" s="1"/>
  <c r="S394" i="13"/>
  <c r="R390" i="13"/>
  <c r="U390" i="13" s="1"/>
  <c r="T390" i="13"/>
  <c r="R383" i="13"/>
  <c r="U383" i="13" s="1"/>
  <c r="S383" i="13"/>
  <c r="R323" i="13"/>
  <c r="U323" i="13" s="1"/>
  <c r="T323" i="13"/>
  <c r="R319" i="13"/>
  <c r="U319" i="13" s="1"/>
  <c r="T319" i="13"/>
  <c r="R315" i="13"/>
  <c r="U315" i="13" s="1"/>
  <c r="T315" i="13"/>
  <c r="R312" i="13"/>
  <c r="U312" i="13" s="1"/>
  <c r="T312" i="13"/>
  <c r="R287" i="13"/>
  <c r="U287" i="13" s="1"/>
  <c r="T287" i="13"/>
  <c r="R283" i="13"/>
  <c r="U283" i="13" s="1"/>
  <c r="T283" i="13"/>
  <c r="R280" i="13"/>
  <c r="U280" i="13" s="1"/>
  <c r="T280" i="13"/>
  <c r="R277" i="13"/>
  <c r="U277" i="13" s="1"/>
  <c r="S277" i="13"/>
  <c r="R198" i="13"/>
  <c r="U198" i="13" s="1"/>
  <c r="T198" i="13"/>
  <c r="R194" i="13"/>
  <c r="U194" i="13" s="1"/>
  <c r="S194" i="13"/>
  <c r="R190" i="13"/>
  <c r="U190" i="13" s="1"/>
  <c r="S190" i="13"/>
  <c r="R186" i="13"/>
  <c r="U186" i="13" s="1"/>
  <c r="T186" i="13"/>
  <c r="R182" i="13"/>
  <c r="U182" i="13" s="1"/>
  <c r="S182" i="13"/>
  <c r="R174" i="13"/>
  <c r="U174" i="13" s="1"/>
  <c r="S174" i="13"/>
  <c r="R170" i="13"/>
  <c r="U170" i="13" s="1"/>
  <c r="T170" i="13"/>
  <c r="R166" i="13"/>
  <c r="U166" i="13" s="1"/>
  <c r="T166" i="13"/>
  <c r="R118" i="13"/>
  <c r="U118" i="13" s="1"/>
  <c r="S118" i="13"/>
  <c r="R115" i="13"/>
  <c r="U115" i="13" s="1"/>
  <c r="S115" i="13"/>
  <c r="R39" i="13"/>
  <c r="U39" i="13" s="1"/>
  <c r="S39" i="13"/>
  <c r="R35" i="13"/>
  <c r="U35" i="13" s="1"/>
  <c r="S35" i="13"/>
  <c r="R564" i="13"/>
  <c r="U564" i="13" s="1"/>
  <c r="S564" i="13"/>
  <c r="R554" i="13"/>
  <c r="U554" i="13" s="1"/>
  <c r="S554" i="13"/>
  <c r="R550" i="13"/>
  <c r="U550" i="13" s="1"/>
  <c r="T550" i="13"/>
  <c r="R546" i="13"/>
  <c r="U546" i="13" s="1"/>
  <c r="T546" i="13"/>
  <c r="R542" i="13"/>
  <c r="U542" i="13" s="1"/>
  <c r="T542" i="13"/>
  <c r="R535" i="13"/>
  <c r="U535" i="13" s="1"/>
  <c r="T535" i="13"/>
  <c r="R498" i="13"/>
  <c r="U498" i="13" s="1"/>
  <c r="T498" i="13"/>
  <c r="R494" i="13"/>
  <c r="U494" i="13" s="1"/>
  <c r="T494" i="13"/>
  <c r="R457" i="13"/>
  <c r="U457" i="13" s="1"/>
  <c r="T457" i="13"/>
  <c r="R410" i="13"/>
  <c r="U410" i="13" s="1"/>
  <c r="T410" i="13"/>
  <c r="R406" i="13"/>
  <c r="U406" i="13" s="1"/>
  <c r="T406" i="13"/>
  <c r="R348" i="13"/>
  <c r="U348" i="13" s="1"/>
  <c r="T348" i="13"/>
  <c r="R344" i="13"/>
  <c r="U344" i="13" s="1"/>
  <c r="T344" i="13"/>
  <c r="R340" i="13"/>
  <c r="U340" i="13" s="1"/>
  <c r="S340" i="13"/>
  <c r="R333" i="13"/>
  <c r="U333" i="13" s="1"/>
  <c r="T333" i="13"/>
  <c r="R330" i="13"/>
  <c r="U330" i="13" s="1"/>
  <c r="T330" i="13"/>
  <c r="R326" i="13"/>
  <c r="U326" i="13" s="1"/>
  <c r="T326" i="13"/>
  <c r="R296" i="13"/>
  <c r="U296" i="13" s="1"/>
  <c r="T296" i="13"/>
  <c r="R293" i="13"/>
  <c r="U293" i="13" s="1"/>
  <c r="S293" i="13"/>
  <c r="R223" i="13"/>
  <c r="U223" i="13" s="1"/>
  <c r="S223" i="13"/>
  <c r="R219" i="13"/>
  <c r="U219" i="13" s="1"/>
  <c r="T219" i="13"/>
  <c r="R215" i="13"/>
  <c r="U215" i="13" s="1"/>
  <c r="T215" i="13"/>
  <c r="R205" i="13"/>
  <c r="U205" i="13" s="1"/>
  <c r="T205" i="13"/>
  <c r="R201" i="13"/>
  <c r="U201" i="13" s="1"/>
  <c r="T201" i="13"/>
  <c r="R132" i="13"/>
  <c r="U132" i="13" s="1"/>
  <c r="S132" i="13"/>
  <c r="R125" i="13"/>
  <c r="U125" i="13" s="1"/>
  <c r="T125" i="13"/>
  <c r="R121" i="13"/>
  <c r="U121" i="13" s="1"/>
  <c r="S121" i="13"/>
  <c r="R46" i="13"/>
  <c r="U46" i="13" s="1"/>
  <c r="T46" i="13"/>
  <c r="R42" i="13"/>
  <c r="U42" i="13" s="1"/>
  <c r="T42" i="13"/>
  <c r="H35" i="41"/>
  <c r="H31" i="41"/>
  <c r="R562" i="13"/>
  <c r="U562" i="13" s="1"/>
  <c r="R545" i="13"/>
  <c r="U545" i="13" s="1"/>
  <c r="T545" i="13"/>
  <c r="R528" i="13"/>
  <c r="U528" i="13" s="1"/>
  <c r="T528" i="13"/>
  <c r="R481" i="13"/>
  <c r="U481" i="13" s="1"/>
  <c r="T481" i="13"/>
  <c r="R432" i="13"/>
  <c r="U432" i="13" s="1"/>
  <c r="R82" i="13"/>
  <c r="U82" i="13" s="1"/>
  <c r="T82" i="13"/>
  <c r="R466" i="13"/>
  <c r="U466" i="13" s="1"/>
  <c r="T466" i="13"/>
  <c r="R368" i="13"/>
  <c r="U368" i="13" s="1"/>
  <c r="T368" i="13"/>
  <c r="R240" i="13"/>
  <c r="U240" i="13" s="1"/>
  <c r="T240" i="13"/>
  <c r="R146" i="13"/>
  <c r="U146" i="13" s="1"/>
  <c r="S146" i="13"/>
  <c r="R129" i="13"/>
  <c r="U129" i="13" s="1"/>
  <c r="T129" i="13"/>
  <c r="R16" i="13"/>
  <c r="U16" i="13" s="1"/>
  <c r="T16" i="13"/>
  <c r="R513" i="13"/>
  <c r="U513" i="13" s="1"/>
  <c r="T513" i="13"/>
  <c r="R496" i="13"/>
  <c r="U496" i="13" s="1"/>
  <c r="T496" i="13"/>
  <c r="R400" i="13"/>
  <c r="U400" i="13" s="1"/>
  <c r="R225" i="13"/>
  <c r="U225" i="13" s="1"/>
  <c r="S225" i="13"/>
  <c r="R193" i="13"/>
  <c r="U193" i="13" s="1"/>
  <c r="T193" i="13"/>
  <c r="R336" i="13"/>
  <c r="U336" i="13" s="1"/>
  <c r="T336" i="13"/>
  <c r="R306" i="13"/>
  <c r="U306" i="13" s="1"/>
  <c r="S306" i="13"/>
  <c r="R274" i="13"/>
  <c r="U274" i="13" s="1"/>
  <c r="S274" i="13"/>
  <c r="R178" i="13"/>
  <c r="U178" i="13" s="1"/>
  <c r="S178" i="13"/>
  <c r="R161" i="13"/>
  <c r="U161" i="13" s="1"/>
  <c r="T161" i="13"/>
  <c r="R114" i="13"/>
  <c r="U114" i="13" s="1"/>
  <c r="S114" i="13"/>
  <c r="R97" i="13"/>
  <c r="U97" i="13" s="1"/>
  <c r="T97" i="13"/>
  <c r="R65" i="13"/>
  <c r="U65" i="13" s="1"/>
  <c r="S65" i="13"/>
  <c r="R50" i="13"/>
  <c r="U50" i="13" s="1"/>
  <c r="T50" i="13"/>
  <c r="H34" i="41"/>
  <c r="H32" i="41"/>
  <c r="R604" i="13"/>
  <c r="U604" i="13" s="1"/>
  <c r="S604" i="13"/>
  <c r="T604" i="13"/>
  <c r="R600" i="13"/>
  <c r="U600" i="13" s="1"/>
  <c r="T600" i="13"/>
  <c r="R585" i="13"/>
  <c r="U585" i="13" s="1"/>
  <c r="T585" i="13"/>
  <c r="R602" i="13"/>
  <c r="U602" i="13" s="1"/>
  <c r="S602" i="13"/>
  <c r="T602" i="13"/>
  <c r="R598" i="13"/>
  <c r="U598" i="13" s="1"/>
  <c r="S598" i="13"/>
  <c r="H26" i="12"/>
  <c r="H35" i="12"/>
  <c r="H32" i="12"/>
  <c r="H31" i="12"/>
  <c r="H25" i="12"/>
  <c r="R7" i="13"/>
  <c r="S7" i="13"/>
  <c r="P11" i="13"/>
  <c r="S8" i="13"/>
  <c r="T6" i="13"/>
  <c r="S14" i="13"/>
  <c r="U14" i="13" s="1"/>
  <c r="R6" i="13"/>
  <c r="H20" i="12"/>
  <c r="R5" i="13"/>
  <c r="S5" i="13"/>
  <c r="T5" i="13"/>
  <c r="R8" i="13"/>
  <c r="U8" i="13" s="1"/>
  <c r="H29" i="41"/>
  <c r="H22" i="41"/>
  <c r="H27" i="12"/>
  <c r="H26" i="41"/>
  <c r="H15" i="41"/>
  <c r="H28" i="41"/>
  <c r="H18" i="12"/>
  <c r="H12" i="41"/>
  <c r="H20" i="41"/>
  <c r="H18" i="41"/>
  <c r="H36" i="12"/>
  <c r="H12" i="12"/>
  <c r="AE29" i="41" l="1"/>
  <c r="Q29" i="41"/>
  <c r="AE29" i="12"/>
  <c r="Q29" i="12"/>
  <c r="U7" i="13"/>
  <c r="AE20" i="41"/>
  <c r="Q20" i="12"/>
  <c r="Q20" i="41"/>
  <c r="AE20" i="12"/>
  <c r="AE13" i="41"/>
  <c r="AE13" i="12"/>
  <c r="Q13" i="41"/>
  <c r="Q13"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Q9" i="12"/>
  <c r="Q9" i="41"/>
  <c r="AE9" i="41"/>
  <c r="AE9" i="12"/>
  <c r="V37" i="30"/>
  <c r="V31" i="30"/>
  <c r="O219" i="20"/>
  <c r="P221" i="20"/>
  <c r="P219" i="20" s="1"/>
  <c r="I408" i="21"/>
  <c r="I308" i="21"/>
  <c r="I608" i="21"/>
  <c r="V16" i="30"/>
  <c r="V56" i="30"/>
  <c r="I219" i="20"/>
  <c r="I7" i="20" s="1"/>
  <c r="I49" i="38" s="1"/>
  <c r="R255" i="25"/>
  <c r="U255" i="25" s="1"/>
  <c r="T255" i="25"/>
  <c r="S255" i="25"/>
  <c r="R6" i="26"/>
  <c r="U6" i="26" s="1"/>
  <c r="T6" i="26"/>
  <c r="S6" i="26"/>
  <c r="R134" i="26"/>
  <c r="U134" i="26" s="1"/>
  <c r="S134" i="26"/>
  <c r="T134" i="26"/>
  <c r="R262" i="26"/>
  <c r="U262" i="26" s="1"/>
  <c r="T262" i="26"/>
  <c r="S262" i="26"/>
  <c r="R307" i="26"/>
  <c r="U307" i="26" s="1"/>
  <c r="T307" i="26"/>
  <c r="S307" i="26"/>
  <c r="R345" i="26"/>
  <c r="U345" i="26" s="1"/>
  <c r="S345" i="26"/>
  <c r="T345" i="26"/>
  <c r="R371" i="26"/>
  <c r="U371" i="26" s="1"/>
  <c r="T371" i="26"/>
  <c r="S371" i="26"/>
  <c r="R409" i="26"/>
  <c r="U409" i="26" s="1"/>
  <c r="S409" i="26"/>
  <c r="T409" i="26"/>
  <c r="R435" i="26"/>
  <c r="U435" i="26" s="1"/>
  <c r="T435" i="26"/>
  <c r="S435" i="26"/>
  <c r="R473" i="26"/>
  <c r="U473" i="26" s="1"/>
  <c r="T473" i="26"/>
  <c r="S473" i="26"/>
  <c r="R499" i="26"/>
  <c r="U499" i="26" s="1"/>
  <c r="T499" i="26"/>
  <c r="S499" i="26"/>
  <c r="R513" i="26"/>
  <c r="U513" i="26" s="1"/>
  <c r="S513" i="26"/>
  <c r="T513" i="26"/>
  <c r="R539" i="26"/>
  <c r="U539" i="26" s="1"/>
  <c r="S539" i="26"/>
  <c r="T539" i="26"/>
  <c r="R559" i="26"/>
  <c r="U559" i="26" s="1"/>
  <c r="S559" i="26"/>
  <c r="T559" i="26"/>
  <c r="R580" i="26"/>
  <c r="U580" i="26" s="1"/>
  <c r="T580" i="26"/>
  <c r="S580" i="26"/>
  <c r="R591" i="26"/>
  <c r="U591" i="26" s="1"/>
  <c r="S591" i="26"/>
  <c r="T591" i="26"/>
  <c r="R445" i="25"/>
  <c r="U445" i="25" s="1"/>
  <c r="T445" i="25"/>
  <c r="S445" i="25"/>
  <c r="R557" i="25"/>
  <c r="U557" i="25" s="1"/>
  <c r="T557" i="25"/>
  <c r="S557" i="25"/>
  <c r="R115" i="26"/>
  <c r="U115" i="26" s="1"/>
  <c r="S115" i="26"/>
  <c r="T115" i="26"/>
  <c r="R243" i="26"/>
  <c r="U243" i="26" s="1"/>
  <c r="T243" i="26"/>
  <c r="S243" i="26"/>
  <c r="R308" i="26"/>
  <c r="U308" i="26" s="1"/>
  <c r="S308" i="26"/>
  <c r="T308" i="26"/>
  <c r="R342" i="26"/>
  <c r="U342" i="26" s="1"/>
  <c r="S342" i="26"/>
  <c r="T342" i="26"/>
  <c r="R372" i="26"/>
  <c r="U372" i="26" s="1"/>
  <c r="S372" i="26"/>
  <c r="T372" i="26"/>
  <c r="R406" i="26"/>
  <c r="U406" i="26" s="1"/>
  <c r="S406" i="26"/>
  <c r="T406" i="26"/>
  <c r="R436" i="26"/>
  <c r="U436" i="26" s="1"/>
  <c r="S436" i="26"/>
  <c r="T436" i="26"/>
  <c r="R470" i="26"/>
  <c r="U470" i="26" s="1"/>
  <c r="S470" i="26"/>
  <c r="T470" i="26"/>
  <c r="R500" i="26"/>
  <c r="U500" i="26" s="1"/>
  <c r="T500" i="26"/>
  <c r="S500" i="26"/>
  <c r="R520" i="26"/>
  <c r="U520" i="26" s="1"/>
  <c r="S520" i="26"/>
  <c r="T520" i="26"/>
  <c r="R543" i="26"/>
  <c r="U543" i="26" s="1"/>
  <c r="S543" i="26"/>
  <c r="T543" i="26"/>
  <c r="R563" i="26"/>
  <c r="U563" i="26" s="1"/>
  <c r="T563" i="26"/>
  <c r="S563" i="26"/>
  <c r="R576" i="26"/>
  <c r="U576" i="26" s="1"/>
  <c r="S576" i="26"/>
  <c r="T576" i="26"/>
  <c r="R595" i="26"/>
  <c r="U595" i="26" s="1"/>
  <c r="T595" i="26"/>
  <c r="S595" i="26"/>
  <c r="R492" i="25"/>
  <c r="U492" i="25" s="1"/>
  <c r="T492" i="25"/>
  <c r="S492" i="25"/>
  <c r="R102" i="26"/>
  <c r="U102" i="26" s="1"/>
  <c r="T102" i="26"/>
  <c r="S102" i="26"/>
  <c r="R230" i="26"/>
  <c r="U230" i="26" s="1"/>
  <c r="S230" i="26"/>
  <c r="T230" i="26"/>
  <c r="R299" i="26"/>
  <c r="U299" i="26" s="1"/>
  <c r="S299" i="26"/>
  <c r="T299" i="26"/>
  <c r="R327" i="26"/>
  <c r="U327" i="26" s="1"/>
  <c r="S327" i="26"/>
  <c r="T327" i="26"/>
  <c r="R365" i="26"/>
  <c r="U365" i="26" s="1"/>
  <c r="S365" i="26"/>
  <c r="T365" i="26"/>
  <c r="R391" i="26"/>
  <c r="U391" i="26" s="1"/>
  <c r="S391" i="26"/>
  <c r="T391" i="26"/>
  <c r="R429" i="26"/>
  <c r="U429" i="26" s="1"/>
  <c r="S429" i="26"/>
  <c r="T429" i="26"/>
  <c r="R455" i="26"/>
  <c r="U455" i="26" s="1"/>
  <c r="S455" i="26"/>
  <c r="T455" i="26"/>
  <c r="R493" i="26"/>
  <c r="U493" i="26" s="1"/>
  <c r="S493" i="26"/>
  <c r="T493" i="26"/>
  <c r="R518" i="26"/>
  <c r="U518" i="26" s="1"/>
  <c r="S518" i="26"/>
  <c r="T518" i="26"/>
  <c r="R537" i="26"/>
  <c r="U537" i="26" s="1"/>
  <c r="T537" i="26"/>
  <c r="S537" i="26"/>
  <c r="R561" i="26"/>
  <c r="U561" i="26" s="1"/>
  <c r="S561" i="26"/>
  <c r="T561" i="26"/>
  <c r="R570" i="26"/>
  <c r="U570" i="26" s="1"/>
  <c r="S570" i="26"/>
  <c r="T570" i="26"/>
  <c r="R593" i="26"/>
  <c r="U593" i="26" s="1"/>
  <c r="S593" i="26"/>
  <c r="T593" i="26"/>
  <c r="R602" i="26"/>
  <c r="U602" i="26" s="1"/>
  <c r="T602" i="26"/>
  <c r="S602" i="26"/>
  <c r="R486" i="26"/>
  <c r="U486" i="26" s="1"/>
  <c r="T486" i="26"/>
  <c r="S486" i="26"/>
  <c r="R469" i="26"/>
  <c r="U469" i="26" s="1"/>
  <c r="S469" i="26"/>
  <c r="T469" i="26"/>
  <c r="R454" i="26"/>
  <c r="U454" i="26" s="1"/>
  <c r="S454" i="26"/>
  <c r="T454" i="26"/>
  <c r="R437" i="26"/>
  <c r="U437" i="26" s="1"/>
  <c r="T437" i="26"/>
  <c r="S437" i="26"/>
  <c r="R422" i="26"/>
  <c r="U422" i="26" s="1"/>
  <c r="S422" i="26"/>
  <c r="T422" i="26"/>
  <c r="R405" i="26"/>
  <c r="U405" i="26" s="1"/>
  <c r="T405" i="26"/>
  <c r="S405" i="26"/>
  <c r="R390" i="26"/>
  <c r="U390" i="26" s="1"/>
  <c r="S390" i="26"/>
  <c r="T390" i="26"/>
  <c r="R373" i="26"/>
  <c r="U373" i="26" s="1"/>
  <c r="T373" i="26"/>
  <c r="S373" i="26"/>
  <c r="R358" i="26"/>
  <c r="U358" i="26" s="1"/>
  <c r="S358" i="26"/>
  <c r="T358" i="26"/>
  <c r="R341" i="26"/>
  <c r="U341" i="26" s="1"/>
  <c r="T341" i="26"/>
  <c r="S341" i="26"/>
  <c r="R326" i="26"/>
  <c r="U326" i="26" s="1"/>
  <c r="T326" i="26"/>
  <c r="S326" i="26"/>
  <c r="R309" i="26"/>
  <c r="U309" i="26" s="1"/>
  <c r="T309" i="26"/>
  <c r="S309" i="26"/>
  <c r="R293" i="26"/>
  <c r="U293" i="26" s="1"/>
  <c r="T293" i="26"/>
  <c r="S293" i="26"/>
  <c r="R259" i="26"/>
  <c r="U259" i="26" s="1"/>
  <c r="T259" i="26"/>
  <c r="S259" i="26"/>
  <c r="R195" i="26"/>
  <c r="U195" i="26" s="1"/>
  <c r="T195" i="26"/>
  <c r="S195" i="26"/>
  <c r="R131" i="26"/>
  <c r="U131" i="26" s="1"/>
  <c r="S131" i="26"/>
  <c r="T131" i="26"/>
  <c r="R67" i="26"/>
  <c r="U67" i="26" s="1"/>
  <c r="T67" i="26"/>
  <c r="S67" i="26"/>
  <c r="R598" i="25"/>
  <c r="U598" i="25" s="1"/>
  <c r="T598" i="25"/>
  <c r="S598" i="25"/>
  <c r="R514" i="25"/>
  <c r="U514" i="25" s="1"/>
  <c r="T514" i="25"/>
  <c r="S514" i="25"/>
  <c r="R425" i="25"/>
  <c r="U425" i="25" s="1"/>
  <c r="S425" i="25"/>
  <c r="T425" i="25"/>
  <c r="R553" i="26"/>
  <c r="U553" i="26" s="1"/>
  <c r="T553" i="26"/>
  <c r="S553" i="26"/>
  <c r="R530" i="26"/>
  <c r="U530" i="26" s="1"/>
  <c r="S530" i="26"/>
  <c r="T530" i="26"/>
  <c r="R521" i="26"/>
  <c r="U521" i="26" s="1"/>
  <c r="T521" i="26"/>
  <c r="S521" i="26"/>
  <c r="R498" i="26"/>
  <c r="U498" i="26" s="1"/>
  <c r="S498" i="26"/>
  <c r="T498" i="26"/>
  <c r="R489" i="26"/>
  <c r="U489" i="26" s="1"/>
  <c r="T489" i="26"/>
  <c r="S489" i="26"/>
  <c r="R466" i="26"/>
  <c r="U466" i="26" s="1"/>
  <c r="T466" i="26"/>
  <c r="S466" i="26"/>
  <c r="R457" i="26"/>
  <c r="U457" i="26" s="1"/>
  <c r="S457" i="26"/>
  <c r="T457" i="26"/>
  <c r="R434" i="26"/>
  <c r="U434" i="26" s="1"/>
  <c r="S434" i="26"/>
  <c r="T434" i="26"/>
  <c r="R425" i="26"/>
  <c r="U425" i="26" s="1"/>
  <c r="S425" i="26"/>
  <c r="T425" i="26"/>
  <c r="R402" i="26"/>
  <c r="U402" i="26" s="1"/>
  <c r="S402" i="26"/>
  <c r="T402" i="26"/>
  <c r="R393" i="26"/>
  <c r="U393" i="26" s="1"/>
  <c r="S393" i="26"/>
  <c r="T393" i="26"/>
  <c r="R370" i="26"/>
  <c r="U370" i="26" s="1"/>
  <c r="S370" i="26"/>
  <c r="T370" i="26"/>
  <c r="R361" i="26"/>
  <c r="U361" i="26" s="1"/>
  <c r="S361" i="26"/>
  <c r="T361" i="26"/>
  <c r="R338" i="26"/>
  <c r="U338" i="26" s="1"/>
  <c r="T338" i="26"/>
  <c r="S338" i="26"/>
  <c r="R329" i="26"/>
  <c r="U329" i="26" s="1"/>
  <c r="S329" i="26"/>
  <c r="T329" i="26"/>
  <c r="R306" i="26"/>
  <c r="U306" i="26" s="1"/>
  <c r="S306" i="26"/>
  <c r="T306" i="26"/>
  <c r="R290" i="26"/>
  <c r="U290" i="26" s="1"/>
  <c r="T290" i="26"/>
  <c r="S290" i="26"/>
  <c r="R267" i="26"/>
  <c r="U267" i="26" s="1"/>
  <c r="S267" i="26"/>
  <c r="T267" i="26"/>
  <c r="R203" i="26"/>
  <c r="U203" i="26" s="1"/>
  <c r="S203" i="26"/>
  <c r="T203" i="26"/>
  <c r="R139" i="26"/>
  <c r="U139" i="26" s="1"/>
  <c r="S139" i="26"/>
  <c r="T139" i="26"/>
  <c r="R75" i="26"/>
  <c r="U75" i="26" s="1"/>
  <c r="S75" i="26"/>
  <c r="T75" i="26"/>
  <c r="R11" i="26"/>
  <c r="U11" i="26" s="1"/>
  <c r="T11" i="26"/>
  <c r="S11" i="26"/>
  <c r="R560" i="25"/>
  <c r="U560" i="25" s="1"/>
  <c r="T560" i="25"/>
  <c r="S560" i="25"/>
  <c r="R468" i="25"/>
  <c r="U468" i="25" s="1"/>
  <c r="S468" i="25"/>
  <c r="T468" i="25"/>
  <c r="R280" i="26"/>
  <c r="U280" i="26" s="1"/>
  <c r="S280" i="26"/>
  <c r="T280" i="26"/>
  <c r="R264" i="26"/>
  <c r="U264" i="26" s="1"/>
  <c r="T264" i="26"/>
  <c r="S264" i="26"/>
  <c r="R248" i="26"/>
  <c r="U248" i="26" s="1"/>
  <c r="S248" i="26"/>
  <c r="T248" i="26"/>
  <c r="R232" i="26"/>
  <c r="U232" i="26" s="1"/>
  <c r="T232" i="26"/>
  <c r="S232" i="26"/>
  <c r="R216" i="26"/>
  <c r="U216" i="26" s="1"/>
  <c r="S216" i="26"/>
  <c r="T216" i="26"/>
  <c r="R200" i="26"/>
  <c r="U200" i="26" s="1"/>
  <c r="T200" i="26"/>
  <c r="S200" i="26"/>
  <c r="R184" i="26"/>
  <c r="U184" i="26" s="1"/>
  <c r="S184" i="26"/>
  <c r="T184" i="26"/>
  <c r="R168" i="26"/>
  <c r="U168" i="26" s="1"/>
  <c r="T168" i="26"/>
  <c r="S168" i="26"/>
  <c r="R152" i="26"/>
  <c r="U152" i="26" s="1"/>
  <c r="S152" i="26"/>
  <c r="T152" i="26"/>
  <c r="R136" i="26"/>
  <c r="U136" i="26" s="1"/>
  <c r="S136" i="26"/>
  <c r="T136" i="26"/>
  <c r="R120" i="26"/>
  <c r="U120" i="26" s="1"/>
  <c r="S120" i="26"/>
  <c r="T120" i="26"/>
  <c r="R104" i="26"/>
  <c r="U104" i="26" s="1"/>
  <c r="S104" i="26"/>
  <c r="T104" i="26"/>
  <c r="R88" i="26"/>
  <c r="U88" i="26" s="1"/>
  <c r="T88" i="26"/>
  <c r="S88" i="26"/>
  <c r="R72" i="26"/>
  <c r="U72" i="26" s="1"/>
  <c r="S72" i="26"/>
  <c r="T72" i="26"/>
  <c r="R56" i="26"/>
  <c r="U56" i="26" s="1"/>
  <c r="S56" i="26"/>
  <c r="T56" i="26"/>
  <c r="R40" i="26"/>
  <c r="U40" i="26" s="1"/>
  <c r="S40" i="26"/>
  <c r="T40" i="26"/>
  <c r="R24" i="26"/>
  <c r="U24" i="26" s="1"/>
  <c r="T24" i="26"/>
  <c r="S24" i="26"/>
  <c r="R8" i="26"/>
  <c r="U8" i="26" s="1"/>
  <c r="S8" i="26"/>
  <c r="T8" i="26"/>
  <c r="R600" i="25"/>
  <c r="U600" i="25" s="1"/>
  <c r="S600" i="25"/>
  <c r="T600" i="25"/>
  <c r="R583" i="25"/>
  <c r="U583" i="25" s="1"/>
  <c r="T583" i="25"/>
  <c r="S583" i="25"/>
  <c r="R568" i="25"/>
  <c r="U568" i="25" s="1"/>
  <c r="S568" i="25"/>
  <c r="T568" i="25"/>
  <c r="R541" i="25"/>
  <c r="U541" i="25" s="1"/>
  <c r="T541" i="25"/>
  <c r="S541" i="25"/>
  <c r="R519" i="25"/>
  <c r="U519" i="25" s="1"/>
  <c r="T519" i="25"/>
  <c r="S519" i="25"/>
  <c r="R504" i="25"/>
  <c r="U504" i="25" s="1"/>
  <c r="S504" i="25"/>
  <c r="T504" i="25"/>
  <c r="R484" i="25"/>
  <c r="U484" i="25" s="1"/>
  <c r="T484" i="25"/>
  <c r="S484" i="25"/>
  <c r="R467" i="25"/>
  <c r="U467" i="25" s="1"/>
  <c r="S467" i="25"/>
  <c r="T467" i="25"/>
  <c r="R449" i="25"/>
  <c r="U449" i="25" s="1"/>
  <c r="T449" i="25"/>
  <c r="S449" i="25"/>
  <c r="R399" i="25"/>
  <c r="U399" i="25" s="1"/>
  <c r="S399" i="25"/>
  <c r="T399" i="25"/>
  <c r="R271" i="25"/>
  <c r="U271" i="25" s="1"/>
  <c r="T271" i="25"/>
  <c r="S271" i="25"/>
  <c r="R271" i="26"/>
  <c r="U271" i="26" s="1"/>
  <c r="S271" i="26"/>
  <c r="T271" i="26"/>
  <c r="R255" i="26"/>
  <c r="U255" i="26" s="1"/>
  <c r="T255" i="26"/>
  <c r="S255" i="26"/>
  <c r="R239" i="26"/>
  <c r="U239" i="26" s="1"/>
  <c r="S239" i="26"/>
  <c r="T239" i="26"/>
  <c r="R223" i="26"/>
  <c r="U223" i="26" s="1"/>
  <c r="T223" i="26"/>
  <c r="S223" i="26"/>
  <c r="R207" i="26"/>
  <c r="U207" i="26" s="1"/>
  <c r="S207" i="26"/>
  <c r="T207" i="26"/>
  <c r="R191" i="26"/>
  <c r="U191" i="26" s="1"/>
  <c r="T191" i="26"/>
  <c r="S191" i="26"/>
  <c r="R175" i="26"/>
  <c r="U175" i="26" s="1"/>
  <c r="S175" i="26"/>
  <c r="T175" i="26"/>
  <c r="R159" i="26"/>
  <c r="U159" i="26" s="1"/>
  <c r="T159" i="26"/>
  <c r="S159" i="26"/>
  <c r="R143" i="26"/>
  <c r="U143" i="26" s="1"/>
  <c r="S143" i="26"/>
  <c r="T143" i="26"/>
  <c r="R127" i="26"/>
  <c r="U127" i="26" s="1"/>
  <c r="S127" i="26"/>
  <c r="T127" i="26"/>
  <c r="R111" i="26"/>
  <c r="U111" i="26" s="1"/>
  <c r="T111" i="26"/>
  <c r="S111" i="26"/>
  <c r="R95" i="26"/>
  <c r="U95" i="26" s="1"/>
  <c r="S95" i="26"/>
  <c r="T95" i="26"/>
  <c r="R79" i="26"/>
  <c r="U79" i="26" s="1"/>
  <c r="T79" i="26"/>
  <c r="S79" i="26"/>
  <c r="R63" i="26"/>
  <c r="U63" i="26" s="1"/>
  <c r="T63" i="26"/>
  <c r="S63" i="26"/>
  <c r="R47" i="26"/>
  <c r="U47" i="26" s="1"/>
  <c r="T47" i="26"/>
  <c r="S47" i="26"/>
  <c r="R31" i="26"/>
  <c r="U31" i="26" s="1"/>
  <c r="T31" i="26"/>
  <c r="S31" i="26"/>
  <c r="R15" i="26"/>
  <c r="U15" i="26" s="1"/>
  <c r="S15" i="26"/>
  <c r="T15" i="26"/>
  <c r="R599" i="25"/>
  <c r="U599" i="25" s="1"/>
  <c r="S599" i="25"/>
  <c r="T599" i="25"/>
  <c r="R577" i="25"/>
  <c r="U577" i="25" s="1"/>
  <c r="T577" i="25"/>
  <c r="S577" i="25"/>
  <c r="R558" i="25"/>
  <c r="U558" i="25" s="1"/>
  <c r="S558" i="25"/>
  <c r="T558" i="25"/>
  <c r="R540" i="25"/>
  <c r="U540" i="25" s="1"/>
  <c r="T540" i="25"/>
  <c r="S540" i="25"/>
  <c r="R513" i="25"/>
  <c r="U513" i="25" s="1"/>
  <c r="T513" i="25"/>
  <c r="S513" i="25"/>
  <c r="R494" i="25"/>
  <c r="U494" i="25" s="1"/>
  <c r="S494" i="25"/>
  <c r="T494" i="25"/>
  <c r="R470" i="25"/>
  <c r="U470" i="25" s="1"/>
  <c r="T470" i="25"/>
  <c r="S470" i="25"/>
  <c r="R418" i="25"/>
  <c r="U418" i="25" s="1"/>
  <c r="T418" i="25"/>
  <c r="S418" i="25"/>
  <c r="R319" i="25"/>
  <c r="U319" i="25" s="1"/>
  <c r="T319" i="25"/>
  <c r="S319" i="25"/>
  <c r="R74" i="25"/>
  <c r="U74" i="25" s="1"/>
  <c r="S74" i="25"/>
  <c r="T74" i="25"/>
  <c r="R265" i="26"/>
  <c r="U265" i="26" s="1"/>
  <c r="S265" i="26"/>
  <c r="T265" i="26"/>
  <c r="R249" i="26"/>
  <c r="U249" i="26" s="1"/>
  <c r="S249" i="26"/>
  <c r="T249" i="26"/>
  <c r="R233" i="26"/>
  <c r="U233" i="26" s="1"/>
  <c r="S233" i="26"/>
  <c r="T233" i="26"/>
  <c r="R217" i="26"/>
  <c r="U217" i="26" s="1"/>
  <c r="S217" i="26"/>
  <c r="T217" i="26"/>
  <c r="R201" i="26"/>
  <c r="U201" i="26" s="1"/>
  <c r="S201" i="26"/>
  <c r="T201" i="26"/>
  <c r="R185" i="26"/>
  <c r="U185" i="26" s="1"/>
  <c r="S185" i="26"/>
  <c r="T185" i="26"/>
  <c r="R169" i="26"/>
  <c r="U169" i="26" s="1"/>
  <c r="S169" i="26"/>
  <c r="T169" i="26"/>
  <c r="R153" i="26"/>
  <c r="U153" i="26" s="1"/>
  <c r="S153" i="26"/>
  <c r="T153" i="26"/>
  <c r="R137" i="26"/>
  <c r="U137" i="26" s="1"/>
  <c r="S137" i="26"/>
  <c r="T137" i="26"/>
  <c r="R121" i="26"/>
  <c r="U121" i="26" s="1"/>
  <c r="T121" i="26"/>
  <c r="S121" i="26"/>
  <c r="R105" i="26"/>
  <c r="U105" i="26" s="1"/>
  <c r="S105" i="26"/>
  <c r="T105" i="26"/>
  <c r="R89" i="26"/>
  <c r="U89" i="26" s="1"/>
  <c r="T89" i="26"/>
  <c r="S89" i="26"/>
  <c r="R73" i="26"/>
  <c r="U73" i="26" s="1"/>
  <c r="T73" i="26"/>
  <c r="S73" i="26"/>
  <c r="R57" i="26"/>
  <c r="U57" i="26" s="1"/>
  <c r="S57" i="26"/>
  <c r="T57" i="26"/>
  <c r="R41" i="26"/>
  <c r="U41" i="26" s="1"/>
  <c r="T41" i="26"/>
  <c r="S41" i="26"/>
  <c r="R25" i="26"/>
  <c r="U25" i="26" s="1"/>
  <c r="S25" i="26"/>
  <c r="T25" i="26"/>
  <c r="R9" i="26"/>
  <c r="U9" i="26" s="1"/>
  <c r="T9" i="26"/>
  <c r="S9" i="26"/>
  <c r="R588" i="25"/>
  <c r="U588" i="25" s="1"/>
  <c r="T588" i="25"/>
  <c r="S588" i="25"/>
  <c r="R561" i="25"/>
  <c r="U561" i="25" s="1"/>
  <c r="T561" i="25"/>
  <c r="S561" i="25"/>
  <c r="R542" i="25"/>
  <c r="U542" i="25" s="1"/>
  <c r="S542" i="25"/>
  <c r="T542" i="25"/>
  <c r="R524" i="25"/>
  <c r="U524" i="25" s="1"/>
  <c r="T524" i="25"/>
  <c r="S524" i="25"/>
  <c r="R497" i="25"/>
  <c r="U497" i="25" s="1"/>
  <c r="T497" i="25"/>
  <c r="S497" i="25"/>
  <c r="R461" i="25"/>
  <c r="U461" i="25" s="1"/>
  <c r="T461" i="25"/>
  <c r="S461" i="25"/>
  <c r="R412" i="25"/>
  <c r="U412" i="25" s="1"/>
  <c r="T412" i="25"/>
  <c r="S412" i="25"/>
  <c r="R284" i="25"/>
  <c r="U284" i="25" s="1"/>
  <c r="S284" i="25"/>
  <c r="T284" i="25"/>
  <c r="R42" i="25"/>
  <c r="U42" i="25" s="1"/>
  <c r="T42" i="25"/>
  <c r="S42" i="25"/>
  <c r="R441" i="25"/>
  <c r="U441" i="25" s="1"/>
  <c r="S441" i="25"/>
  <c r="T441" i="25"/>
  <c r="R416" i="25"/>
  <c r="U416" i="25" s="1"/>
  <c r="T416" i="25"/>
  <c r="S416" i="25"/>
  <c r="R354" i="25"/>
  <c r="U354" i="25" s="1"/>
  <c r="T354" i="25"/>
  <c r="S354" i="25"/>
  <c r="R290" i="25"/>
  <c r="U290" i="25" s="1"/>
  <c r="T290" i="25"/>
  <c r="S290" i="25"/>
  <c r="R198" i="25"/>
  <c r="U198" i="25" s="1"/>
  <c r="T198" i="25"/>
  <c r="S198" i="25"/>
  <c r="R591" i="25"/>
  <c r="U591" i="25" s="1"/>
  <c r="S591" i="25"/>
  <c r="T591" i="25"/>
  <c r="R575" i="25"/>
  <c r="U575" i="25" s="1"/>
  <c r="T575" i="25"/>
  <c r="S575" i="25"/>
  <c r="R559" i="25"/>
  <c r="U559" i="25" s="1"/>
  <c r="T559" i="25"/>
  <c r="S559" i="25"/>
  <c r="R543" i="25"/>
  <c r="U543" i="25" s="1"/>
  <c r="T543" i="25"/>
  <c r="S543" i="25"/>
  <c r="R527" i="25"/>
  <c r="U527" i="25" s="1"/>
  <c r="S527" i="25"/>
  <c r="T527" i="25"/>
  <c r="R511" i="25"/>
  <c r="U511" i="25" s="1"/>
  <c r="S511" i="25"/>
  <c r="T511" i="25"/>
  <c r="R495" i="25"/>
  <c r="U495" i="25" s="1"/>
  <c r="T495" i="25"/>
  <c r="S495" i="25"/>
  <c r="R485" i="25"/>
  <c r="U485" i="25" s="1"/>
  <c r="T485" i="25"/>
  <c r="S485" i="25"/>
  <c r="R469" i="25"/>
  <c r="U469" i="25" s="1"/>
  <c r="S469" i="25"/>
  <c r="T469" i="25"/>
  <c r="R453" i="25"/>
  <c r="U453" i="25" s="1"/>
  <c r="T453" i="25"/>
  <c r="S453" i="25"/>
  <c r="R434" i="25"/>
  <c r="U434" i="25" s="1"/>
  <c r="T434" i="25"/>
  <c r="S434" i="25"/>
  <c r="R377" i="25"/>
  <c r="U377" i="25" s="1"/>
  <c r="T377" i="25"/>
  <c r="S377" i="25"/>
  <c r="R313" i="25"/>
  <c r="U313" i="25" s="1"/>
  <c r="T313" i="25"/>
  <c r="S313" i="25"/>
  <c r="R249" i="25"/>
  <c r="U249" i="25" s="1"/>
  <c r="T249" i="25"/>
  <c r="S249" i="25"/>
  <c r="R10" i="25"/>
  <c r="U10" i="25" s="1"/>
  <c r="S10" i="25"/>
  <c r="T10" i="25"/>
  <c r="R424" i="25"/>
  <c r="U424" i="25" s="1"/>
  <c r="S424" i="25"/>
  <c r="T424" i="25"/>
  <c r="R408" i="25"/>
  <c r="U408" i="25" s="1"/>
  <c r="S408" i="25"/>
  <c r="T408" i="25"/>
  <c r="R392" i="25"/>
  <c r="U392" i="25" s="1"/>
  <c r="T392" i="25"/>
  <c r="S392" i="25"/>
  <c r="R376" i="25"/>
  <c r="U376" i="25" s="1"/>
  <c r="T376" i="25"/>
  <c r="S376" i="25"/>
  <c r="R360" i="25"/>
  <c r="U360" i="25" s="1"/>
  <c r="T360" i="25"/>
  <c r="S360" i="25"/>
  <c r="R344" i="25"/>
  <c r="U344" i="25" s="1"/>
  <c r="T344" i="25"/>
  <c r="S344" i="25"/>
  <c r="R328" i="25"/>
  <c r="U328" i="25" s="1"/>
  <c r="T328" i="25"/>
  <c r="S328" i="25"/>
  <c r="R312" i="25"/>
  <c r="U312" i="25" s="1"/>
  <c r="T312" i="25"/>
  <c r="S312" i="25"/>
  <c r="R296" i="25"/>
  <c r="U296" i="25" s="1"/>
  <c r="T296" i="25"/>
  <c r="S296" i="25"/>
  <c r="R280" i="25"/>
  <c r="U280" i="25" s="1"/>
  <c r="T280" i="25"/>
  <c r="S280" i="25"/>
  <c r="R264" i="25"/>
  <c r="U264" i="25" s="1"/>
  <c r="T264" i="25"/>
  <c r="S264" i="25"/>
  <c r="R248" i="25"/>
  <c r="U248" i="25" s="1"/>
  <c r="T248" i="25"/>
  <c r="S248" i="25"/>
  <c r="R208" i="25"/>
  <c r="U208" i="25" s="1"/>
  <c r="S208" i="25"/>
  <c r="T208" i="25"/>
  <c r="R146" i="25"/>
  <c r="U146" i="25" s="1"/>
  <c r="T146" i="25"/>
  <c r="S146" i="25"/>
  <c r="R82" i="25"/>
  <c r="U82" i="25" s="1"/>
  <c r="S82" i="25"/>
  <c r="T82" i="25"/>
  <c r="R18" i="25"/>
  <c r="U18" i="25" s="1"/>
  <c r="T18" i="25"/>
  <c r="S18" i="25"/>
  <c r="R436" i="25"/>
  <c r="U436" i="25" s="1"/>
  <c r="S436" i="25"/>
  <c r="T436" i="25"/>
  <c r="R420" i="25"/>
  <c r="U420" i="25" s="1"/>
  <c r="T420" i="25"/>
  <c r="S420" i="25"/>
  <c r="R404" i="25"/>
  <c r="U404" i="25" s="1"/>
  <c r="S404" i="25"/>
  <c r="T404" i="25"/>
  <c r="R388" i="25"/>
  <c r="U388" i="25" s="1"/>
  <c r="T388" i="25"/>
  <c r="S388" i="25"/>
  <c r="R372" i="25"/>
  <c r="U372" i="25" s="1"/>
  <c r="T372" i="25"/>
  <c r="S372" i="25"/>
  <c r="R356" i="25"/>
  <c r="U356" i="25" s="1"/>
  <c r="T356" i="25"/>
  <c r="S356" i="25"/>
  <c r="R340" i="25"/>
  <c r="U340" i="25" s="1"/>
  <c r="T340" i="25"/>
  <c r="S340" i="25"/>
  <c r="R324" i="25"/>
  <c r="U324" i="25" s="1"/>
  <c r="T324" i="25"/>
  <c r="S324" i="25"/>
  <c r="R308" i="25"/>
  <c r="U308" i="25" s="1"/>
  <c r="T308" i="25"/>
  <c r="S308" i="25"/>
  <c r="R292" i="25"/>
  <c r="U292" i="25" s="1"/>
  <c r="T292" i="25"/>
  <c r="S292" i="25"/>
  <c r="R276" i="25"/>
  <c r="U276" i="25" s="1"/>
  <c r="T276" i="25"/>
  <c r="S276" i="25"/>
  <c r="R260" i="25"/>
  <c r="U260" i="25" s="1"/>
  <c r="T260" i="25"/>
  <c r="S260" i="25"/>
  <c r="R244" i="25"/>
  <c r="U244" i="25" s="1"/>
  <c r="T244" i="25"/>
  <c r="S244" i="25"/>
  <c r="R192" i="25"/>
  <c r="U192" i="25" s="1"/>
  <c r="S192" i="25"/>
  <c r="T192" i="25"/>
  <c r="R122" i="25"/>
  <c r="U122" i="25" s="1"/>
  <c r="S122" i="25"/>
  <c r="T122" i="25"/>
  <c r="R58" i="25"/>
  <c r="U58" i="25" s="1"/>
  <c r="T58" i="25"/>
  <c r="S58" i="25"/>
  <c r="R371" i="24"/>
  <c r="U371" i="24" s="1"/>
  <c r="T371" i="24"/>
  <c r="S371" i="24"/>
  <c r="R400" i="25"/>
  <c r="U400" i="25" s="1"/>
  <c r="T400" i="25"/>
  <c r="S400" i="25"/>
  <c r="R384" i="25"/>
  <c r="U384" i="25" s="1"/>
  <c r="S384" i="25"/>
  <c r="T384" i="25"/>
  <c r="R368" i="25"/>
  <c r="U368" i="25" s="1"/>
  <c r="S368" i="25"/>
  <c r="T368" i="25"/>
  <c r="R352" i="25"/>
  <c r="U352" i="25" s="1"/>
  <c r="S352" i="25"/>
  <c r="T352" i="25"/>
  <c r="R336" i="25"/>
  <c r="U336" i="25" s="1"/>
  <c r="S336" i="25"/>
  <c r="T336" i="25"/>
  <c r="R320" i="25"/>
  <c r="U320" i="25" s="1"/>
  <c r="S320" i="25"/>
  <c r="T320" i="25"/>
  <c r="R304" i="25"/>
  <c r="U304" i="25" s="1"/>
  <c r="S304" i="25"/>
  <c r="T304" i="25"/>
  <c r="R288" i="25"/>
  <c r="U288" i="25" s="1"/>
  <c r="S288" i="25"/>
  <c r="T288" i="25"/>
  <c r="R272" i="25"/>
  <c r="U272" i="25" s="1"/>
  <c r="S272" i="25"/>
  <c r="T272" i="25"/>
  <c r="R256" i="25"/>
  <c r="U256" i="25" s="1"/>
  <c r="S256" i="25"/>
  <c r="T256" i="25"/>
  <c r="R240" i="25"/>
  <c r="U240" i="25" s="1"/>
  <c r="S240" i="25"/>
  <c r="T240" i="25"/>
  <c r="R189" i="25"/>
  <c r="U189" i="25" s="1"/>
  <c r="T189" i="25"/>
  <c r="S189" i="25"/>
  <c r="R130" i="25"/>
  <c r="U130" i="25" s="1"/>
  <c r="S130" i="25"/>
  <c r="T130" i="25"/>
  <c r="R66" i="25"/>
  <c r="U66" i="25" s="1"/>
  <c r="S66" i="25"/>
  <c r="T66" i="25"/>
  <c r="R236" i="25"/>
  <c r="U236" i="25" s="1"/>
  <c r="S236" i="25"/>
  <c r="T236" i="25"/>
  <c r="R220" i="25"/>
  <c r="U220" i="25" s="1"/>
  <c r="S220" i="25"/>
  <c r="T220" i="25"/>
  <c r="R204" i="25"/>
  <c r="U204" i="25" s="1"/>
  <c r="S204" i="25"/>
  <c r="T204" i="25"/>
  <c r="R188" i="25"/>
  <c r="U188" i="25" s="1"/>
  <c r="S188" i="25"/>
  <c r="T188" i="25"/>
  <c r="R172" i="25"/>
  <c r="U172" i="25" s="1"/>
  <c r="T172" i="25"/>
  <c r="S172" i="25"/>
  <c r="R156" i="25"/>
  <c r="U156" i="25" s="1"/>
  <c r="T156" i="25"/>
  <c r="S156" i="25"/>
  <c r="R140" i="25"/>
  <c r="U140" i="25" s="1"/>
  <c r="S140" i="25"/>
  <c r="T140" i="25"/>
  <c r="R124" i="25"/>
  <c r="U124" i="25" s="1"/>
  <c r="T124" i="25"/>
  <c r="S124" i="25"/>
  <c r="R108" i="25"/>
  <c r="U108" i="25" s="1"/>
  <c r="T108" i="25"/>
  <c r="S108" i="25"/>
  <c r="R92" i="25"/>
  <c r="U92" i="25" s="1"/>
  <c r="S92" i="25"/>
  <c r="T92" i="25"/>
  <c r="R76" i="25"/>
  <c r="U76" i="25" s="1"/>
  <c r="S76" i="25"/>
  <c r="T76" i="25"/>
  <c r="R60" i="25"/>
  <c r="U60" i="25" s="1"/>
  <c r="T60" i="25"/>
  <c r="S60" i="25"/>
  <c r="R44" i="25"/>
  <c r="U44" i="25" s="1"/>
  <c r="S44" i="25"/>
  <c r="T44" i="25"/>
  <c r="R28" i="25"/>
  <c r="U28" i="25" s="1"/>
  <c r="S28" i="25"/>
  <c r="T28" i="25"/>
  <c r="R12" i="25"/>
  <c r="U12" i="25" s="1"/>
  <c r="S12" i="25"/>
  <c r="T12" i="25"/>
  <c r="R346" i="24"/>
  <c r="U346" i="24" s="1"/>
  <c r="T346" i="24"/>
  <c r="S346" i="24"/>
  <c r="R219" i="25"/>
  <c r="U219" i="25" s="1"/>
  <c r="S219" i="25"/>
  <c r="T219" i="25"/>
  <c r="R203" i="25"/>
  <c r="U203" i="25" s="1"/>
  <c r="S203" i="25"/>
  <c r="T203" i="25"/>
  <c r="R187" i="25"/>
  <c r="U187" i="25" s="1"/>
  <c r="T187" i="25"/>
  <c r="S187" i="25"/>
  <c r="R171" i="25"/>
  <c r="U171" i="25" s="1"/>
  <c r="T171" i="25"/>
  <c r="S171" i="25"/>
  <c r="R155" i="25"/>
  <c r="U155" i="25" s="1"/>
  <c r="T155" i="25"/>
  <c r="S155" i="25"/>
  <c r="R139" i="25"/>
  <c r="U139" i="25" s="1"/>
  <c r="T139" i="25"/>
  <c r="S139" i="25"/>
  <c r="R123" i="25"/>
  <c r="U123" i="25" s="1"/>
  <c r="T123" i="25"/>
  <c r="S123" i="25"/>
  <c r="R107" i="25"/>
  <c r="U107" i="25" s="1"/>
  <c r="T107" i="25"/>
  <c r="S107" i="25"/>
  <c r="R91" i="25"/>
  <c r="U91" i="25" s="1"/>
  <c r="S91" i="25"/>
  <c r="T91" i="25"/>
  <c r="R75" i="25"/>
  <c r="U75" i="25" s="1"/>
  <c r="T75" i="25"/>
  <c r="S75" i="25"/>
  <c r="R59" i="25"/>
  <c r="U59" i="25" s="1"/>
  <c r="T59" i="25"/>
  <c r="S59" i="25"/>
  <c r="R43" i="25"/>
  <c r="U43" i="25" s="1"/>
  <c r="S43" i="25"/>
  <c r="T43" i="25"/>
  <c r="R27" i="25"/>
  <c r="U27" i="25" s="1"/>
  <c r="T27" i="25"/>
  <c r="S27" i="25"/>
  <c r="R11" i="25"/>
  <c r="U11" i="25" s="1"/>
  <c r="T11" i="25"/>
  <c r="S11" i="25"/>
  <c r="R435" i="24"/>
  <c r="U435" i="24" s="1"/>
  <c r="T435" i="24"/>
  <c r="S435" i="24"/>
  <c r="R228" i="25"/>
  <c r="U228" i="25" s="1"/>
  <c r="T228" i="25"/>
  <c r="S228" i="25"/>
  <c r="R212" i="25"/>
  <c r="U212" i="25" s="1"/>
  <c r="T212" i="25"/>
  <c r="S212" i="25"/>
  <c r="R196" i="25"/>
  <c r="U196" i="25" s="1"/>
  <c r="T196" i="25"/>
  <c r="S196" i="25"/>
  <c r="R180" i="25"/>
  <c r="U180" i="25" s="1"/>
  <c r="S180" i="25"/>
  <c r="T180" i="25"/>
  <c r="R164" i="25"/>
  <c r="U164" i="25" s="1"/>
  <c r="S164" i="25"/>
  <c r="T164" i="25"/>
  <c r="R149" i="25"/>
  <c r="U149" i="25" s="1"/>
  <c r="T149" i="25"/>
  <c r="S149" i="25"/>
  <c r="R133" i="25"/>
  <c r="U133" i="25" s="1"/>
  <c r="T133" i="25"/>
  <c r="S133" i="25"/>
  <c r="R117" i="25"/>
  <c r="U117" i="25" s="1"/>
  <c r="T117" i="25"/>
  <c r="S117" i="25"/>
  <c r="R101" i="25"/>
  <c r="U101" i="25" s="1"/>
  <c r="T101" i="25"/>
  <c r="S101" i="25"/>
  <c r="R85" i="25"/>
  <c r="U85" i="25" s="1"/>
  <c r="S85" i="25"/>
  <c r="T85" i="25"/>
  <c r="R69" i="25"/>
  <c r="U69" i="25" s="1"/>
  <c r="T69" i="25"/>
  <c r="S69" i="25"/>
  <c r="R53" i="25"/>
  <c r="U53" i="25" s="1"/>
  <c r="T53" i="25"/>
  <c r="S53" i="25"/>
  <c r="R37" i="25"/>
  <c r="U37" i="25" s="1"/>
  <c r="S37" i="25"/>
  <c r="T37" i="25"/>
  <c r="R21" i="25"/>
  <c r="U21" i="25" s="1"/>
  <c r="T21" i="25"/>
  <c r="S21" i="25"/>
  <c r="R5" i="25"/>
  <c r="U5" i="25" s="1"/>
  <c r="S5" i="25"/>
  <c r="T5" i="25"/>
  <c r="I208" i="21"/>
  <c r="R477" i="25"/>
  <c r="U477" i="25" s="1"/>
  <c r="T477" i="25"/>
  <c r="S477" i="25"/>
  <c r="R27" i="26"/>
  <c r="U27" i="26" s="1"/>
  <c r="T27" i="26"/>
  <c r="S27" i="26"/>
  <c r="R155" i="26"/>
  <c r="U155" i="26" s="1"/>
  <c r="S155" i="26"/>
  <c r="T155" i="26"/>
  <c r="R286" i="26"/>
  <c r="U286" i="26" s="1"/>
  <c r="T286" i="26"/>
  <c r="S286" i="26"/>
  <c r="R316" i="26"/>
  <c r="U316" i="26" s="1"/>
  <c r="T316" i="26"/>
  <c r="S316" i="26"/>
  <c r="R350" i="26"/>
  <c r="U350" i="26" s="1"/>
  <c r="T350" i="26"/>
  <c r="S350" i="26"/>
  <c r="R380" i="26"/>
  <c r="U380" i="26" s="1"/>
  <c r="T380" i="26"/>
  <c r="S380" i="26"/>
  <c r="R414" i="26"/>
  <c r="U414" i="26" s="1"/>
  <c r="T414" i="26"/>
  <c r="S414" i="26"/>
  <c r="R444" i="26"/>
  <c r="U444" i="26" s="1"/>
  <c r="T444" i="26"/>
  <c r="S444" i="26"/>
  <c r="R478" i="26"/>
  <c r="U478" i="26" s="1"/>
  <c r="S478" i="26"/>
  <c r="T478" i="26"/>
  <c r="R502" i="26"/>
  <c r="U502" i="26" s="1"/>
  <c r="S502" i="26"/>
  <c r="T502" i="26"/>
  <c r="R522" i="26"/>
  <c r="U522" i="26" s="1"/>
  <c r="T522" i="26"/>
  <c r="S522" i="26"/>
  <c r="R542" i="26"/>
  <c r="U542" i="26" s="1"/>
  <c r="S542" i="26"/>
  <c r="T542" i="26"/>
  <c r="R565" i="26"/>
  <c r="U565" i="26" s="1"/>
  <c r="S565" i="26"/>
  <c r="T565" i="26"/>
  <c r="R582" i="26"/>
  <c r="U582" i="26" s="1"/>
  <c r="S582" i="26"/>
  <c r="T582" i="26"/>
  <c r="R597" i="26"/>
  <c r="U597" i="26" s="1"/>
  <c r="S597" i="26"/>
  <c r="T597" i="26"/>
  <c r="R481" i="25"/>
  <c r="U481" i="25" s="1"/>
  <c r="T481" i="25"/>
  <c r="S481" i="25"/>
  <c r="R30" i="26"/>
  <c r="U30" i="26" s="1"/>
  <c r="S30" i="26"/>
  <c r="T30" i="26"/>
  <c r="R158" i="26"/>
  <c r="U158" i="26" s="1"/>
  <c r="T158" i="26"/>
  <c r="S158" i="26"/>
  <c r="R281" i="26"/>
  <c r="U281" i="26" s="1"/>
  <c r="S281" i="26"/>
  <c r="T281" i="26"/>
  <c r="R312" i="26"/>
  <c r="U312" i="26" s="1"/>
  <c r="S312" i="26"/>
  <c r="T312" i="26"/>
  <c r="R346" i="26"/>
  <c r="U346" i="26" s="1"/>
  <c r="T346" i="26"/>
  <c r="S346" i="26"/>
  <c r="R376" i="26"/>
  <c r="U376" i="26" s="1"/>
  <c r="S376" i="26"/>
  <c r="T376" i="26"/>
  <c r="R410" i="26"/>
  <c r="U410" i="26" s="1"/>
  <c r="S410" i="26"/>
  <c r="T410" i="26"/>
  <c r="R440" i="26"/>
  <c r="U440" i="26" s="1"/>
  <c r="T440" i="26"/>
  <c r="S440" i="26"/>
  <c r="R474" i="26"/>
  <c r="U474" i="26" s="1"/>
  <c r="T474" i="26"/>
  <c r="S474" i="26"/>
  <c r="R505" i="26"/>
  <c r="U505" i="26" s="1"/>
  <c r="T505" i="26"/>
  <c r="S505" i="26"/>
  <c r="R531" i="26"/>
  <c r="U531" i="26" s="1"/>
  <c r="T531" i="26"/>
  <c r="S531" i="26"/>
  <c r="R545" i="26"/>
  <c r="U545" i="26" s="1"/>
  <c r="S545" i="26"/>
  <c r="T545" i="26"/>
  <c r="R569" i="26"/>
  <c r="U569" i="26" s="1"/>
  <c r="T569" i="26"/>
  <c r="S569" i="26"/>
  <c r="R578" i="26"/>
  <c r="U578" i="26" s="1"/>
  <c r="S578" i="26"/>
  <c r="T578" i="26"/>
  <c r="R601" i="26"/>
  <c r="U601" i="26" s="1"/>
  <c r="T601" i="26"/>
  <c r="S601" i="26"/>
  <c r="R590" i="25"/>
  <c r="U590" i="25" s="1"/>
  <c r="S590" i="25"/>
  <c r="T590" i="25"/>
  <c r="R123" i="26"/>
  <c r="U123" i="26" s="1"/>
  <c r="S123" i="26"/>
  <c r="T123" i="26"/>
  <c r="R251" i="26"/>
  <c r="U251" i="26" s="1"/>
  <c r="S251" i="26"/>
  <c r="T251" i="26"/>
  <c r="R313" i="26"/>
  <c r="U313" i="26" s="1"/>
  <c r="S313" i="26"/>
  <c r="T313" i="26"/>
  <c r="R339" i="26"/>
  <c r="U339" i="26" s="1"/>
  <c r="T339" i="26"/>
  <c r="S339" i="26"/>
  <c r="R377" i="26"/>
  <c r="U377" i="26" s="1"/>
  <c r="S377" i="26"/>
  <c r="T377" i="26"/>
  <c r="R403" i="26"/>
  <c r="U403" i="26" s="1"/>
  <c r="T403" i="26"/>
  <c r="S403" i="26"/>
  <c r="R441" i="26"/>
  <c r="U441" i="26" s="1"/>
  <c r="S441" i="26"/>
  <c r="T441" i="26"/>
  <c r="R467" i="26"/>
  <c r="U467" i="26" s="1"/>
  <c r="T467" i="26"/>
  <c r="S467" i="26"/>
  <c r="R501" i="26"/>
  <c r="U501" i="26" s="1"/>
  <c r="S501" i="26"/>
  <c r="T501" i="26"/>
  <c r="R523" i="26"/>
  <c r="U523" i="26" s="1"/>
  <c r="S523" i="26"/>
  <c r="T523" i="26"/>
  <c r="R546" i="26"/>
  <c r="U546" i="26" s="1"/>
  <c r="S546" i="26"/>
  <c r="T546" i="26"/>
  <c r="R564" i="26"/>
  <c r="U564" i="26" s="1"/>
  <c r="T564" i="26"/>
  <c r="S564" i="26"/>
  <c r="R575" i="26"/>
  <c r="U575" i="26" s="1"/>
  <c r="S575" i="26"/>
  <c r="T575" i="26"/>
  <c r="R596" i="26"/>
  <c r="U596" i="26" s="1"/>
  <c r="T596" i="26"/>
  <c r="S596" i="26"/>
  <c r="R495" i="26"/>
  <c r="U495" i="26" s="1"/>
  <c r="S495" i="26"/>
  <c r="T495" i="26"/>
  <c r="R484" i="26"/>
  <c r="U484" i="26" s="1"/>
  <c r="T484" i="26"/>
  <c r="S484" i="26"/>
  <c r="R463" i="26"/>
  <c r="U463" i="26" s="1"/>
  <c r="S463" i="26"/>
  <c r="T463" i="26"/>
  <c r="R452" i="26"/>
  <c r="U452" i="26" s="1"/>
  <c r="S452" i="26"/>
  <c r="T452" i="26"/>
  <c r="R431" i="26"/>
  <c r="U431" i="26" s="1"/>
  <c r="S431" i="26"/>
  <c r="T431" i="26"/>
  <c r="R420" i="26"/>
  <c r="U420" i="26" s="1"/>
  <c r="S420" i="26"/>
  <c r="T420" i="26"/>
  <c r="R399" i="26"/>
  <c r="U399" i="26" s="1"/>
  <c r="S399" i="26"/>
  <c r="T399" i="26"/>
  <c r="R388" i="26"/>
  <c r="U388" i="26" s="1"/>
  <c r="S388" i="26"/>
  <c r="T388" i="26"/>
  <c r="R367" i="26"/>
  <c r="U367" i="26" s="1"/>
  <c r="S367" i="26"/>
  <c r="T367" i="26"/>
  <c r="R356" i="26"/>
  <c r="U356" i="26" s="1"/>
  <c r="S356" i="26"/>
  <c r="T356" i="26"/>
  <c r="R335" i="26"/>
  <c r="U335" i="26" s="1"/>
  <c r="S335" i="26"/>
  <c r="T335" i="26"/>
  <c r="R324" i="26"/>
  <c r="U324" i="26" s="1"/>
  <c r="S324" i="26"/>
  <c r="T324" i="26"/>
  <c r="R304" i="26"/>
  <c r="U304" i="26" s="1"/>
  <c r="S304" i="26"/>
  <c r="T304" i="26"/>
  <c r="R288" i="26"/>
  <c r="U288" i="26" s="1"/>
  <c r="S288" i="26"/>
  <c r="T288" i="26"/>
  <c r="R238" i="26"/>
  <c r="U238" i="26" s="1"/>
  <c r="S238" i="26"/>
  <c r="T238" i="26"/>
  <c r="R174" i="26"/>
  <c r="U174" i="26" s="1"/>
  <c r="S174" i="26"/>
  <c r="T174" i="26"/>
  <c r="R110" i="26"/>
  <c r="U110" i="26" s="1"/>
  <c r="S110" i="26"/>
  <c r="T110" i="26"/>
  <c r="R46" i="26"/>
  <c r="U46" i="26" s="1"/>
  <c r="T46" i="26"/>
  <c r="S46" i="26"/>
  <c r="R587" i="25"/>
  <c r="U587" i="25" s="1"/>
  <c r="T587" i="25"/>
  <c r="S587" i="25"/>
  <c r="R489" i="25"/>
  <c r="U489" i="25" s="1"/>
  <c r="S489" i="25"/>
  <c r="T489" i="25"/>
  <c r="R332" i="25"/>
  <c r="U332" i="25" s="1"/>
  <c r="S332" i="25"/>
  <c r="T332" i="25"/>
  <c r="R547" i="26"/>
  <c r="U547" i="26" s="1"/>
  <c r="S547" i="26"/>
  <c r="T547" i="26"/>
  <c r="R528" i="26"/>
  <c r="U528" i="26" s="1"/>
  <c r="T528" i="26"/>
  <c r="S528" i="26"/>
  <c r="R515" i="26"/>
  <c r="U515" i="26" s="1"/>
  <c r="S515" i="26"/>
  <c r="T515" i="26"/>
  <c r="R496" i="26"/>
  <c r="U496" i="26" s="1"/>
  <c r="T496" i="26"/>
  <c r="S496" i="26"/>
  <c r="R483" i="26"/>
  <c r="U483" i="26" s="1"/>
  <c r="S483" i="26"/>
  <c r="T483" i="26"/>
  <c r="R464" i="26"/>
  <c r="U464" i="26" s="1"/>
  <c r="T464" i="26"/>
  <c r="S464" i="26"/>
  <c r="R451" i="26"/>
  <c r="U451" i="26" s="1"/>
  <c r="T451" i="26"/>
  <c r="S451" i="26"/>
  <c r="R432" i="26"/>
  <c r="U432" i="26" s="1"/>
  <c r="S432" i="26"/>
  <c r="T432" i="26"/>
  <c r="R419" i="26"/>
  <c r="U419" i="26" s="1"/>
  <c r="T419" i="26"/>
  <c r="S419" i="26"/>
  <c r="R400" i="26"/>
  <c r="U400" i="26" s="1"/>
  <c r="S400" i="26"/>
  <c r="T400" i="26"/>
  <c r="R387" i="26"/>
  <c r="U387" i="26" s="1"/>
  <c r="T387" i="26"/>
  <c r="S387" i="26"/>
  <c r="R368" i="26"/>
  <c r="U368" i="26" s="1"/>
  <c r="S368" i="26"/>
  <c r="T368" i="26"/>
  <c r="R355" i="26"/>
  <c r="U355" i="26" s="1"/>
  <c r="T355" i="26"/>
  <c r="S355" i="26"/>
  <c r="R336" i="26"/>
  <c r="U336" i="26" s="1"/>
  <c r="S336" i="26"/>
  <c r="T336" i="26"/>
  <c r="R323" i="26"/>
  <c r="U323" i="26" s="1"/>
  <c r="T323" i="26"/>
  <c r="S323" i="26"/>
  <c r="R303" i="26"/>
  <c r="U303" i="26" s="1"/>
  <c r="S303" i="26"/>
  <c r="T303" i="26"/>
  <c r="R287" i="26"/>
  <c r="U287" i="26" s="1"/>
  <c r="T287" i="26"/>
  <c r="S287" i="26"/>
  <c r="R246" i="26"/>
  <c r="U246" i="26" s="1"/>
  <c r="T246" i="26"/>
  <c r="S246" i="26"/>
  <c r="R182" i="26"/>
  <c r="U182" i="26" s="1"/>
  <c r="S182" i="26"/>
  <c r="T182" i="26"/>
  <c r="R118" i="26"/>
  <c r="U118" i="26" s="1"/>
  <c r="T118" i="26"/>
  <c r="S118" i="26"/>
  <c r="R54" i="26"/>
  <c r="U54" i="26" s="1"/>
  <c r="S54" i="26"/>
  <c r="T54" i="26"/>
  <c r="R596" i="25"/>
  <c r="U596" i="25" s="1"/>
  <c r="S596" i="25"/>
  <c r="T596" i="25"/>
  <c r="R547" i="25"/>
  <c r="U547" i="25" s="1"/>
  <c r="T547" i="25"/>
  <c r="S547" i="25"/>
  <c r="R451" i="25"/>
  <c r="U451" i="25" s="1"/>
  <c r="T451" i="25"/>
  <c r="S451" i="25"/>
  <c r="R277" i="26"/>
  <c r="U277" i="26" s="1"/>
  <c r="T277" i="26"/>
  <c r="S277" i="26"/>
  <c r="R261" i="26"/>
  <c r="U261" i="26" s="1"/>
  <c r="T261" i="26"/>
  <c r="S261" i="26"/>
  <c r="R245" i="26"/>
  <c r="U245" i="26" s="1"/>
  <c r="T245" i="26"/>
  <c r="S245" i="26"/>
  <c r="R229" i="26"/>
  <c r="U229" i="26" s="1"/>
  <c r="T229" i="26"/>
  <c r="S229" i="26"/>
  <c r="R213" i="26"/>
  <c r="U213" i="26" s="1"/>
  <c r="T213" i="26"/>
  <c r="S213" i="26"/>
  <c r="R197" i="26"/>
  <c r="U197" i="26" s="1"/>
  <c r="T197" i="26"/>
  <c r="S197" i="26"/>
  <c r="R181" i="26"/>
  <c r="U181" i="26" s="1"/>
  <c r="T181" i="26"/>
  <c r="S181" i="26"/>
  <c r="R165" i="26"/>
  <c r="U165" i="26" s="1"/>
  <c r="T165" i="26"/>
  <c r="S165" i="26"/>
  <c r="R149" i="26"/>
  <c r="U149" i="26" s="1"/>
  <c r="T149" i="26"/>
  <c r="S149" i="26"/>
  <c r="R133" i="26"/>
  <c r="U133" i="26" s="1"/>
  <c r="S133" i="26"/>
  <c r="T133" i="26"/>
  <c r="R117" i="26"/>
  <c r="U117" i="26" s="1"/>
  <c r="S117" i="26"/>
  <c r="T117" i="26"/>
  <c r="R101" i="26"/>
  <c r="U101" i="26" s="1"/>
  <c r="T101" i="26"/>
  <c r="S101" i="26"/>
  <c r="R85" i="26"/>
  <c r="U85" i="26" s="1"/>
  <c r="T85" i="26"/>
  <c r="S85" i="26"/>
  <c r="R69" i="26"/>
  <c r="U69" i="26" s="1"/>
  <c r="T69" i="26"/>
  <c r="S69" i="26"/>
  <c r="R53" i="26"/>
  <c r="U53" i="26" s="1"/>
  <c r="T53" i="26"/>
  <c r="S53" i="26"/>
  <c r="R37" i="26"/>
  <c r="U37" i="26" s="1"/>
  <c r="S37" i="26"/>
  <c r="T37" i="26"/>
  <c r="R21" i="26"/>
  <c r="U21" i="26" s="1"/>
  <c r="S21" i="26"/>
  <c r="T21" i="26"/>
  <c r="R5" i="26"/>
  <c r="U5" i="26" s="1"/>
  <c r="S5" i="26"/>
  <c r="T5" i="26"/>
  <c r="R595" i="25"/>
  <c r="U595" i="25" s="1"/>
  <c r="S595" i="25"/>
  <c r="T595" i="25"/>
  <c r="R581" i="25"/>
  <c r="U581" i="25" s="1"/>
  <c r="T581" i="25"/>
  <c r="S581" i="25"/>
  <c r="R562" i="25"/>
  <c r="U562" i="25" s="1"/>
  <c r="T562" i="25"/>
  <c r="S562" i="25"/>
  <c r="R531" i="25"/>
  <c r="U531" i="25" s="1"/>
  <c r="S531" i="25"/>
  <c r="T531" i="25"/>
  <c r="R517" i="25"/>
  <c r="U517" i="25" s="1"/>
  <c r="T517" i="25"/>
  <c r="S517" i="25"/>
  <c r="R498" i="25"/>
  <c r="U498" i="25" s="1"/>
  <c r="T498" i="25"/>
  <c r="S498" i="25"/>
  <c r="R480" i="25"/>
  <c r="U480" i="25" s="1"/>
  <c r="T480" i="25"/>
  <c r="S480" i="25"/>
  <c r="R463" i="25"/>
  <c r="U463" i="25" s="1"/>
  <c r="S463" i="25"/>
  <c r="T463" i="25"/>
  <c r="R442" i="25"/>
  <c r="U442" i="25" s="1"/>
  <c r="S442" i="25"/>
  <c r="T442" i="25"/>
  <c r="R348" i="25"/>
  <c r="U348" i="25" s="1"/>
  <c r="S348" i="25"/>
  <c r="T348" i="25"/>
  <c r="R173" i="25"/>
  <c r="U173" i="25" s="1"/>
  <c r="S173" i="25"/>
  <c r="T173" i="25"/>
  <c r="R266" i="26"/>
  <c r="U266" i="26" s="1"/>
  <c r="T266" i="26"/>
  <c r="S266" i="26"/>
  <c r="R250" i="26"/>
  <c r="U250" i="26" s="1"/>
  <c r="S250" i="26"/>
  <c r="T250" i="26"/>
  <c r="R234" i="26"/>
  <c r="U234" i="26" s="1"/>
  <c r="S234" i="26"/>
  <c r="T234" i="26"/>
  <c r="R218" i="26"/>
  <c r="U218" i="26" s="1"/>
  <c r="T218" i="26"/>
  <c r="S218" i="26"/>
  <c r="R202" i="26"/>
  <c r="U202" i="26" s="1"/>
  <c r="S202" i="26"/>
  <c r="T202" i="26"/>
  <c r="R186" i="26"/>
  <c r="U186" i="26" s="1"/>
  <c r="S186" i="26"/>
  <c r="T186" i="26"/>
  <c r="R170" i="26"/>
  <c r="U170" i="26" s="1"/>
  <c r="S170" i="26"/>
  <c r="T170" i="26"/>
  <c r="R154" i="26"/>
  <c r="U154" i="26" s="1"/>
  <c r="T154" i="26"/>
  <c r="S154" i="26"/>
  <c r="R138" i="26"/>
  <c r="U138" i="26" s="1"/>
  <c r="T138" i="26"/>
  <c r="S138" i="26"/>
  <c r="R122" i="26"/>
  <c r="U122" i="26" s="1"/>
  <c r="S122" i="26"/>
  <c r="T122" i="26"/>
  <c r="R106" i="26"/>
  <c r="U106" i="26" s="1"/>
  <c r="S106" i="26"/>
  <c r="T106" i="26"/>
  <c r="R90" i="26"/>
  <c r="U90" i="26" s="1"/>
  <c r="T90" i="26"/>
  <c r="S90" i="26"/>
  <c r="R74" i="26"/>
  <c r="U74" i="26" s="1"/>
  <c r="T74" i="26"/>
  <c r="S74" i="26"/>
  <c r="R58" i="26"/>
  <c r="U58" i="26" s="1"/>
  <c r="T58" i="26"/>
  <c r="S58" i="26"/>
  <c r="R42" i="26"/>
  <c r="U42" i="26" s="1"/>
  <c r="T42" i="26"/>
  <c r="S42" i="26"/>
  <c r="R26" i="26"/>
  <c r="U26" i="26" s="1"/>
  <c r="S26" i="26"/>
  <c r="T26" i="26"/>
  <c r="R10" i="26"/>
  <c r="U10" i="26" s="1"/>
  <c r="T10" i="26"/>
  <c r="S10" i="26"/>
  <c r="R592" i="25"/>
  <c r="U592" i="25" s="1"/>
  <c r="T592" i="25"/>
  <c r="S592" i="25"/>
  <c r="R570" i="25"/>
  <c r="U570" i="25" s="1"/>
  <c r="S570" i="25"/>
  <c r="T570" i="25"/>
  <c r="R555" i="25"/>
  <c r="U555" i="25" s="1"/>
  <c r="T555" i="25"/>
  <c r="S555" i="25"/>
  <c r="R528" i="25"/>
  <c r="U528" i="25" s="1"/>
  <c r="T528" i="25"/>
  <c r="S528" i="25"/>
  <c r="R506" i="25"/>
  <c r="U506" i="25" s="1"/>
  <c r="S506" i="25"/>
  <c r="T506" i="25"/>
  <c r="R483" i="25"/>
  <c r="U483" i="25" s="1"/>
  <c r="T483" i="25"/>
  <c r="S483" i="25"/>
  <c r="R466" i="25"/>
  <c r="U466" i="25" s="1"/>
  <c r="T466" i="25"/>
  <c r="S466" i="25"/>
  <c r="R396" i="25"/>
  <c r="U396" i="25" s="1"/>
  <c r="T396" i="25"/>
  <c r="S396" i="25"/>
  <c r="R268" i="25"/>
  <c r="U268" i="25" s="1"/>
  <c r="S268" i="25"/>
  <c r="T268" i="25"/>
  <c r="R276" i="26"/>
  <c r="U276" i="26" s="1"/>
  <c r="S276" i="26"/>
  <c r="T276" i="26"/>
  <c r="R260" i="26"/>
  <c r="U260" i="26" s="1"/>
  <c r="S260" i="26"/>
  <c r="T260" i="26"/>
  <c r="R244" i="26"/>
  <c r="U244" i="26" s="1"/>
  <c r="S244" i="26"/>
  <c r="T244" i="26"/>
  <c r="R228" i="26"/>
  <c r="U228" i="26" s="1"/>
  <c r="S228" i="26"/>
  <c r="T228" i="26"/>
  <c r="R212" i="26"/>
  <c r="U212" i="26" s="1"/>
  <c r="S212" i="26"/>
  <c r="T212" i="26"/>
  <c r="R196" i="26"/>
  <c r="U196" i="26" s="1"/>
  <c r="S196" i="26"/>
  <c r="T196" i="26"/>
  <c r="R180" i="26"/>
  <c r="U180" i="26" s="1"/>
  <c r="S180" i="26"/>
  <c r="T180" i="26"/>
  <c r="R164" i="26"/>
  <c r="U164" i="26" s="1"/>
  <c r="S164" i="26"/>
  <c r="T164" i="26"/>
  <c r="R148" i="26"/>
  <c r="U148" i="26" s="1"/>
  <c r="S148" i="26"/>
  <c r="T148" i="26"/>
  <c r="R132" i="26"/>
  <c r="U132" i="26" s="1"/>
  <c r="S132" i="26"/>
  <c r="T132" i="26"/>
  <c r="R116" i="26"/>
  <c r="U116" i="26" s="1"/>
  <c r="T116" i="26"/>
  <c r="S116" i="26"/>
  <c r="R100" i="26"/>
  <c r="U100" i="26" s="1"/>
  <c r="S100" i="26"/>
  <c r="T100" i="26"/>
  <c r="R84" i="26"/>
  <c r="U84" i="26" s="1"/>
  <c r="T84" i="26"/>
  <c r="S84" i="26"/>
  <c r="R68" i="26"/>
  <c r="U68" i="26" s="1"/>
  <c r="S68" i="26"/>
  <c r="T68" i="26"/>
  <c r="R52" i="26"/>
  <c r="U52" i="26" s="1"/>
  <c r="S52" i="26"/>
  <c r="T52" i="26"/>
  <c r="R36" i="26"/>
  <c r="U36" i="26" s="1"/>
  <c r="S36" i="26"/>
  <c r="T36" i="26"/>
  <c r="R20" i="26"/>
  <c r="U20" i="26" s="1"/>
  <c r="S20" i="26"/>
  <c r="T20" i="26"/>
  <c r="R603" i="25"/>
  <c r="U603" i="25" s="1"/>
  <c r="T603" i="25"/>
  <c r="S603" i="25"/>
  <c r="R576" i="25"/>
  <c r="U576" i="25" s="1"/>
  <c r="T576" i="25"/>
  <c r="S576" i="25"/>
  <c r="R554" i="25"/>
  <c r="U554" i="25" s="1"/>
  <c r="T554" i="25"/>
  <c r="S554" i="25"/>
  <c r="R539" i="25"/>
  <c r="U539" i="25" s="1"/>
  <c r="T539" i="25"/>
  <c r="S539" i="25"/>
  <c r="R512" i="25"/>
  <c r="U512" i="25" s="1"/>
  <c r="T512" i="25"/>
  <c r="S512" i="25"/>
  <c r="R486" i="25"/>
  <c r="U486" i="25" s="1"/>
  <c r="T486" i="25"/>
  <c r="S486" i="25"/>
  <c r="R457" i="25"/>
  <c r="U457" i="25" s="1"/>
  <c r="S457" i="25"/>
  <c r="T457" i="25"/>
  <c r="R386" i="25"/>
  <c r="U386" i="25" s="1"/>
  <c r="T386" i="25"/>
  <c r="S386" i="25"/>
  <c r="R258" i="25"/>
  <c r="U258" i="25" s="1"/>
  <c r="T258" i="25"/>
  <c r="S258" i="25"/>
  <c r="R450" i="25"/>
  <c r="U450" i="25" s="1"/>
  <c r="T450" i="25"/>
  <c r="S450" i="25"/>
  <c r="R435" i="25"/>
  <c r="U435" i="25" s="1"/>
  <c r="T435" i="25"/>
  <c r="S435" i="25"/>
  <c r="R393" i="25"/>
  <c r="U393" i="25" s="1"/>
  <c r="T393" i="25"/>
  <c r="S393" i="25"/>
  <c r="R329" i="25"/>
  <c r="U329" i="25" s="1"/>
  <c r="S329" i="25"/>
  <c r="T329" i="25"/>
  <c r="R265" i="25"/>
  <c r="U265" i="25" s="1"/>
  <c r="T265" i="25"/>
  <c r="S265" i="25"/>
  <c r="R106" i="25"/>
  <c r="U106" i="25" s="1"/>
  <c r="T106" i="25"/>
  <c r="S106" i="25"/>
  <c r="R585" i="25"/>
  <c r="U585" i="25" s="1"/>
  <c r="S585" i="25"/>
  <c r="T585" i="25"/>
  <c r="R569" i="25"/>
  <c r="U569" i="25" s="1"/>
  <c r="S569" i="25"/>
  <c r="T569" i="25"/>
  <c r="R553" i="25"/>
  <c r="U553" i="25" s="1"/>
  <c r="S553" i="25"/>
  <c r="T553" i="25"/>
  <c r="R537" i="25"/>
  <c r="U537" i="25" s="1"/>
  <c r="S537" i="25"/>
  <c r="T537" i="25"/>
  <c r="R521" i="25"/>
  <c r="U521" i="25" s="1"/>
  <c r="S521" i="25"/>
  <c r="T521" i="25"/>
  <c r="R505" i="25"/>
  <c r="U505" i="25" s="1"/>
  <c r="S505" i="25"/>
  <c r="T505" i="25"/>
  <c r="R493" i="25"/>
  <c r="U493" i="25" s="1"/>
  <c r="T493" i="25"/>
  <c r="S493" i="25"/>
  <c r="R478" i="25"/>
  <c r="U478" i="25" s="1"/>
  <c r="S478" i="25"/>
  <c r="T478" i="25"/>
  <c r="R462" i="25"/>
  <c r="U462" i="25" s="1"/>
  <c r="S462" i="25"/>
  <c r="T462" i="25"/>
  <c r="R446" i="25"/>
  <c r="U446" i="25" s="1"/>
  <c r="S446" i="25"/>
  <c r="T446" i="25"/>
  <c r="R428" i="25"/>
  <c r="U428" i="25" s="1"/>
  <c r="T428" i="25"/>
  <c r="S428" i="25"/>
  <c r="R364" i="25"/>
  <c r="U364" i="25" s="1"/>
  <c r="S364" i="25"/>
  <c r="T364" i="25"/>
  <c r="R300" i="25"/>
  <c r="U300" i="25" s="1"/>
  <c r="S300" i="25"/>
  <c r="T300" i="25"/>
  <c r="R235" i="25"/>
  <c r="U235" i="25" s="1"/>
  <c r="S235" i="25"/>
  <c r="T235" i="25"/>
  <c r="R437" i="25"/>
  <c r="U437" i="25" s="1"/>
  <c r="S437" i="25"/>
  <c r="T437" i="25"/>
  <c r="R421" i="25"/>
  <c r="U421" i="25" s="1"/>
  <c r="T421" i="25"/>
  <c r="S421" i="25"/>
  <c r="R405" i="25"/>
  <c r="U405" i="25" s="1"/>
  <c r="S405" i="25"/>
  <c r="T405" i="25"/>
  <c r="R389" i="25"/>
  <c r="U389" i="25" s="1"/>
  <c r="S389" i="25"/>
  <c r="T389" i="25"/>
  <c r="R373" i="25"/>
  <c r="U373" i="25" s="1"/>
  <c r="T373" i="25"/>
  <c r="S373" i="25"/>
  <c r="R357" i="25"/>
  <c r="U357" i="25" s="1"/>
  <c r="T357" i="25"/>
  <c r="S357" i="25"/>
  <c r="R341" i="25"/>
  <c r="U341" i="25" s="1"/>
  <c r="T341" i="25"/>
  <c r="S341" i="25"/>
  <c r="R325" i="25"/>
  <c r="U325" i="25" s="1"/>
  <c r="S325" i="25"/>
  <c r="T325" i="25"/>
  <c r="R309" i="25"/>
  <c r="U309" i="25" s="1"/>
  <c r="S309" i="25"/>
  <c r="T309" i="25"/>
  <c r="R293" i="25"/>
  <c r="U293" i="25" s="1"/>
  <c r="T293" i="25"/>
  <c r="S293" i="25"/>
  <c r="R277" i="25"/>
  <c r="U277" i="25" s="1"/>
  <c r="T277" i="25"/>
  <c r="S277" i="25"/>
  <c r="R261" i="25"/>
  <c r="U261" i="25" s="1"/>
  <c r="T261" i="25"/>
  <c r="S261" i="25"/>
  <c r="R245" i="25"/>
  <c r="U245" i="25" s="1"/>
  <c r="T245" i="25"/>
  <c r="S245" i="25"/>
  <c r="R195" i="25"/>
  <c r="U195" i="25" s="1"/>
  <c r="T195" i="25"/>
  <c r="S195" i="25"/>
  <c r="R135" i="25"/>
  <c r="U135" i="25" s="1"/>
  <c r="T135" i="25"/>
  <c r="S135" i="25"/>
  <c r="R71" i="25"/>
  <c r="U71" i="25" s="1"/>
  <c r="T71" i="25"/>
  <c r="S71" i="25"/>
  <c r="R7" i="25"/>
  <c r="U7" i="25" s="1"/>
  <c r="T7" i="25"/>
  <c r="S7" i="25"/>
  <c r="R433" i="25"/>
  <c r="U433" i="25" s="1"/>
  <c r="T433" i="25"/>
  <c r="S433" i="25"/>
  <c r="R417" i="25"/>
  <c r="U417" i="25" s="1"/>
  <c r="T417" i="25"/>
  <c r="S417" i="25"/>
  <c r="R401" i="25"/>
  <c r="U401" i="25" s="1"/>
  <c r="T401" i="25"/>
  <c r="S401" i="25"/>
  <c r="R385" i="25"/>
  <c r="U385" i="25" s="1"/>
  <c r="T385" i="25"/>
  <c r="S385" i="25"/>
  <c r="R369" i="25"/>
  <c r="U369" i="25" s="1"/>
  <c r="S369" i="25"/>
  <c r="T369" i="25"/>
  <c r="R353" i="25"/>
  <c r="U353" i="25" s="1"/>
  <c r="T353" i="25"/>
  <c r="S353" i="25"/>
  <c r="R337" i="25"/>
  <c r="U337" i="25" s="1"/>
  <c r="T337" i="25"/>
  <c r="S337" i="25"/>
  <c r="R321" i="25"/>
  <c r="U321" i="25" s="1"/>
  <c r="S321" i="25"/>
  <c r="T321" i="25"/>
  <c r="R305" i="25"/>
  <c r="U305" i="25" s="1"/>
  <c r="T305" i="25"/>
  <c r="S305" i="25"/>
  <c r="R289" i="25"/>
  <c r="U289" i="25" s="1"/>
  <c r="T289" i="25"/>
  <c r="S289" i="25"/>
  <c r="R273" i="25"/>
  <c r="U273" i="25" s="1"/>
  <c r="T273" i="25"/>
  <c r="S273" i="25"/>
  <c r="R257" i="25"/>
  <c r="U257" i="25" s="1"/>
  <c r="S257" i="25"/>
  <c r="T257" i="25"/>
  <c r="R241" i="25"/>
  <c r="U241" i="25" s="1"/>
  <c r="S241" i="25"/>
  <c r="T241" i="25"/>
  <c r="R179" i="25"/>
  <c r="U179" i="25" s="1"/>
  <c r="S179" i="25"/>
  <c r="T179" i="25"/>
  <c r="R111" i="25"/>
  <c r="U111" i="25" s="1"/>
  <c r="S111" i="25"/>
  <c r="T111" i="25"/>
  <c r="R47" i="25"/>
  <c r="U47" i="25" s="1"/>
  <c r="S47" i="25"/>
  <c r="T47" i="25"/>
  <c r="R413" i="25"/>
  <c r="U413" i="25" s="1"/>
  <c r="T413" i="25"/>
  <c r="S413" i="25"/>
  <c r="R397" i="25"/>
  <c r="U397" i="25" s="1"/>
  <c r="T397" i="25"/>
  <c r="S397" i="25"/>
  <c r="R381" i="25"/>
  <c r="U381" i="25" s="1"/>
  <c r="T381" i="25"/>
  <c r="S381" i="25"/>
  <c r="R365" i="25"/>
  <c r="U365" i="25" s="1"/>
  <c r="T365" i="25"/>
  <c r="S365" i="25"/>
  <c r="R349" i="25"/>
  <c r="U349" i="25" s="1"/>
  <c r="S349" i="25"/>
  <c r="T349" i="25"/>
  <c r="R333" i="25"/>
  <c r="U333" i="25" s="1"/>
  <c r="T333" i="25"/>
  <c r="S333" i="25"/>
  <c r="R317" i="25"/>
  <c r="U317" i="25" s="1"/>
  <c r="T317" i="25"/>
  <c r="S317" i="25"/>
  <c r="R301" i="25"/>
  <c r="U301" i="25" s="1"/>
  <c r="S301" i="25"/>
  <c r="T301" i="25"/>
  <c r="R285" i="25"/>
  <c r="U285" i="25" s="1"/>
  <c r="T285" i="25"/>
  <c r="S285" i="25"/>
  <c r="R269" i="25"/>
  <c r="U269" i="25" s="1"/>
  <c r="T269" i="25"/>
  <c r="S269" i="25"/>
  <c r="R253" i="25"/>
  <c r="U253" i="25" s="1"/>
  <c r="T253" i="25"/>
  <c r="S253" i="25"/>
  <c r="R237" i="25"/>
  <c r="U237" i="25" s="1"/>
  <c r="S237" i="25"/>
  <c r="T237" i="25"/>
  <c r="R176" i="25"/>
  <c r="U176" i="25" s="1"/>
  <c r="T176" i="25"/>
  <c r="S176" i="25"/>
  <c r="R119" i="25"/>
  <c r="U119" i="25" s="1"/>
  <c r="T119" i="25"/>
  <c r="S119" i="25"/>
  <c r="R55" i="25"/>
  <c r="U55" i="25" s="1"/>
  <c r="S55" i="25"/>
  <c r="T55" i="25"/>
  <c r="R233" i="25"/>
  <c r="U233" i="25" s="1"/>
  <c r="T233" i="25"/>
  <c r="S233" i="25"/>
  <c r="R217" i="25"/>
  <c r="U217" i="25" s="1"/>
  <c r="S217" i="25"/>
  <c r="T217" i="25"/>
  <c r="R201" i="25"/>
  <c r="U201" i="25" s="1"/>
  <c r="S201" i="25"/>
  <c r="T201" i="25"/>
  <c r="R185" i="25"/>
  <c r="U185" i="25" s="1"/>
  <c r="S185" i="25"/>
  <c r="T185" i="25"/>
  <c r="R169" i="25"/>
  <c r="U169" i="25" s="1"/>
  <c r="S169" i="25"/>
  <c r="T169" i="25"/>
  <c r="R153" i="25"/>
  <c r="U153" i="25" s="1"/>
  <c r="S153" i="25"/>
  <c r="T153" i="25"/>
  <c r="R137" i="25"/>
  <c r="U137" i="25" s="1"/>
  <c r="S137" i="25"/>
  <c r="T137" i="25"/>
  <c r="R121" i="25"/>
  <c r="U121" i="25" s="1"/>
  <c r="S121" i="25"/>
  <c r="T121" i="25"/>
  <c r="R105" i="25"/>
  <c r="U105" i="25" s="1"/>
  <c r="S105" i="25"/>
  <c r="T105" i="25"/>
  <c r="R89" i="25"/>
  <c r="U89" i="25" s="1"/>
  <c r="S89" i="25"/>
  <c r="T89" i="25"/>
  <c r="R73" i="25"/>
  <c r="U73" i="25" s="1"/>
  <c r="S73" i="25"/>
  <c r="T73" i="25"/>
  <c r="R57" i="25"/>
  <c r="U57" i="25" s="1"/>
  <c r="T57" i="25"/>
  <c r="S57" i="25"/>
  <c r="R41" i="25"/>
  <c r="U41" i="25" s="1"/>
  <c r="T41" i="25"/>
  <c r="S41" i="25"/>
  <c r="R25" i="25"/>
  <c r="U25" i="25" s="1"/>
  <c r="S25" i="25"/>
  <c r="T25" i="25"/>
  <c r="R9" i="25"/>
  <c r="U9" i="25" s="1"/>
  <c r="S9" i="25"/>
  <c r="T9" i="25"/>
  <c r="R232" i="25"/>
  <c r="U232" i="25" s="1"/>
  <c r="T232" i="25"/>
  <c r="S232" i="25"/>
  <c r="R216" i="25"/>
  <c r="U216" i="25" s="1"/>
  <c r="T216" i="25"/>
  <c r="S216" i="25"/>
  <c r="R200" i="25"/>
  <c r="U200" i="25" s="1"/>
  <c r="T200" i="25"/>
  <c r="S200" i="25"/>
  <c r="R184" i="25"/>
  <c r="U184" i="25" s="1"/>
  <c r="S184" i="25"/>
  <c r="T184" i="25"/>
  <c r="R168" i="25"/>
  <c r="U168" i="25" s="1"/>
  <c r="S168" i="25"/>
  <c r="T168" i="25"/>
  <c r="R150" i="25"/>
  <c r="U150" i="25" s="1"/>
  <c r="S150" i="25"/>
  <c r="T150" i="25"/>
  <c r="R134" i="25"/>
  <c r="U134" i="25" s="1"/>
  <c r="T134" i="25"/>
  <c r="S134" i="25"/>
  <c r="R118" i="25"/>
  <c r="U118" i="25" s="1"/>
  <c r="T118" i="25"/>
  <c r="S118" i="25"/>
  <c r="R102" i="25"/>
  <c r="U102" i="25" s="1"/>
  <c r="T102" i="25"/>
  <c r="S102" i="25"/>
  <c r="R86" i="25"/>
  <c r="U86" i="25" s="1"/>
  <c r="S86" i="25"/>
  <c r="T86" i="25"/>
  <c r="R70" i="25"/>
  <c r="U70" i="25" s="1"/>
  <c r="T70" i="25"/>
  <c r="S70" i="25"/>
  <c r="R54" i="25"/>
  <c r="U54" i="25" s="1"/>
  <c r="T54" i="25"/>
  <c r="S54" i="25"/>
  <c r="R38" i="25"/>
  <c r="U38" i="25" s="1"/>
  <c r="S38" i="25"/>
  <c r="T38" i="25"/>
  <c r="R22" i="25"/>
  <c r="U22" i="25" s="1"/>
  <c r="T22" i="25"/>
  <c r="S22" i="25"/>
  <c r="R6" i="25"/>
  <c r="U6" i="25" s="1"/>
  <c r="T6" i="25"/>
  <c r="S6" i="25"/>
  <c r="R282" i="24"/>
  <c r="U282" i="24" s="1"/>
  <c r="T282" i="24"/>
  <c r="S282" i="24"/>
  <c r="R225" i="25"/>
  <c r="U225" i="25" s="1"/>
  <c r="T225" i="25"/>
  <c r="S225" i="25"/>
  <c r="R209" i="25"/>
  <c r="U209" i="25" s="1"/>
  <c r="T209" i="25"/>
  <c r="S209" i="25"/>
  <c r="R193" i="25"/>
  <c r="U193" i="25" s="1"/>
  <c r="S193" i="25"/>
  <c r="T193" i="25"/>
  <c r="R177" i="25"/>
  <c r="U177" i="25" s="1"/>
  <c r="T177" i="25"/>
  <c r="S177" i="25"/>
  <c r="R161" i="25"/>
  <c r="U161" i="25" s="1"/>
  <c r="T161" i="25"/>
  <c r="S161" i="25"/>
  <c r="R144" i="25"/>
  <c r="U144" i="25" s="1"/>
  <c r="T144" i="25"/>
  <c r="S144" i="25"/>
  <c r="R128" i="25"/>
  <c r="U128" i="25" s="1"/>
  <c r="T128" i="25"/>
  <c r="S128" i="25"/>
  <c r="R112" i="25"/>
  <c r="U112" i="25" s="1"/>
  <c r="T112" i="25"/>
  <c r="S112" i="25"/>
  <c r="R96" i="25"/>
  <c r="U96" i="25" s="1"/>
  <c r="T96" i="25"/>
  <c r="S96" i="25"/>
  <c r="R80" i="25"/>
  <c r="U80" i="25" s="1"/>
  <c r="T80" i="25"/>
  <c r="S80" i="25"/>
  <c r="R64" i="25"/>
  <c r="U64" i="25" s="1"/>
  <c r="S64" i="25"/>
  <c r="T64" i="25"/>
  <c r="R48" i="25"/>
  <c r="U48" i="25" s="1"/>
  <c r="T48" i="25"/>
  <c r="S48" i="25"/>
  <c r="R32" i="25"/>
  <c r="U32" i="25" s="1"/>
  <c r="S32" i="25"/>
  <c r="T32" i="25"/>
  <c r="R16" i="25"/>
  <c r="U16" i="25" s="1"/>
  <c r="T16" i="25"/>
  <c r="S16" i="25"/>
  <c r="R583" i="24"/>
  <c r="U583" i="24" s="1"/>
  <c r="T583" i="24"/>
  <c r="S583" i="24"/>
  <c r="V12" i="30"/>
  <c r="AL8" i="12" s="1"/>
  <c r="G8" i="12" s="1"/>
  <c r="V17" i="30"/>
  <c r="R578" i="25"/>
  <c r="U578" i="25" s="1"/>
  <c r="T578" i="25"/>
  <c r="S578" i="25"/>
  <c r="R70" i="26"/>
  <c r="U70" i="26" s="1"/>
  <c r="S70" i="26"/>
  <c r="T70" i="26"/>
  <c r="R198" i="26"/>
  <c r="U198" i="26" s="1"/>
  <c r="S198" i="26"/>
  <c r="T198" i="26"/>
  <c r="R291" i="26"/>
  <c r="U291" i="26" s="1"/>
  <c r="T291" i="26"/>
  <c r="S291" i="26"/>
  <c r="R320" i="26"/>
  <c r="U320" i="26" s="1"/>
  <c r="S320" i="26"/>
  <c r="T320" i="26"/>
  <c r="R354" i="26"/>
  <c r="U354" i="26" s="1"/>
  <c r="T354" i="26"/>
  <c r="S354" i="26"/>
  <c r="R384" i="26"/>
  <c r="U384" i="26" s="1"/>
  <c r="S384" i="26"/>
  <c r="T384" i="26"/>
  <c r="R418" i="26"/>
  <c r="U418" i="26" s="1"/>
  <c r="T418" i="26"/>
  <c r="S418" i="26"/>
  <c r="R448" i="26"/>
  <c r="U448" i="26" s="1"/>
  <c r="T448" i="26"/>
  <c r="S448" i="26"/>
  <c r="R482" i="26"/>
  <c r="U482" i="26" s="1"/>
  <c r="S482" i="26"/>
  <c r="T482" i="26"/>
  <c r="R508" i="26"/>
  <c r="U508" i="26" s="1"/>
  <c r="S508" i="26"/>
  <c r="T508" i="26"/>
  <c r="R525" i="26"/>
  <c r="U525" i="26" s="1"/>
  <c r="S525" i="26"/>
  <c r="T525" i="26"/>
  <c r="R548" i="26"/>
  <c r="U548" i="26" s="1"/>
  <c r="T548" i="26"/>
  <c r="S548" i="26"/>
  <c r="R571" i="26"/>
  <c r="U571" i="26" s="1"/>
  <c r="S571" i="26"/>
  <c r="T571" i="26"/>
  <c r="R584" i="26"/>
  <c r="U584" i="26" s="1"/>
  <c r="S584" i="26"/>
  <c r="T584" i="26"/>
  <c r="R603" i="26"/>
  <c r="U603" i="26" s="1"/>
  <c r="S603" i="26"/>
  <c r="T603" i="26"/>
  <c r="R508" i="25"/>
  <c r="U508" i="25" s="1"/>
  <c r="T508" i="25"/>
  <c r="S508" i="25"/>
  <c r="R51" i="26"/>
  <c r="U51" i="26" s="1"/>
  <c r="S51" i="26"/>
  <c r="T51" i="26"/>
  <c r="R179" i="26"/>
  <c r="U179" i="26" s="1"/>
  <c r="T179" i="26"/>
  <c r="S179" i="26"/>
  <c r="R292" i="26"/>
  <c r="U292" i="26" s="1"/>
  <c r="S292" i="26"/>
  <c r="T292" i="26"/>
  <c r="R325" i="26"/>
  <c r="U325" i="26" s="1"/>
  <c r="T325" i="26"/>
  <c r="S325" i="26"/>
  <c r="R351" i="26"/>
  <c r="U351" i="26" s="1"/>
  <c r="T351" i="26"/>
  <c r="S351" i="26"/>
  <c r="R389" i="26"/>
  <c r="U389" i="26" s="1"/>
  <c r="T389" i="26"/>
  <c r="S389" i="26"/>
  <c r="R415" i="26"/>
  <c r="U415" i="26" s="1"/>
  <c r="T415" i="26"/>
  <c r="S415" i="26"/>
  <c r="R453" i="26"/>
  <c r="U453" i="26" s="1"/>
  <c r="T453" i="26"/>
  <c r="S453" i="26"/>
  <c r="R479" i="26"/>
  <c r="U479" i="26" s="1"/>
  <c r="S479" i="26"/>
  <c r="T479" i="26"/>
  <c r="R514" i="26"/>
  <c r="U514" i="26" s="1"/>
  <c r="S514" i="26"/>
  <c r="T514" i="26"/>
  <c r="R534" i="26"/>
  <c r="U534" i="26" s="1"/>
  <c r="T534" i="26"/>
  <c r="S534" i="26"/>
  <c r="R554" i="26"/>
  <c r="U554" i="26" s="1"/>
  <c r="S554" i="26"/>
  <c r="T554" i="26"/>
  <c r="R572" i="26"/>
  <c r="U572" i="26" s="1"/>
  <c r="S572" i="26"/>
  <c r="T572" i="26"/>
  <c r="R583" i="26"/>
  <c r="U583" i="26" s="1"/>
  <c r="T583" i="26"/>
  <c r="S583" i="26"/>
  <c r="R604" i="26"/>
  <c r="U604" i="26" s="1"/>
  <c r="S604" i="26"/>
  <c r="T604" i="26"/>
  <c r="R38" i="26"/>
  <c r="U38" i="26" s="1"/>
  <c r="T38" i="26"/>
  <c r="S38" i="26"/>
  <c r="R166" i="26"/>
  <c r="U166" i="26" s="1"/>
  <c r="S166" i="26"/>
  <c r="T166" i="26"/>
  <c r="R283" i="26"/>
  <c r="U283" i="26" s="1"/>
  <c r="S283" i="26"/>
  <c r="T283" i="26"/>
  <c r="R318" i="26"/>
  <c r="U318" i="26" s="1"/>
  <c r="S318" i="26"/>
  <c r="T318" i="26"/>
  <c r="R348" i="26"/>
  <c r="U348" i="26" s="1"/>
  <c r="T348" i="26"/>
  <c r="S348" i="26"/>
  <c r="R382" i="26"/>
  <c r="U382" i="26" s="1"/>
  <c r="S382" i="26"/>
  <c r="T382" i="26"/>
  <c r="R412" i="26"/>
  <c r="U412" i="26" s="1"/>
  <c r="T412" i="26"/>
  <c r="S412" i="26"/>
  <c r="R446" i="26"/>
  <c r="U446" i="26" s="1"/>
  <c r="T446" i="26"/>
  <c r="S446" i="26"/>
  <c r="R476" i="26"/>
  <c r="U476" i="26" s="1"/>
  <c r="S476" i="26"/>
  <c r="T476" i="26"/>
  <c r="R506" i="26"/>
  <c r="U506" i="26" s="1"/>
  <c r="S506" i="26"/>
  <c r="T506" i="26"/>
  <c r="R527" i="26"/>
  <c r="U527" i="26" s="1"/>
  <c r="S527" i="26"/>
  <c r="T527" i="26"/>
  <c r="R549" i="26"/>
  <c r="U549" i="26" s="1"/>
  <c r="T549" i="26"/>
  <c r="S549" i="26"/>
  <c r="R566" i="26"/>
  <c r="U566" i="26" s="1"/>
  <c r="S566" i="26"/>
  <c r="T566" i="26"/>
  <c r="R581" i="26"/>
  <c r="U581" i="26" s="1"/>
  <c r="T581" i="26"/>
  <c r="S581" i="26"/>
  <c r="R598" i="26"/>
  <c r="U598" i="26" s="1"/>
  <c r="S598" i="26"/>
  <c r="T598" i="26"/>
  <c r="R490" i="26"/>
  <c r="U490" i="26" s="1"/>
  <c r="S490" i="26"/>
  <c r="T490" i="26"/>
  <c r="R481" i="26"/>
  <c r="U481" i="26" s="1"/>
  <c r="S481" i="26"/>
  <c r="T481" i="26"/>
  <c r="R458" i="26"/>
  <c r="U458" i="26" s="1"/>
  <c r="T458" i="26"/>
  <c r="S458" i="26"/>
  <c r="R449" i="26"/>
  <c r="U449" i="26" s="1"/>
  <c r="T449" i="26"/>
  <c r="S449" i="26"/>
  <c r="R426" i="26"/>
  <c r="U426" i="26" s="1"/>
  <c r="S426" i="26"/>
  <c r="T426" i="26"/>
  <c r="R417" i="26"/>
  <c r="U417" i="26" s="1"/>
  <c r="T417" i="26"/>
  <c r="S417" i="26"/>
  <c r="R394" i="26"/>
  <c r="U394" i="26" s="1"/>
  <c r="T394" i="26"/>
  <c r="S394" i="26"/>
  <c r="R385" i="26"/>
  <c r="U385" i="26" s="1"/>
  <c r="T385" i="26"/>
  <c r="S385" i="26"/>
  <c r="R362" i="26"/>
  <c r="U362" i="26" s="1"/>
  <c r="S362" i="26"/>
  <c r="T362" i="26"/>
  <c r="R353" i="26"/>
  <c r="U353" i="26" s="1"/>
  <c r="T353" i="26"/>
  <c r="S353" i="26"/>
  <c r="R330" i="26"/>
  <c r="U330" i="26" s="1"/>
  <c r="S330" i="26"/>
  <c r="T330" i="26"/>
  <c r="R321" i="26"/>
  <c r="U321" i="26" s="1"/>
  <c r="T321" i="26"/>
  <c r="S321" i="26"/>
  <c r="R301" i="26"/>
  <c r="U301" i="26" s="1"/>
  <c r="S301" i="26"/>
  <c r="T301" i="26"/>
  <c r="R285" i="26"/>
  <c r="U285" i="26" s="1"/>
  <c r="S285" i="26"/>
  <c r="T285" i="26"/>
  <c r="R227" i="26"/>
  <c r="U227" i="26" s="1"/>
  <c r="T227" i="26"/>
  <c r="S227" i="26"/>
  <c r="R163" i="26"/>
  <c r="U163" i="26" s="1"/>
  <c r="T163" i="26"/>
  <c r="S163" i="26"/>
  <c r="R99" i="26"/>
  <c r="U99" i="26" s="1"/>
  <c r="S99" i="26"/>
  <c r="T99" i="26"/>
  <c r="R35" i="26"/>
  <c r="U35" i="26" s="1"/>
  <c r="T35" i="26"/>
  <c r="S35" i="26"/>
  <c r="R538" i="25"/>
  <c r="U538" i="25" s="1"/>
  <c r="S538" i="25"/>
  <c r="T538" i="25"/>
  <c r="R473" i="25"/>
  <c r="U473" i="25" s="1"/>
  <c r="S473" i="25"/>
  <c r="T473" i="25"/>
  <c r="R211" i="25"/>
  <c r="U211" i="25" s="1"/>
  <c r="T211" i="25"/>
  <c r="S211" i="25"/>
  <c r="R541" i="26"/>
  <c r="U541" i="26" s="1"/>
  <c r="S541" i="26"/>
  <c r="T541" i="26"/>
  <c r="R526" i="26"/>
  <c r="U526" i="26" s="1"/>
  <c r="S526" i="26"/>
  <c r="T526" i="26"/>
  <c r="R509" i="26"/>
  <c r="U509" i="26" s="1"/>
  <c r="S509" i="26"/>
  <c r="T509" i="26"/>
  <c r="R494" i="26"/>
  <c r="U494" i="26" s="1"/>
  <c r="T494" i="26"/>
  <c r="S494" i="26"/>
  <c r="R477" i="26"/>
  <c r="U477" i="26" s="1"/>
  <c r="S477" i="26"/>
  <c r="T477" i="26"/>
  <c r="R462" i="26"/>
  <c r="U462" i="26" s="1"/>
  <c r="S462" i="26"/>
  <c r="T462" i="26"/>
  <c r="R445" i="26"/>
  <c r="U445" i="26" s="1"/>
  <c r="S445" i="26"/>
  <c r="T445" i="26"/>
  <c r="R430" i="26"/>
  <c r="U430" i="26" s="1"/>
  <c r="S430" i="26"/>
  <c r="T430" i="26"/>
  <c r="R413" i="26"/>
  <c r="U413" i="26" s="1"/>
  <c r="S413" i="26"/>
  <c r="T413" i="26"/>
  <c r="R398" i="26"/>
  <c r="U398" i="26" s="1"/>
  <c r="T398" i="26"/>
  <c r="S398" i="26"/>
  <c r="R381" i="26"/>
  <c r="U381" i="26" s="1"/>
  <c r="S381" i="26"/>
  <c r="T381" i="26"/>
  <c r="R366" i="26"/>
  <c r="U366" i="26" s="1"/>
  <c r="S366" i="26"/>
  <c r="T366" i="26"/>
  <c r="R349" i="26"/>
  <c r="U349" i="26" s="1"/>
  <c r="S349" i="26"/>
  <c r="T349" i="26"/>
  <c r="R334" i="26"/>
  <c r="U334" i="26" s="1"/>
  <c r="S334" i="26"/>
  <c r="T334" i="26"/>
  <c r="R317" i="26"/>
  <c r="U317" i="26" s="1"/>
  <c r="S317" i="26"/>
  <c r="T317" i="26"/>
  <c r="R298" i="26"/>
  <c r="U298" i="26" s="1"/>
  <c r="S298" i="26"/>
  <c r="T298" i="26"/>
  <c r="R282" i="26"/>
  <c r="U282" i="26" s="1"/>
  <c r="T282" i="26"/>
  <c r="S282" i="26"/>
  <c r="R235" i="26"/>
  <c r="U235" i="26" s="1"/>
  <c r="S235" i="26"/>
  <c r="T235" i="26"/>
  <c r="R171" i="26"/>
  <c r="U171" i="26" s="1"/>
  <c r="S171" i="26"/>
  <c r="T171" i="26"/>
  <c r="R107" i="26"/>
  <c r="U107" i="26" s="1"/>
  <c r="S107" i="26"/>
  <c r="T107" i="26"/>
  <c r="R43" i="26"/>
  <c r="U43" i="26" s="1"/>
  <c r="S43" i="26"/>
  <c r="T43" i="26"/>
  <c r="R584" i="25"/>
  <c r="U584" i="25" s="1"/>
  <c r="S584" i="25"/>
  <c r="T584" i="25"/>
  <c r="R535" i="25"/>
  <c r="U535" i="25" s="1"/>
  <c r="T535" i="25"/>
  <c r="S535" i="25"/>
  <c r="R409" i="25"/>
  <c r="U409" i="25" s="1"/>
  <c r="S409" i="25"/>
  <c r="T409" i="25"/>
  <c r="R272" i="26"/>
  <c r="U272" i="26" s="1"/>
  <c r="S272" i="26"/>
  <c r="T272" i="26"/>
  <c r="R256" i="26"/>
  <c r="U256" i="26" s="1"/>
  <c r="S256" i="26"/>
  <c r="T256" i="26"/>
  <c r="R240" i="26"/>
  <c r="U240" i="26" s="1"/>
  <c r="S240" i="26"/>
  <c r="T240" i="26"/>
  <c r="R224" i="26"/>
  <c r="U224" i="26" s="1"/>
  <c r="S224" i="26"/>
  <c r="T224" i="26"/>
  <c r="R208" i="26"/>
  <c r="U208" i="26" s="1"/>
  <c r="S208" i="26"/>
  <c r="T208" i="26"/>
  <c r="R192" i="26"/>
  <c r="U192" i="26" s="1"/>
  <c r="S192" i="26"/>
  <c r="T192" i="26"/>
  <c r="R176" i="26"/>
  <c r="U176" i="26" s="1"/>
  <c r="S176" i="26"/>
  <c r="T176" i="26"/>
  <c r="R160" i="26"/>
  <c r="U160" i="26" s="1"/>
  <c r="S160" i="26"/>
  <c r="T160" i="26"/>
  <c r="R144" i="26"/>
  <c r="U144" i="26" s="1"/>
  <c r="S144" i="26"/>
  <c r="T144" i="26"/>
  <c r="R128" i="26"/>
  <c r="U128" i="26" s="1"/>
  <c r="T128" i="26"/>
  <c r="S128" i="26"/>
  <c r="R112" i="26"/>
  <c r="U112" i="26" s="1"/>
  <c r="T112" i="26"/>
  <c r="S112" i="26"/>
  <c r="R96" i="26"/>
  <c r="U96" i="26" s="1"/>
  <c r="S96" i="26"/>
  <c r="T96" i="26"/>
  <c r="R80" i="26"/>
  <c r="U80" i="26" s="1"/>
  <c r="T80" i="26"/>
  <c r="S80" i="26"/>
  <c r="R64" i="26"/>
  <c r="U64" i="26" s="1"/>
  <c r="T64" i="26"/>
  <c r="S64" i="26"/>
  <c r="R48" i="26"/>
  <c r="U48" i="26" s="1"/>
  <c r="S48" i="26"/>
  <c r="T48" i="26"/>
  <c r="R32" i="26"/>
  <c r="U32" i="26" s="1"/>
  <c r="T32" i="26"/>
  <c r="S32" i="26"/>
  <c r="R16" i="26"/>
  <c r="U16" i="26" s="1"/>
  <c r="T16" i="26"/>
  <c r="S16" i="26"/>
  <c r="R605" i="25"/>
  <c r="U605" i="25" s="1"/>
  <c r="T605" i="25"/>
  <c r="S605" i="25"/>
  <c r="R593" i="25"/>
  <c r="U593" i="25" s="1"/>
  <c r="T593" i="25"/>
  <c r="S593" i="25"/>
  <c r="R574" i="25"/>
  <c r="U574" i="25" s="1"/>
  <c r="S574" i="25"/>
  <c r="T574" i="25"/>
  <c r="R556" i="25"/>
  <c r="U556" i="25" s="1"/>
  <c r="T556" i="25"/>
  <c r="S556" i="25"/>
  <c r="R529" i="25"/>
  <c r="U529" i="25" s="1"/>
  <c r="T529" i="25"/>
  <c r="S529" i="25"/>
  <c r="R510" i="25"/>
  <c r="U510" i="25" s="1"/>
  <c r="S510" i="25"/>
  <c r="T510" i="25"/>
  <c r="R491" i="25"/>
  <c r="U491" i="25" s="1"/>
  <c r="S491" i="25"/>
  <c r="T491" i="25"/>
  <c r="R476" i="25"/>
  <c r="U476" i="25" s="1"/>
  <c r="T476" i="25"/>
  <c r="S476" i="25"/>
  <c r="R458" i="25"/>
  <c r="U458" i="25" s="1"/>
  <c r="T458" i="25"/>
  <c r="S458" i="25"/>
  <c r="R432" i="25"/>
  <c r="U432" i="25" s="1"/>
  <c r="T432" i="25"/>
  <c r="S432" i="25"/>
  <c r="R322" i="25"/>
  <c r="U322" i="25" s="1"/>
  <c r="T322" i="25"/>
  <c r="S322" i="25"/>
  <c r="R279" i="26"/>
  <c r="U279" i="26" s="1"/>
  <c r="S279" i="26"/>
  <c r="T279" i="26"/>
  <c r="R263" i="26"/>
  <c r="U263" i="26" s="1"/>
  <c r="S263" i="26"/>
  <c r="T263" i="26"/>
  <c r="R247" i="26"/>
  <c r="U247" i="26" s="1"/>
  <c r="S247" i="26"/>
  <c r="T247" i="26"/>
  <c r="R231" i="26"/>
  <c r="U231" i="26" s="1"/>
  <c r="S231" i="26"/>
  <c r="T231" i="26"/>
  <c r="R215" i="26"/>
  <c r="U215" i="26" s="1"/>
  <c r="S215" i="26"/>
  <c r="T215" i="26"/>
  <c r="R199" i="26"/>
  <c r="U199" i="26" s="1"/>
  <c r="S199" i="26"/>
  <c r="T199" i="26"/>
  <c r="R183" i="26"/>
  <c r="U183" i="26" s="1"/>
  <c r="S183" i="26"/>
  <c r="T183" i="26"/>
  <c r="R167" i="26"/>
  <c r="U167" i="26" s="1"/>
  <c r="S167" i="26"/>
  <c r="T167" i="26"/>
  <c r="R151" i="26"/>
  <c r="U151" i="26" s="1"/>
  <c r="S151" i="26"/>
  <c r="T151" i="26"/>
  <c r="R135" i="26"/>
  <c r="U135" i="26" s="1"/>
  <c r="T135" i="26"/>
  <c r="S135" i="26"/>
  <c r="R119" i="26"/>
  <c r="U119" i="26" s="1"/>
  <c r="S119" i="26"/>
  <c r="T119" i="26"/>
  <c r="R103" i="26"/>
  <c r="U103" i="26" s="1"/>
  <c r="T103" i="26"/>
  <c r="S103" i="26"/>
  <c r="R87" i="26"/>
  <c r="U87" i="26" s="1"/>
  <c r="S87" i="26"/>
  <c r="T87" i="26"/>
  <c r="R71" i="26"/>
  <c r="U71" i="26" s="1"/>
  <c r="T71" i="26"/>
  <c r="S71" i="26"/>
  <c r="R55" i="26"/>
  <c r="U55" i="26" s="1"/>
  <c r="S55" i="26"/>
  <c r="T55" i="26"/>
  <c r="R39" i="26"/>
  <c r="U39" i="26" s="1"/>
  <c r="T39" i="26"/>
  <c r="S39" i="26"/>
  <c r="R23" i="26"/>
  <c r="U23" i="26" s="1"/>
  <c r="T23" i="26"/>
  <c r="S23" i="26"/>
  <c r="R7" i="26"/>
  <c r="U7" i="26" s="1"/>
  <c r="T7" i="26"/>
  <c r="S7" i="26"/>
  <c r="R589" i="25"/>
  <c r="U589" i="25" s="1"/>
  <c r="T589" i="25"/>
  <c r="S589" i="25"/>
  <c r="R567" i="25"/>
  <c r="U567" i="25" s="1"/>
  <c r="T567" i="25"/>
  <c r="S567" i="25"/>
  <c r="R552" i="25"/>
  <c r="U552" i="25" s="1"/>
  <c r="S552" i="25"/>
  <c r="T552" i="25"/>
  <c r="R525" i="25"/>
  <c r="U525" i="25" s="1"/>
  <c r="T525" i="25"/>
  <c r="S525" i="25"/>
  <c r="R503" i="25"/>
  <c r="U503" i="25" s="1"/>
  <c r="T503" i="25"/>
  <c r="S503" i="25"/>
  <c r="R479" i="25"/>
  <c r="U479" i="25" s="1"/>
  <c r="T479" i="25"/>
  <c r="S479" i="25"/>
  <c r="R448" i="25"/>
  <c r="U448" i="25" s="1"/>
  <c r="T448" i="25"/>
  <c r="S448" i="25"/>
  <c r="R370" i="25"/>
  <c r="U370" i="25" s="1"/>
  <c r="T370" i="25"/>
  <c r="S370" i="25"/>
  <c r="R242" i="25"/>
  <c r="U242" i="25" s="1"/>
  <c r="T242" i="25"/>
  <c r="S242" i="25"/>
  <c r="R273" i="26"/>
  <c r="U273" i="26" s="1"/>
  <c r="S273" i="26"/>
  <c r="T273" i="26"/>
  <c r="R257" i="26"/>
  <c r="U257" i="26" s="1"/>
  <c r="T257" i="26"/>
  <c r="S257" i="26"/>
  <c r="R241" i="26"/>
  <c r="U241" i="26" s="1"/>
  <c r="S241" i="26"/>
  <c r="T241" i="26"/>
  <c r="R225" i="26"/>
  <c r="U225" i="26" s="1"/>
  <c r="T225" i="26"/>
  <c r="S225" i="26"/>
  <c r="R209" i="26"/>
  <c r="U209" i="26" s="1"/>
  <c r="S209" i="26"/>
  <c r="T209" i="26"/>
  <c r="R193" i="26"/>
  <c r="U193" i="26" s="1"/>
  <c r="T193" i="26"/>
  <c r="S193" i="26"/>
  <c r="R177" i="26"/>
  <c r="U177" i="26" s="1"/>
  <c r="S177" i="26"/>
  <c r="T177" i="26"/>
  <c r="R161" i="26"/>
  <c r="U161" i="26" s="1"/>
  <c r="T161" i="26"/>
  <c r="S161" i="26"/>
  <c r="R145" i="26"/>
  <c r="U145" i="26" s="1"/>
  <c r="S145" i="26"/>
  <c r="T145" i="26"/>
  <c r="R129" i="26"/>
  <c r="U129" i="26" s="1"/>
  <c r="T129" i="26"/>
  <c r="S129" i="26"/>
  <c r="R113" i="26"/>
  <c r="U113" i="26" s="1"/>
  <c r="T113" i="26"/>
  <c r="S113" i="26"/>
  <c r="R97" i="26"/>
  <c r="U97" i="26" s="1"/>
  <c r="S97" i="26"/>
  <c r="T97" i="26"/>
  <c r="R81" i="26"/>
  <c r="U81" i="26" s="1"/>
  <c r="T81" i="26"/>
  <c r="S81" i="26"/>
  <c r="R65" i="26"/>
  <c r="U65" i="26" s="1"/>
  <c r="T65" i="26"/>
  <c r="S65" i="26"/>
  <c r="R49" i="26"/>
  <c r="U49" i="26" s="1"/>
  <c r="T49" i="26"/>
  <c r="S49" i="26"/>
  <c r="R33" i="26"/>
  <c r="U33" i="26" s="1"/>
  <c r="T33" i="26"/>
  <c r="S33" i="26"/>
  <c r="R17" i="26"/>
  <c r="U17" i="26" s="1"/>
  <c r="S17" i="26"/>
  <c r="T17" i="26"/>
  <c r="R597" i="25"/>
  <c r="U597" i="25" s="1"/>
  <c r="S597" i="25"/>
  <c r="T597" i="25"/>
  <c r="R573" i="25"/>
  <c r="U573" i="25" s="1"/>
  <c r="T573" i="25"/>
  <c r="S573" i="25"/>
  <c r="R551" i="25"/>
  <c r="U551" i="25" s="1"/>
  <c r="T551" i="25"/>
  <c r="S551" i="25"/>
  <c r="R536" i="25"/>
  <c r="U536" i="25" s="1"/>
  <c r="S536" i="25"/>
  <c r="T536" i="25"/>
  <c r="R509" i="25"/>
  <c r="U509" i="25" s="1"/>
  <c r="T509" i="25"/>
  <c r="S509" i="25"/>
  <c r="R482" i="25"/>
  <c r="U482" i="25" s="1"/>
  <c r="T482" i="25"/>
  <c r="S482" i="25"/>
  <c r="R452" i="25"/>
  <c r="U452" i="25" s="1"/>
  <c r="T452" i="25"/>
  <c r="S452" i="25"/>
  <c r="R361" i="25"/>
  <c r="U361" i="25" s="1"/>
  <c r="S361" i="25"/>
  <c r="T361" i="25"/>
  <c r="R224" i="25"/>
  <c r="U224" i="25" s="1"/>
  <c r="S224" i="25"/>
  <c r="T224" i="25"/>
  <c r="R447" i="25"/>
  <c r="U447" i="25" s="1"/>
  <c r="T447" i="25"/>
  <c r="S447" i="25"/>
  <c r="R429" i="25"/>
  <c r="U429" i="25" s="1"/>
  <c r="T429" i="25"/>
  <c r="S429" i="25"/>
  <c r="R380" i="25"/>
  <c r="U380" i="25" s="1"/>
  <c r="S380" i="25"/>
  <c r="T380" i="25"/>
  <c r="R316" i="25"/>
  <c r="U316" i="25" s="1"/>
  <c r="S316" i="25"/>
  <c r="T316" i="25"/>
  <c r="R252" i="25"/>
  <c r="U252" i="25" s="1"/>
  <c r="S252" i="25"/>
  <c r="T252" i="25"/>
  <c r="R63" i="25"/>
  <c r="U63" i="25" s="1"/>
  <c r="T63" i="25"/>
  <c r="S63" i="25"/>
  <c r="R582" i="25"/>
  <c r="U582" i="25" s="1"/>
  <c r="T582" i="25"/>
  <c r="S582" i="25"/>
  <c r="R566" i="25"/>
  <c r="U566" i="25" s="1"/>
  <c r="T566" i="25"/>
  <c r="S566" i="25"/>
  <c r="R550" i="25"/>
  <c r="U550" i="25" s="1"/>
  <c r="T550" i="25"/>
  <c r="S550" i="25"/>
  <c r="R534" i="25"/>
  <c r="U534" i="25" s="1"/>
  <c r="T534" i="25"/>
  <c r="S534" i="25"/>
  <c r="R518" i="25"/>
  <c r="U518" i="25" s="1"/>
  <c r="T518" i="25"/>
  <c r="S518" i="25"/>
  <c r="R502" i="25"/>
  <c r="U502" i="25" s="1"/>
  <c r="T502" i="25"/>
  <c r="S502" i="25"/>
  <c r="R490" i="25"/>
  <c r="U490" i="25" s="1"/>
  <c r="T490" i="25"/>
  <c r="S490" i="25"/>
  <c r="R475" i="25"/>
  <c r="U475" i="25" s="1"/>
  <c r="T475" i="25"/>
  <c r="S475" i="25"/>
  <c r="R459" i="25"/>
  <c r="U459" i="25" s="1"/>
  <c r="T459" i="25"/>
  <c r="S459" i="25"/>
  <c r="R443" i="25"/>
  <c r="U443" i="25" s="1"/>
  <c r="S443" i="25"/>
  <c r="T443" i="25"/>
  <c r="R415" i="25"/>
  <c r="U415" i="25" s="1"/>
  <c r="T415" i="25"/>
  <c r="S415" i="25"/>
  <c r="R351" i="25"/>
  <c r="U351" i="25" s="1"/>
  <c r="T351" i="25"/>
  <c r="S351" i="25"/>
  <c r="R287" i="25"/>
  <c r="U287" i="25" s="1"/>
  <c r="T287" i="25"/>
  <c r="S287" i="25"/>
  <c r="R138" i="25"/>
  <c r="U138" i="25" s="1"/>
  <c r="S138" i="25"/>
  <c r="T138" i="25"/>
  <c r="R430" i="25"/>
  <c r="U430" i="25" s="1"/>
  <c r="S430" i="25"/>
  <c r="T430" i="25"/>
  <c r="R414" i="25"/>
  <c r="U414" i="25" s="1"/>
  <c r="S414" i="25"/>
  <c r="T414" i="25"/>
  <c r="R398" i="25"/>
  <c r="U398" i="25" s="1"/>
  <c r="S398" i="25"/>
  <c r="T398" i="25"/>
  <c r="R382" i="25"/>
  <c r="U382" i="25" s="1"/>
  <c r="S382" i="25"/>
  <c r="T382" i="25"/>
  <c r="R366" i="25"/>
  <c r="U366" i="25" s="1"/>
  <c r="S366" i="25"/>
  <c r="T366" i="25"/>
  <c r="R350" i="25"/>
  <c r="U350" i="25" s="1"/>
  <c r="S350" i="25"/>
  <c r="T350" i="25"/>
  <c r="R334" i="25"/>
  <c r="U334" i="25" s="1"/>
  <c r="S334" i="25"/>
  <c r="T334" i="25"/>
  <c r="R318" i="25"/>
  <c r="U318" i="25" s="1"/>
  <c r="S318" i="25"/>
  <c r="T318" i="25"/>
  <c r="R302" i="25"/>
  <c r="U302" i="25" s="1"/>
  <c r="S302" i="25"/>
  <c r="T302" i="25"/>
  <c r="R286" i="25"/>
  <c r="U286" i="25" s="1"/>
  <c r="S286" i="25"/>
  <c r="T286" i="25"/>
  <c r="R270" i="25"/>
  <c r="U270" i="25" s="1"/>
  <c r="S270" i="25"/>
  <c r="T270" i="25"/>
  <c r="R254" i="25"/>
  <c r="U254" i="25" s="1"/>
  <c r="S254" i="25"/>
  <c r="T254" i="25"/>
  <c r="R238" i="25"/>
  <c r="U238" i="25" s="1"/>
  <c r="S238" i="25"/>
  <c r="T238" i="25"/>
  <c r="R182" i="25"/>
  <c r="U182" i="25" s="1"/>
  <c r="T182" i="25"/>
  <c r="S182" i="25"/>
  <c r="R114" i="25"/>
  <c r="U114" i="25" s="1"/>
  <c r="S114" i="25"/>
  <c r="T114" i="25"/>
  <c r="R50" i="25"/>
  <c r="U50" i="25" s="1"/>
  <c r="S50" i="25"/>
  <c r="T50" i="25"/>
  <c r="R499" i="24"/>
  <c r="U499" i="24" s="1"/>
  <c r="T499" i="24"/>
  <c r="S499" i="24"/>
  <c r="R426" i="25"/>
  <c r="U426" i="25" s="1"/>
  <c r="T426" i="25"/>
  <c r="S426" i="25"/>
  <c r="R410" i="25"/>
  <c r="U410" i="25" s="1"/>
  <c r="S410" i="25"/>
  <c r="T410" i="25"/>
  <c r="R394" i="25"/>
  <c r="U394" i="25" s="1"/>
  <c r="S394" i="25"/>
  <c r="T394" i="25"/>
  <c r="R378" i="25"/>
  <c r="U378" i="25" s="1"/>
  <c r="T378" i="25"/>
  <c r="S378" i="25"/>
  <c r="R362" i="25"/>
  <c r="U362" i="25" s="1"/>
  <c r="S362" i="25"/>
  <c r="T362" i="25"/>
  <c r="R346" i="25"/>
  <c r="U346" i="25" s="1"/>
  <c r="T346" i="25"/>
  <c r="S346" i="25"/>
  <c r="R330" i="25"/>
  <c r="U330" i="25" s="1"/>
  <c r="S330" i="25"/>
  <c r="T330" i="25"/>
  <c r="R314" i="25"/>
  <c r="U314" i="25" s="1"/>
  <c r="T314" i="25"/>
  <c r="S314" i="25"/>
  <c r="R298" i="25"/>
  <c r="U298" i="25" s="1"/>
  <c r="S298" i="25"/>
  <c r="T298" i="25"/>
  <c r="R282" i="25"/>
  <c r="U282" i="25" s="1"/>
  <c r="T282" i="25"/>
  <c r="S282" i="25"/>
  <c r="R266" i="25"/>
  <c r="U266" i="25" s="1"/>
  <c r="S266" i="25"/>
  <c r="T266" i="25"/>
  <c r="R250" i="25"/>
  <c r="U250" i="25" s="1"/>
  <c r="T250" i="25"/>
  <c r="S250" i="25"/>
  <c r="R230" i="25"/>
  <c r="U230" i="25" s="1"/>
  <c r="T230" i="25"/>
  <c r="S230" i="25"/>
  <c r="R166" i="25"/>
  <c r="U166" i="25" s="1"/>
  <c r="T166" i="25"/>
  <c r="S166" i="25"/>
  <c r="R90" i="25"/>
  <c r="U90" i="25" s="1"/>
  <c r="S90" i="25"/>
  <c r="T90" i="25"/>
  <c r="R26" i="25"/>
  <c r="U26" i="25" s="1"/>
  <c r="T26" i="25"/>
  <c r="S26" i="25"/>
  <c r="R406" i="25"/>
  <c r="U406" i="25" s="1"/>
  <c r="T406" i="25"/>
  <c r="S406" i="25"/>
  <c r="R390" i="25"/>
  <c r="U390" i="25" s="1"/>
  <c r="T390" i="25"/>
  <c r="S390" i="25"/>
  <c r="R374" i="25"/>
  <c r="U374" i="25" s="1"/>
  <c r="T374" i="25"/>
  <c r="S374" i="25"/>
  <c r="R358" i="25"/>
  <c r="U358" i="25" s="1"/>
  <c r="T358" i="25"/>
  <c r="S358" i="25"/>
  <c r="R342" i="25"/>
  <c r="U342" i="25" s="1"/>
  <c r="T342" i="25"/>
  <c r="S342" i="25"/>
  <c r="R326" i="25"/>
  <c r="U326" i="25" s="1"/>
  <c r="T326" i="25"/>
  <c r="S326" i="25"/>
  <c r="R310" i="25"/>
  <c r="U310" i="25" s="1"/>
  <c r="T310" i="25"/>
  <c r="S310" i="25"/>
  <c r="R294" i="25"/>
  <c r="U294" i="25" s="1"/>
  <c r="T294" i="25"/>
  <c r="S294" i="25"/>
  <c r="R278" i="25"/>
  <c r="U278" i="25" s="1"/>
  <c r="T278" i="25"/>
  <c r="S278" i="25"/>
  <c r="R262" i="25"/>
  <c r="U262" i="25" s="1"/>
  <c r="T262" i="25"/>
  <c r="S262" i="25"/>
  <c r="R246" i="25"/>
  <c r="U246" i="25" s="1"/>
  <c r="T246" i="25"/>
  <c r="S246" i="25"/>
  <c r="R227" i="25"/>
  <c r="U227" i="25" s="1"/>
  <c r="T227" i="25"/>
  <c r="S227" i="25"/>
  <c r="R163" i="25"/>
  <c r="U163" i="25" s="1"/>
  <c r="S163" i="25"/>
  <c r="T163" i="25"/>
  <c r="R98" i="25"/>
  <c r="U98" i="25" s="1"/>
  <c r="T98" i="25"/>
  <c r="S98" i="25"/>
  <c r="R34" i="25"/>
  <c r="U34" i="25" s="1"/>
  <c r="T34" i="25"/>
  <c r="S34" i="25"/>
  <c r="R226" i="25"/>
  <c r="U226" i="25" s="1"/>
  <c r="T226" i="25"/>
  <c r="S226" i="25"/>
  <c r="R210" i="25"/>
  <c r="U210" i="25" s="1"/>
  <c r="T210" i="25"/>
  <c r="S210" i="25"/>
  <c r="R194" i="25"/>
  <c r="U194" i="25" s="1"/>
  <c r="T194" i="25"/>
  <c r="S194" i="25"/>
  <c r="R178" i="25"/>
  <c r="U178" i="25" s="1"/>
  <c r="S178" i="25"/>
  <c r="T178" i="25"/>
  <c r="R162" i="25"/>
  <c r="U162" i="25" s="1"/>
  <c r="T162" i="25"/>
  <c r="S162" i="25"/>
  <c r="R148" i="25"/>
  <c r="U148" i="25" s="1"/>
  <c r="S148" i="25"/>
  <c r="T148" i="25"/>
  <c r="R132" i="25"/>
  <c r="U132" i="25" s="1"/>
  <c r="S132" i="25"/>
  <c r="T132" i="25"/>
  <c r="R116" i="25"/>
  <c r="U116" i="25" s="1"/>
  <c r="S116" i="25"/>
  <c r="T116" i="25"/>
  <c r="R100" i="25"/>
  <c r="U100" i="25" s="1"/>
  <c r="S100" i="25"/>
  <c r="T100" i="25"/>
  <c r="R84" i="25"/>
  <c r="U84" i="25" s="1"/>
  <c r="T84" i="25"/>
  <c r="S84" i="25"/>
  <c r="R68" i="25"/>
  <c r="U68" i="25" s="1"/>
  <c r="S68" i="25"/>
  <c r="T68" i="25"/>
  <c r="R52" i="25"/>
  <c r="U52" i="25" s="1"/>
  <c r="T52" i="25"/>
  <c r="S52" i="25"/>
  <c r="R36" i="25"/>
  <c r="U36" i="25" s="1"/>
  <c r="T36" i="25"/>
  <c r="S36" i="25"/>
  <c r="R20" i="25"/>
  <c r="U20" i="25" s="1"/>
  <c r="T20" i="25"/>
  <c r="S20" i="25"/>
  <c r="R551" i="24"/>
  <c r="U551" i="24" s="1"/>
  <c r="T551" i="24"/>
  <c r="S551" i="24"/>
  <c r="R229" i="25"/>
  <c r="U229" i="25" s="1"/>
  <c r="S229" i="25"/>
  <c r="T229" i="25"/>
  <c r="R213" i="25"/>
  <c r="U213" i="25" s="1"/>
  <c r="S213" i="25"/>
  <c r="T213" i="25"/>
  <c r="R197" i="25"/>
  <c r="U197" i="25" s="1"/>
  <c r="T197" i="25"/>
  <c r="S197" i="25"/>
  <c r="R181" i="25"/>
  <c r="U181" i="25" s="1"/>
  <c r="T181" i="25"/>
  <c r="S181" i="25"/>
  <c r="R165" i="25"/>
  <c r="U165" i="25" s="1"/>
  <c r="T165" i="25"/>
  <c r="S165" i="25"/>
  <c r="R147" i="25"/>
  <c r="U147" i="25" s="1"/>
  <c r="S147" i="25"/>
  <c r="T147" i="25"/>
  <c r="R131" i="25"/>
  <c r="U131" i="25" s="1"/>
  <c r="S131" i="25"/>
  <c r="T131" i="25"/>
  <c r="R115" i="25"/>
  <c r="U115" i="25" s="1"/>
  <c r="S115" i="25"/>
  <c r="T115" i="25"/>
  <c r="R99" i="25"/>
  <c r="U99" i="25" s="1"/>
  <c r="S99" i="25"/>
  <c r="T99" i="25"/>
  <c r="R83" i="25"/>
  <c r="U83" i="25" s="1"/>
  <c r="S83" i="25"/>
  <c r="T83" i="25"/>
  <c r="R67" i="25"/>
  <c r="U67" i="25" s="1"/>
  <c r="S67" i="25"/>
  <c r="T67" i="25"/>
  <c r="R51" i="25"/>
  <c r="U51" i="25" s="1"/>
  <c r="S51" i="25"/>
  <c r="T51" i="25"/>
  <c r="R35" i="25"/>
  <c r="U35" i="25" s="1"/>
  <c r="T35" i="25"/>
  <c r="S35" i="25"/>
  <c r="R19" i="25"/>
  <c r="U19" i="25" s="1"/>
  <c r="S19" i="25"/>
  <c r="T19" i="25"/>
  <c r="R599" i="24"/>
  <c r="U599" i="24" s="1"/>
  <c r="T599" i="24"/>
  <c r="S599" i="24"/>
  <c r="R234" i="25"/>
  <c r="U234" i="25" s="1"/>
  <c r="S234" i="25"/>
  <c r="T234" i="25"/>
  <c r="R218" i="25"/>
  <c r="U218" i="25" s="1"/>
  <c r="T218" i="25"/>
  <c r="S218" i="25"/>
  <c r="R202" i="25"/>
  <c r="U202" i="25" s="1"/>
  <c r="S202" i="25"/>
  <c r="T202" i="25"/>
  <c r="R186" i="25"/>
  <c r="U186" i="25" s="1"/>
  <c r="T186" i="25"/>
  <c r="S186" i="25"/>
  <c r="R170" i="25"/>
  <c r="U170" i="25" s="1"/>
  <c r="T170" i="25"/>
  <c r="S170" i="25"/>
  <c r="R154" i="25"/>
  <c r="U154" i="25" s="1"/>
  <c r="T154" i="25"/>
  <c r="S154" i="25"/>
  <c r="R141" i="25"/>
  <c r="U141" i="25" s="1"/>
  <c r="S141" i="25"/>
  <c r="T141" i="25"/>
  <c r="R125" i="25"/>
  <c r="U125" i="25" s="1"/>
  <c r="S125" i="25"/>
  <c r="T125" i="25"/>
  <c r="R109" i="25"/>
  <c r="U109" i="25" s="1"/>
  <c r="S109" i="25"/>
  <c r="T109" i="25"/>
  <c r="R93" i="25"/>
  <c r="U93" i="25" s="1"/>
  <c r="S93" i="25"/>
  <c r="T93" i="25"/>
  <c r="R77" i="25"/>
  <c r="U77" i="25" s="1"/>
  <c r="S77" i="25"/>
  <c r="T77" i="25"/>
  <c r="R61" i="25"/>
  <c r="U61" i="25" s="1"/>
  <c r="T61" i="25"/>
  <c r="S61" i="25"/>
  <c r="R45" i="25"/>
  <c r="U45" i="25" s="1"/>
  <c r="T45" i="25"/>
  <c r="S45" i="25"/>
  <c r="R29" i="25"/>
  <c r="U29" i="25" s="1"/>
  <c r="S29" i="25"/>
  <c r="T29" i="25"/>
  <c r="R13" i="25"/>
  <c r="U13" i="25" s="1"/>
  <c r="S13" i="25"/>
  <c r="T13" i="25"/>
  <c r="R519" i="24"/>
  <c r="U519" i="24" s="1"/>
  <c r="T519" i="24"/>
  <c r="S519" i="24"/>
  <c r="I708" i="21"/>
  <c r="V10" i="30"/>
  <c r="R601" i="25"/>
  <c r="U601" i="25" s="1"/>
  <c r="S601" i="25"/>
  <c r="T601" i="25"/>
  <c r="R91" i="26"/>
  <c r="U91" i="26" s="1"/>
  <c r="T91" i="26"/>
  <c r="S91" i="26"/>
  <c r="R219" i="26"/>
  <c r="U219" i="26" s="1"/>
  <c r="S219" i="26"/>
  <c r="T219" i="26"/>
  <c r="R302" i="26"/>
  <c r="U302" i="26" s="1"/>
  <c r="S302" i="26"/>
  <c r="T302" i="26"/>
  <c r="R333" i="26"/>
  <c r="U333" i="26" s="1"/>
  <c r="S333" i="26"/>
  <c r="T333" i="26"/>
  <c r="R359" i="26"/>
  <c r="U359" i="26" s="1"/>
  <c r="S359" i="26"/>
  <c r="T359" i="26"/>
  <c r="R397" i="26"/>
  <c r="U397" i="26" s="1"/>
  <c r="S397" i="26"/>
  <c r="T397" i="26"/>
  <c r="R423" i="26"/>
  <c r="U423" i="26" s="1"/>
  <c r="S423" i="26"/>
  <c r="T423" i="26"/>
  <c r="R461" i="26"/>
  <c r="U461" i="26" s="1"/>
  <c r="S461" i="26"/>
  <c r="T461" i="26"/>
  <c r="R487" i="26"/>
  <c r="U487" i="26" s="1"/>
  <c r="T487" i="26"/>
  <c r="S487" i="26"/>
  <c r="R511" i="26"/>
  <c r="U511" i="26" s="1"/>
  <c r="S511" i="26"/>
  <c r="T511" i="26"/>
  <c r="R536" i="26"/>
  <c r="U536" i="26" s="1"/>
  <c r="S536" i="26"/>
  <c r="T536" i="26"/>
  <c r="R551" i="26"/>
  <c r="U551" i="26" s="1"/>
  <c r="T551" i="26"/>
  <c r="S551" i="26"/>
  <c r="R577" i="26"/>
  <c r="U577" i="26" s="1"/>
  <c r="S577" i="26"/>
  <c r="T577" i="26"/>
  <c r="R586" i="26"/>
  <c r="U586" i="26" s="1"/>
  <c r="S586" i="26"/>
  <c r="T586" i="26"/>
  <c r="R281" i="25"/>
  <c r="U281" i="25" s="1"/>
  <c r="S281" i="25"/>
  <c r="T281" i="25"/>
  <c r="R533" i="25"/>
  <c r="U533" i="25" s="1"/>
  <c r="S533" i="25"/>
  <c r="T533" i="25"/>
  <c r="R94" i="26"/>
  <c r="U94" i="26" s="1"/>
  <c r="S94" i="26"/>
  <c r="T94" i="26"/>
  <c r="R222" i="26"/>
  <c r="U222" i="26" s="1"/>
  <c r="T222" i="26"/>
  <c r="S222" i="26"/>
  <c r="R297" i="26"/>
  <c r="U297" i="26" s="1"/>
  <c r="S297" i="26"/>
  <c r="T297" i="26"/>
  <c r="R337" i="26"/>
  <c r="U337" i="26" s="1"/>
  <c r="S337" i="26"/>
  <c r="T337" i="26"/>
  <c r="R363" i="26"/>
  <c r="U363" i="26" s="1"/>
  <c r="S363" i="26"/>
  <c r="T363" i="26"/>
  <c r="R401" i="26"/>
  <c r="U401" i="26" s="1"/>
  <c r="S401" i="26"/>
  <c r="T401" i="26"/>
  <c r="R427" i="26"/>
  <c r="U427" i="26" s="1"/>
  <c r="S427" i="26"/>
  <c r="T427" i="26"/>
  <c r="R465" i="26"/>
  <c r="U465" i="26" s="1"/>
  <c r="S465" i="26"/>
  <c r="T465" i="26"/>
  <c r="R491" i="26"/>
  <c r="U491" i="26" s="1"/>
  <c r="S491" i="26"/>
  <c r="T491" i="26"/>
  <c r="R517" i="26"/>
  <c r="U517" i="26" s="1"/>
  <c r="T517" i="26"/>
  <c r="S517" i="26"/>
  <c r="R540" i="26"/>
  <c r="U540" i="26" s="1"/>
  <c r="S540" i="26"/>
  <c r="T540" i="26"/>
  <c r="R557" i="26"/>
  <c r="U557" i="26" s="1"/>
  <c r="S557" i="26"/>
  <c r="T557" i="26"/>
  <c r="R574" i="26"/>
  <c r="U574" i="26" s="1"/>
  <c r="T574" i="26"/>
  <c r="S574" i="26"/>
  <c r="R589" i="26"/>
  <c r="U589" i="26" s="1"/>
  <c r="S589" i="26"/>
  <c r="T589" i="26"/>
  <c r="R460" i="25"/>
  <c r="U460" i="25" s="1"/>
  <c r="T460" i="25"/>
  <c r="S460" i="25"/>
  <c r="R59" i="26"/>
  <c r="U59" i="26" s="1"/>
  <c r="T59" i="26"/>
  <c r="S59" i="26"/>
  <c r="R187" i="26"/>
  <c r="U187" i="26" s="1"/>
  <c r="S187" i="26"/>
  <c r="T187" i="26"/>
  <c r="R294" i="26"/>
  <c r="U294" i="26" s="1"/>
  <c r="S294" i="26"/>
  <c r="T294" i="26"/>
  <c r="R322" i="26"/>
  <c r="U322" i="26" s="1"/>
  <c r="S322" i="26"/>
  <c r="T322" i="26"/>
  <c r="R352" i="26"/>
  <c r="U352" i="26" s="1"/>
  <c r="S352" i="26"/>
  <c r="T352" i="26"/>
  <c r="R386" i="26"/>
  <c r="U386" i="26" s="1"/>
  <c r="S386" i="26"/>
  <c r="T386" i="26"/>
  <c r="R416" i="26"/>
  <c r="U416" i="26" s="1"/>
  <c r="T416" i="26"/>
  <c r="S416" i="26"/>
  <c r="R450" i="26"/>
  <c r="U450" i="26" s="1"/>
  <c r="S450" i="26"/>
  <c r="T450" i="26"/>
  <c r="R480" i="26"/>
  <c r="U480" i="26" s="1"/>
  <c r="S480" i="26"/>
  <c r="T480" i="26"/>
  <c r="R512" i="26"/>
  <c r="U512" i="26" s="1"/>
  <c r="S512" i="26"/>
  <c r="T512" i="26"/>
  <c r="R532" i="26"/>
  <c r="U532" i="26" s="1"/>
  <c r="T532" i="26"/>
  <c r="S532" i="26"/>
  <c r="R552" i="26"/>
  <c r="U552" i="26" s="1"/>
  <c r="S552" i="26"/>
  <c r="T552" i="26"/>
  <c r="R568" i="26"/>
  <c r="U568" i="26" s="1"/>
  <c r="S568" i="26"/>
  <c r="T568" i="26"/>
  <c r="R587" i="26"/>
  <c r="U587" i="26" s="1"/>
  <c r="S587" i="26"/>
  <c r="T587" i="26"/>
  <c r="R600" i="26"/>
  <c r="U600" i="26" s="1"/>
  <c r="S600" i="26"/>
  <c r="T600" i="26"/>
  <c r="R488" i="26"/>
  <c r="U488" i="26" s="1"/>
  <c r="S488" i="26"/>
  <c r="T488" i="26"/>
  <c r="R475" i="26"/>
  <c r="U475" i="26" s="1"/>
  <c r="S475" i="26"/>
  <c r="T475" i="26"/>
  <c r="R456" i="26"/>
  <c r="U456" i="26" s="1"/>
  <c r="S456" i="26"/>
  <c r="T456" i="26"/>
  <c r="R443" i="26"/>
  <c r="U443" i="26" s="1"/>
  <c r="S443" i="26"/>
  <c r="T443" i="26"/>
  <c r="R424" i="26"/>
  <c r="U424" i="26" s="1"/>
  <c r="S424" i="26"/>
  <c r="T424" i="26"/>
  <c r="R411" i="26"/>
  <c r="U411" i="26" s="1"/>
  <c r="S411" i="26"/>
  <c r="T411" i="26"/>
  <c r="R392" i="26"/>
  <c r="U392" i="26" s="1"/>
  <c r="T392" i="26"/>
  <c r="S392" i="26"/>
  <c r="R379" i="26"/>
  <c r="U379" i="26" s="1"/>
  <c r="S379" i="26"/>
  <c r="T379" i="26"/>
  <c r="R360" i="26"/>
  <c r="U360" i="26" s="1"/>
  <c r="T360" i="26"/>
  <c r="S360" i="26"/>
  <c r="R347" i="26"/>
  <c r="U347" i="26" s="1"/>
  <c r="S347" i="26"/>
  <c r="T347" i="26"/>
  <c r="R328" i="26"/>
  <c r="U328" i="26" s="1"/>
  <c r="T328" i="26"/>
  <c r="S328" i="26"/>
  <c r="R315" i="26"/>
  <c r="U315" i="26" s="1"/>
  <c r="S315" i="26"/>
  <c r="T315" i="26"/>
  <c r="R296" i="26"/>
  <c r="U296" i="26" s="1"/>
  <c r="T296" i="26"/>
  <c r="S296" i="26"/>
  <c r="R270" i="26"/>
  <c r="U270" i="26" s="1"/>
  <c r="T270" i="26"/>
  <c r="S270" i="26"/>
  <c r="R206" i="26"/>
  <c r="U206" i="26" s="1"/>
  <c r="S206" i="26"/>
  <c r="T206" i="26"/>
  <c r="R142" i="26"/>
  <c r="U142" i="26" s="1"/>
  <c r="T142" i="26"/>
  <c r="S142" i="26"/>
  <c r="R78" i="26"/>
  <c r="U78" i="26" s="1"/>
  <c r="T78" i="26"/>
  <c r="S78" i="26"/>
  <c r="R14" i="26"/>
  <c r="U14" i="26" s="1"/>
  <c r="S14" i="26"/>
  <c r="T14" i="26"/>
  <c r="R526" i="25"/>
  <c r="U526" i="25" s="1"/>
  <c r="S526" i="25"/>
  <c r="T526" i="25"/>
  <c r="R455" i="25"/>
  <c r="U455" i="25" s="1"/>
  <c r="T455" i="25"/>
  <c r="S455" i="25"/>
  <c r="R556" i="26"/>
  <c r="U556" i="26" s="1"/>
  <c r="S556" i="26"/>
  <c r="T556" i="26"/>
  <c r="R535" i="26"/>
  <c r="U535" i="26" s="1"/>
  <c r="T535" i="26"/>
  <c r="S535" i="26"/>
  <c r="R524" i="26"/>
  <c r="U524" i="26" s="1"/>
  <c r="S524" i="26"/>
  <c r="T524" i="26"/>
  <c r="R503" i="26"/>
  <c r="U503" i="26" s="1"/>
  <c r="T503" i="26"/>
  <c r="S503" i="26"/>
  <c r="R492" i="26"/>
  <c r="U492" i="26" s="1"/>
  <c r="S492" i="26"/>
  <c r="T492" i="26"/>
  <c r="R471" i="26"/>
  <c r="U471" i="26" s="1"/>
  <c r="T471" i="26"/>
  <c r="S471" i="26"/>
  <c r="R460" i="26"/>
  <c r="U460" i="26" s="1"/>
  <c r="S460" i="26"/>
  <c r="T460" i="26"/>
  <c r="R439" i="26"/>
  <c r="U439" i="26" s="1"/>
  <c r="S439" i="26"/>
  <c r="T439" i="26"/>
  <c r="R428" i="26"/>
  <c r="U428" i="26" s="1"/>
  <c r="S428" i="26"/>
  <c r="T428" i="26"/>
  <c r="R407" i="26"/>
  <c r="U407" i="26" s="1"/>
  <c r="S407" i="26"/>
  <c r="T407" i="26"/>
  <c r="R396" i="26"/>
  <c r="U396" i="26" s="1"/>
  <c r="T396" i="26"/>
  <c r="S396" i="26"/>
  <c r="R375" i="26"/>
  <c r="U375" i="26" s="1"/>
  <c r="S375" i="26"/>
  <c r="T375" i="26"/>
  <c r="R364" i="26"/>
  <c r="U364" i="26" s="1"/>
  <c r="T364" i="26"/>
  <c r="S364" i="26"/>
  <c r="R343" i="26"/>
  <c r="U343" i="26" s="1"/>
  <c r="S343" i="26"/>
  <c r="T343" i="26"/>
  <c r="R332" i="26"/>
  <c r="U332" i="26" s="1"/>
  <c r="T332" i="26"/>
  <c r="S332" i="26"/>
  <c r="R311" i="26"/>
  <c r="U311" i="26" s="1"/>
  <c r="S311" i="26"/>
  <c r="T311" i="26"/>
  <c r="R295" i="26"/>
  <c r="U295" i="26" s="1"/>
  <c r="S295" i="26"/>
  <c r="T295" i="26"/>
  <c r="R278" i="26"/>
  <c r="U278" i="26" s="1"/>
  <c r="S278" i="26"/>
  <c r="T278" i="26"/>
  <c r="R214" i="26"/>
  <c r="U214" i="26" s="1"/>
  <c r="T214" i="26"/>
  <c r="S214" i="26"/>
  <c r="R150" i="26"/>
  <c r="U150" i="26" s="1"/>
  <c r="T150" i="26"/>
  <c r="S150" i="26"/>
  <c r="R86" i="26"/>
  <c r="U86" i="26" s="1"/>
  <c r="T86" i="26"/>
  <c r="S86" i="26"/>
  <c r="R22" i="26"/>
  <c r="U22" i="26" s="1"/>
  <c r="T22" i="26"/>
  <c r="S22" i="26"/>
  <c r="R572" i="25"/>
  <c r="U572" i="25" s="1"/>
  <c r="T572" i="25"/>
  <c r="S572" i="25"/>
  <c r="R523" i="25"/>
  <c r="U523" i="25" s="1"/>
  <c r="T523" i="25"/>
  <c r="S523" i="25"/>
  <c r="R306" i="25"/>
  <c r="U306" i="25" s="1"/>
  <c r="T306" i="25"/>
  <c r="S306" i="25"/>
  <c r="R269" i="26"/>
  <c r="U269" i="26" s="1"/>
  <c r="S269" i="26"/>
  <c r="T269" i="26"/>
  <c r="R253" i="26"/>
  <c r="U253" i="26" s="1"/>
  <c r="S253" i="26"/>
  <c r="T253" i="26"/>
  <c r="R237" i="26"/>
  <c r="U237" i="26" s="1"/>
  <c r="S237" i="26"/>
  <c r="T237" i="26"/>
  <c r="R221" i="26"/>
  <c r="U221" i="26" s="1"/>
  <c r="S221" i="26"/>
  <c r="T221" i="26"/>
  <c r="R205" i="26"/>
  <c r="U205" i="26" s="1"/>
  <c r="S205" i="26"/>
  <c r="T205" i="26"/>
  <c r="R189" i="26"/>
  <c r="U189" i="26" s="1"/>
  <c r="S189" i="26"/>
  <c r="T189" i="26"/>
  <c r="R173" i="26"/>
  <c r="U173" i="26" s="1"/>
  <c r="S173" i="26"/>
  <c r="T173" i="26"/>
  <c r="R157" i="26"/>
  <c r="U157" i="26" s="1"/>
  <c r="S157" i="26"/>
  <c r="T157" i="26"/>
  <c r="R141" i="26"/>
  <c r="U141" i="26" s="1"/>
  <c r="S141" i="26"/>
  <c r="T141" i="26"/>
  <c r="R125" i="26"/>
  <c r="U125" i="26" s="1"/>
  <c r="T125" i="26"/>
  <c r="S125" i="26"/>
  <c r="R109" i="26"/>
  <c r="U109" i="26" s="1"/>
  <c r="T109" i="26"/>
  <c r="S109" i="26"/>
  <c r="R93" i="26"/>
  <c r="U93" i="26" s="1"/>
  <c r="T93" i="26"/>
  <c r="S93" i="26"/>
  <c r="R77" i="26"/>
  <c r="U77" i="26" s="1"/>
  <c r="S77" i="26"/>
  <c r="T77" i="26"/>
  <c r="R61" i="26"/>
  <c r="U61" i="26" s="1"/>
  <c r="S61" i="26"/>
  <c r="T61" i="26"/>
  <c r="R45" i="26"/>
  <c r="U45" i="26" s="1"/>
  <c r="S45" i="26"/>
  <c r="T45" i="26"/>
  <c r="R29" i="26"/>
  <c r="U29" i="26" s="1"/>
  <c r="T29" i="26"/>
  <c r="S29" i="26"/>
  <c r="R13" i="26"/>
  <c r="U13" i="26" s="1"/>
  <c r="T13" i="26"/>
  <c r="S13" i="26"/>
  <c r="R602" i="25"/>
  <c r="U602" i="25" s="1"/>
  <c r="S602" i="25"/>
  <c r="T602" i="25"/>
  <c r="R586" i="25"/>
  <c r="U586" i="25" s="1"/>
  <c r="T586" i="25"/>
  <c r="S586" i="25"/>
  <c r="R571" i="25"/>
  <c r="U571" i="25" s="1"/>
  <c r="S571" i="25"/>
  <c r="T571" i="25"/>
  <c r="R544" i="25"/>
  <c r="U544" i="25" s="1"/>
  <c r="T544" i="25"/>
  <c r="S544" i="25"/>
  <c r="R522" i="25"/>
  <c r="U522" i="25" s="1"/>
  <c r="T522" i="25"/>
  <c r="S522" i="25"/>
  <c r="R507" i="25"/>
  <c r="U507" i="25" s="1"/>
  <c r="S507" i="25"/>
  <c r="T507" i="25"/>
  <c r="R488" i="25"/>
  <c r="U488" i="25" s="1"/>
  <c r="S488" i="25"/>
  <c r="T488" i="25"/>
  <c r="R471" i="25"/>
  <c r="U471" i="25" s="1"/>
  <c r="T471" i="25"/>
  <c r="S471" i="25"/>
  <c r="R454" i="25"/>
  <c r="U454" i="25" s="1"/>
  <c r="T454" i="25"/>
  <c r="S454" i="25"/>
  <c r="R419" i="25"/>
  <c r="U419" i="25" s="1"/>
  <c r="T419" i="25"/>
  <c r="S419" i="25"/>
  <c r="R297" i="25"/>
  <c r="U297" i="25" s="1"/>
  <c r="T297" i="25"/>
  <c r="S297" i="25"/>
  <c r="R274" i="26"/>
  <c r="U274" i="26" s="1"/>
  <c r="S274" i="26"/>
  <c r="T274" i="26"/>
  <c r="R258" i="26"/>
  <c r="U258" i="26" s="1"/>
  <c r="S258" i="26"/>
  <c r="T258" i="26"/>
  <c r="R242" i="26"/>
  <c r="U242" i="26" s="1"/>
  <c r="S242" i="26"/>
  <c r="T242" i="26"/>
  <c r="R226" i="26"/>
  <c r="U226" i="26" s="1"/>
  <c r="T226" i="26"/>
  <c r="S226" i="26"/>
  <c r="R210" i="26"/>
  <c r="U210" i="26" s="1"/>
  <c r="T210" i="26"/>
  <c r="S210" i="26"/>
  <c r="R194" i="26"/>
  <c r="U194" i="26" s="1"/>
  <c r="S194" i="26"/>
  <c r="T194" i="26"/>
  <c r="R178" i="26"/>
  <c r="U178" i="26" s="1"/>
  <c r="S178" i="26"/>
  <c r="T178" i="26"/>
  <c r="R162" i="26"/>
  <c r="U162" i="26" s="1"/>
  <c r="T162" i="26"/>
  <c r="S162" i="26"/>
  <c r="R146" i="26"/>
  <c r="U146" i="26" s="1"/>
  <c r="S146" i="26"/>
  <c r="T146" i="26"/>
  <c r="R130" i="26"/>
  <c r="U130" i="26" s="1"/>
  <c r="T130" i="26"/>
  <c r="S130" i="26"/>
  <c r="R114" i="26"/>
  <c r="U114" i="26" s="1"/>
  <c r="T114" i="26"/>
  <c r="S114" i="26"/>
  <c r="R98" i="26"/>
  <c r="U98" i="26" s="1"/>
  <c r="T98" i="26"/>
  <c r="S98" i="26"/>
  <c r="R82" i="26"/>
  <c r="U82" i="26" s="1"/>
  <c r="S82" i="26"/>
  <c r="T82" i="26"/>
  <c r="R66" i="26"/>
  <c r="U66" i="26" s="1"/>
  <c r="S66" i="26"/>
  <c r="T66" i="26"/>
  <c r="R50" i="26"/>
  <c r="U50" i="26" s="1"/>
  <c r="T50" i="26"/>
  <c r="S50" i="26"/>
  <c r="R34" i="26"/>
  <c r="U34" i="26" s="1"/>
  <c r="T34" i="26"/>
  <c r="S34" i="26"/>
  <c r="R18" i="26"/>
  <c r="U18" i="26" s="1"/>
  <c r="T18" i="26"/>
  <c r="S18" i="26"/>
  <c r="R604" i="25"/>
  <c r="U604" i="25" s="1"/>
  <c r="T604" i="25"/>
  <c r="S604" i="25"/>
  <c r="R579" i="25"/>
  <c r="U579" i="25" s="1"/>
  <c r="T579" i="25"/>
  <c r="S579" i="25"/>
  <c r="R565" i="25"/>
  <c r="U565" i="25" s="1"/>
  <c r="S565" i="25"/>
  <c r="T565" i="25"/>
  <c r="R546" i="25"/>
  <c r="U546" i="25" s="1"/>
  <c r="T546" i="25"/>
  <c r="S546" i="25"/>
  <c r="R515" i="25"/>
  <c r="U515" i="25" s="1"/>
  <c r="S515" i="25"/>
  <c r="T515" i="25"/>
  <c r="R501" i="25"/>
  <c r="U501" i="25" s="1"/>
  <c r="S501" i="25"/>
  <c r="T501" i="25"/>
  <c r="R474" i="25"/>
  <c r="U474" i="25" s="1"/>
  <c r="S474" i="25"/>
  <c r="T474" i="25"/>
  <c r="R431" i="25"/>
  <c r="U431" i="25" s="1"/>
  <c r="T431" i="25"/>
  <c r="S431" i="25"/>
  <c r="R345" i="25"/>
  <c r="U345" i="25" s="1"/>
  <c r="S345" i="25"/>
  <c r="T345" i="25"/>
  <c r="R160" i="25"/>
  <c r="U160" i="25" s="1"/>
  <c r="T160" i="25"/>
  <c r="S160" i="25"/>
  <c r="R268" i="26"/>
  <c r="U268" i="26" s="1"/>
  <c r="T268" i="26"/>
  <c r="S268" i="26"/>
  <c r="R252" i="26"/>
  <c r="U252" i="26" s="1"/>
  <c r="T252" i="26"/>
  <c r="S252" i="26"/>
  <c r="R236" i="26"/>
  <c r="U236" i="26" s="1"/>
  <c r="T236" i="26"/>
  <c r="S236" i="26"/>
  <c r="R220" i="26"/>
  <c r="U220" i="26" s="1"/>
  <c r="T220" i="26"/>
  <c r="S220" i="26"/>
  <c r="R204" i="26"/>
  <c r="U204" i="26" s="1"/>
  <c r="T204" i="26"/>
  <c r="S204" i="26"/>
  <c r="R188" i="26"/>
  <c r="U188" i="26" s="1"/>
  <c r="T188" i="26"/>
  <c r="S188" i="26"/>
  <c r="R172" i="26"/>
  <c r="U172" i="26" s="1"/>
  <c r="T172" i="26"/>
  <c r="S172" i="26"/>
  <c r="R156" i="26"/>
  <c r="U156" i="26" s="1"/>
  <c r="T156" i="26"/>
  <c r="S156" i="26"/>
  <c r="R140" i="26"/>
  <c r="U140" i="26" s="1"/>
  <c r="T140" i="26"/>
  <c r="S140" i="26"/>
  <c r="R124" i="26"/>
  <c r="U124" i="26" s="1"/>
  <c r="T124" i="26"/>
  <c r="S124" i="26"/>
  <c r="R108" i="26"/>
  <c r="U108" i="26" s="1"/>
  <c r="T108" i="26"/>
  <c r="S108" i="26"/>
  <c r="R92" i="26"/>
  <c r="U92" i="26" s="1"/>
  <c r="T92" i="26"/>
  <c r="S92" i="26"/>
  <c r="R76" i="26"/>
  <c r="U76" i="26" s="1"/>
  <c r="S76" i="26"/>
  <c r="T76" i="26"/>
  <c r="R60" i="26"/>
  <c r="U60" i="26" s="1"/>
  <c r="T60" i="26"/>
  <c r="S60" i="26"/>
  <c r="R44" i="26"/>
  <c r="U44" i="26" s="1"/>
  <c r="T44" i="26"/>
  <c r="S44" i="26"/>
  <c r="R28" i="26"/>
  <c r="U28" i="26" s="1"/>
  <c r="T28" i="26"/>
  <c r="S28" i="26"/>
  <c r="R12" i="26"/>
  <c r="U12" i="26" s="1"/>
  <c r="T12" i="26"/>
  <c r="S12" i="26"/>
  <c r="R594" i="25"/>
  <c r="U594" i="25" s="1"/>
  <c r="T594" i="25"/>
  <c r="S594" i="25"/>
  <c r="R563" i="25"/>
  <c r="U563" i="25" s="1"/>
  <c r="T563" i="25"/>
  <c r="S563" i="25"/>
  <c r="R549" i="25"/>
  <c r="U549" i="25" s="1"/>
  <c r="T549" i="25"/>
  <c r="S549" i="25"/>
  <c r="R530" i="25"/>
  <c r="U530" i="25" s="1"/>
  <c r="T530" i="25"/>
  <c r="S530" i="25"/>
  <c r="R499" i="25"/>
  <c r="U499" i="25" s="1"/>
  <c r="T499" i="25"/>
  <c r="S499" i="25"/>
  <c r="R465" i="25"/>
  <c r="U465" i="25" s="1"/>
  <c r="T465" i="25"/>
  <c r="S465" i="25"/>
  <c r="R438" i="25"/>
  <c r="U438" i="25" s="1"/>
  <c r="T438" i="25"/>
  <c r="S438" i="25"/>
  <c r="R335" i="25"/>
  <c r="U335" i="25" s="1"/>
  <c r="T335" i="25"/>
  <c r="S335" i="25"/>
  <c r="R127" i="25"/>
  <c r="U127" i="25" s="1"/>
  <c r="S127" i="25"/>
  <c r="T127" i="25"/>
  <c r="R444" i="25"/>
  <c r="U444" i="25" s="1"/>
  <c r="T444" i="25"/>
  <c r="S444" i="25"/>
  <c r="R422" i="25"/>
  <c r="U422" i="25" s="1"/>
  <c r="T422" i="25"/>
  <c r="S422" i="25"/>
  <c r="R367" i="25"/>
  <c r="U367" i="25" s="1"/>
  <c r="T367" i="25"/>
  <c r="S367" i="25"/>
  <c r="R303" i="25"/>
  <c r="U303" i="25" s="1"/>
  <c r="T303" i="25"/>
  <c r="S303" i="25"/>
  <c r="R239" i="25"/>
  <c r="U239" i="25" s="1"/>
  <c r="T239" i="25"/>
  <c r="S239" i="25"/>
  <c r="R567" i="24"/>
  <c r="U567" i="24" s="1"/>
  <c r="T567" i="24"/>
  <c r="S567" i="24"/>
  <c r="R580" i="25"/>
  <c r="U580" i="25" s="1"/>
  <c r="T580" i="25"/>
  <c r="S580" i="25"/>
  <c r="R564" i="25"/>
  <c r="U564" i="25" s="1"/>
  <c r="S564" i="25"/>
  <c r="T564" i="25"/>
  <c r="R548" i="25"/>
  <c r="U548" i="25" s="1"/>
  <c r="T548" i="25"/>
  <c r="S548" i="25"/>
  <c r="R532" i="25"/>
  <c r="U532" i="25" s="1"/>
  <c r="S532" i="25"/>
  <c r="T532" i="25"/>
  <c r="R516" i="25"/>
  <c r="U516" i="25" s="1"/>
  <c r="T516" i="25"/>
  <c r="S516" i="25"/>
  <c r="R500" i="25"/>
  <c r="U500" i="25" s="1"/>
  <c r="S500" i="25"/>
  <c r="T500" i="25"/>
  <c r="R487" i="25"/>
  <c r="U487" i="25" s="1"/>
  <c r="T487" i="25"/>
  <c r="S487" i="25"/>
  <c r="R472" i="25"/>
  <c r="U472" i="25" s="1"/>
  <c r="S472" i="25"/>
  <c r="T472" i="25"/>
  <c r="R456" i="25"/>
  <c r="U456" i="25" s="1"/>
  <c r="S456" i="25"/>
  <c r="T456" i="25"/>
  <c r="R440" i="25"/>
  <c r="U440" i="25" s="1"/>
  <c r="S440" i="25"/>
  <c r="T440" i="25"/>
  <c r="R402" i="25"/>
  <c r="U402" i="25" s="1"/>
  <c r="T402" i="25"/>
  <c r="S402" i="25"/>
  <c r="R338" i="25"/>
  <c r="U338" i="25" s="1"/>
  <c r="T338" i="25"/>
  <c r="S338" i="25"/>
  <c r="R274" i="25"/>
  <c r="U274" i="25" s="1"/>
  <c r="T274" i="25"/>
  <c r="S274" i="25"/>
  <c r="R95" i="25"/>
  <c r="U95" i="25" s="1"/>
  <c r="S95" i="25"/>
  <c r="T95" i="25"/>
  <c r="R427" i="25"/>
  <c r="U427" i="25" s="1"/>
  <c r="T427" i="25"/>
  <c r="S427" i="25"/>
  <c r="R411" i="25"/>
  <c r="U411" i="25" s="1"/>
  <c r="T411" i="25"/>
  <c r="S411" i="25"/>
  <c r="R395" i="25"/>
  <c r="U395" i="25" s="1"/>
  <c r="T395" i="25"/>
  <c r="S395" i="25"/>
  <c r="R379" i="25"/>
  <c r="U379" i="25" s="1"/>
  <c r="S379" i="25"/>
  <c r="T379" i="25"/>
  <c r="R363" i="25"/>
  <c r="U363" i="25" s="1"/>
  <c r="S363" i="25"/>
  <c r="T363" i="25"/>
  <c r="R347" i="25"/>
  <c r="U347" i="25" s="1"/>
  <c r="S347" i="25"/>
  <c r="T347" i="25"/>
  <c r="R331" i="25"/>
  <c r="U331" i="25" s="1"/>
  <c r="S331" i="25"/>
  <c r="T331" i="25"/>
  <c r="R315" i="25"/>
  <c r="U315" i="25" s="1"/>
  <c r="S315" i="25"/>
  <c r="T315" i="25"/>
  <c r="R299" i="25"/>
  <c r="U299" i="25" s="1"/>
  <c r="S299" i="25"/>
  <c r="T299" i="25"/>
  <c r="R283" i="25"/>
  <c r="U283" i="25" s="1"/>
  <c r="S283" i="25"/>
  <c r="T283" i="25"/>
  <c r="R267" i="25"/>
  <c r="U267" i="25" s="1"/>
  <c r="S267" i="25"/>
  <c r="T267" i="25"/>
  <c r="R251" i="25"/>
  <c r="U251" i="25" s="1"/>
  <c r="S251" i="25"/>
  <c r="T251" i="25"/>
  <c r="R221" i="25"/>
  <c r="U221" i="25" s="1"/>
  <c r="S221" i="25"/>
  <c r="T221" i="25"/>
  <c r="R157" i="25"/>
  <c r="U157" i="25" s="1"/>
  <c r="S157" i="25"/>
  <c r="T157" i="25"/>
  <c r="R103" i="25"/>
  <c r="U103" i="25" s="1"/>
  <c r="T103" i="25"/>
  <c r="S103" i="25"/>
  <c r="R39" i="25"/>
  <c r="U39" i="25" s="1"/>
  <c r="S39" i="25"/>
  <c r="T39" i="25"/>
  <c r="R439" i="25"/>
  <c r="U439" i="25" s="1"/>
  <c r="S439" i="25"/>
  <c r="T439" i="25"/>
  <c r="R423" i="25"/>
  <c r="U423" i="25" s="1"/>
  <c r="T423" i="25"/>
  <c r="S423" i="25"/>
  <c r="R407" i="25"/>
  <c r="U407" i="25" s="1"/>
  <c r="T407" i="25"/>
  <c r="S407" i="25"/>
  <c r="R391" i="25"/>
  <c r="U391" i="25" s="1"/>
  <c r="S391" i="25"/>
  <c r="T391" i="25"/>
  <c r="R375" i="25"/>
  <c r="U375" i="25" s="1"/>
  <c r="T375" i="25"/>
  <c r="S375" i="25"/>
  <c r="R359" i="25"/>
  <c r="U359" i="25" s="1"/>
  <c r="S359" i="25"/>
  <c r="T359" i="25"/>
  <c r="R343" i="25"/>
  <c r="U343" i="25" s="1"/>
  <c r="S343" i="25"/>
  <c r="T343" i="25"/>
  <c r="R327" i="25"/>
  <c r="U327" i="25" s="1"/>
  <c r="S327" i="25"/>
  <c r="T327" i="25"/>
  <c r="R311" i="25"/>
  <c r="U311" i="25" s="1"/>
  <c r="S311" i="25"/>
  <c r="T311" i="25"/>
  <c r="R295" i="25"/>
  <c r="U295" i="25" s="1"/>
  <c r="S295" i="25"/>
  <c r="T295" i="25"/>
  <c r="R279" i="25"/>
  <c r="U279" i="25" s="1"/>
  <c r="S279" i="25"/>
  <c r="T279" i="25"/>
  <c r="R263" i="25"/>
  <c r="U263" i="25" s="1"/>
  <c r="S263" i="25"/>
  <c r="T263" i="25"/>
  <c r="R247" i="25"/>
  <c r="U247" i="25" s="1"/>
  <c r="S247" i="25"/>
  <c r="T247" i="25"/>
  <c r="R205" i="25"/>
  <c r="U205" i="25" s="1"/>
  <c r="T205" i="25"/>
  <c r="S205" i="25"/>
  <c r="R143" i="25"/>
  <c r="U143" i="25" s="1"/>
  <c r="S143" i="25"/>
  <c r="T143" i="25"/>
  <c r="R79" i="25"/>
  <c r="U79" i="25" s="1"/>
  <c r="S79" i="25"/>
  <c r="T79" i="25"/>
  <c r="R15" i="25"/>
  <c r="U15" i="25" s="1"/>
  <c r="S15" i="25"/>
  <c r="T15" i="25"/>
  <c r="R403" i="25"/>
  <c r="U403" i="25" s="1"/>
  <c r="S403" i="25"/>
  <c r="T403" i="25"/>
  <c r="R387" i="25"/>
  <c r="U387" i="25" s="1"/>
  <c r="S387" i="25"/>
  <c r="T387" i="25"/>
  <c r="R371" i="25"/>
  <c r="U371" i="25" s="1"/>
  <c r="S371" i="25"/>
  <c r="T371" i="25"/>
  <c r="R355" i="25"/>
  <c r="U355" i="25" s="1"/>
  <c r="T355" i="25"/>
  <c r="S355" i="25"/>
  <c r="R339" i="25"/>
  <c r="U339" i="25" s="1"/>
  <c r="T339" i="25"/>
  <c r="S339" i="25"/>
  <c r="R323" i="25"/>
  <c r="U323" i="25" s="1"/>
  <c r="T323" i="25"/>
  <c r="S323" i="25"/>
  <c r="R307" i="25"/>
  <c r="U307" i="25" s="1"/>
  <c r="T307" i="25"/>
  <c r="S307" i="25"/>
  <c r="R291" i="25"/>
  <c r="U291" i="25" s="1"/>
  <c r="T291" i="25"/>
  <c r="S291" i="25"/>
  <c r="R275" i="25"/>
  <c r="U275" i="25" s="1"/>
  <c r="T275" i="25"/>
  <c r="S275" i="25"/>
  <c r="R259" i="25"/>
  <c r="U259" i="25" s="1"/>
  <c r="T259" i="25"/>
  <c r="S259" i="25"/>
  <c r="R243" i="25"/>
  <c r="U243" i="25" s="1"/>
  <c r="T243" i="25"/>
  <c r="S243" i="25"/>
  <c r="R214" i="25"/>
  <c r="U214" i="25" s="1"/>
  <c r="T214" i="25"/>
  <c r="S214" i="25"/>
  <c r="R151" i="25"/>
  <c r="U151" i="25" s="1"/>
  <c r="S151" i="25"/>
  <c r="T151" i="25"/>
  <c r="R87" i="25"/>
  <c r="U87" i="25" s="1"/>
  <c r="S87" i="25"/>
  <c r="T87" i="25"/>
  <c r="R23" i="25"/>
  <c r="U23" i="25" s="1"/>
  <c r="S23" i="25"/>
  <c r="T23" i="25"/>
  <c r="R223" i="25"/>
  <c r="U223" i="25" s="1"/>
  <c r="T223" i="25"/>
  <c r="S223" i="25"/>
  <c r="R207" i="25"/>
  <c r="U207" i="25" s="1"/>
  <c r="T207" i="25"/>
  <c r="S207" i="25"/>
  <c r="R191" i="25"/>
  <c r="U191" i="25" s="1"/>
  <c r="T191" i="25"/>
  <c r="S191" i="25"/>
  <c r="R175" i="25"/>
  <c r="U175" i="25" s="1"/>
  <c r="S175" i="25"/>
  <c r="T175" i="25"/>
  <c r="R159" i="25"/>
  <c r="U159" i="25" s="1"/>
  <c r="S159" i="25"/>
  <c r="T159" i="25"/>
  <c r="R145" i="25"/>
  <c r="U145" i="25" s="1"/>
  <c r="T145" i="25"/>
  <c r="S145" i="25"/>
  <c r="R129" i="25"/>
  <c r="U129" i="25" s="1"/>
  <c r="S129" i="25"/>
  <c r="T129" i="25"/>
  <c r="R113" i="25"/>
  <c r="U113" i="25" s="1"/>
  <c r="T113" i="25"/>
  <c r="S113" i="25"/>
  <c r="R97" i="25"/>
  <c r="U97" i="25" s="1"/>
  <c r="T97" i="25"/>
  <c r="S97" i="25"/>
  <c r="R81" i="25"/>
  <c r="U81" i="25" s="1"/>
  <c r="T81" i="25"/>
  <c r="S81" i="25"/>
  <c r="R65" i="25"/>
  <c r="U65" i="25" s="1"/>
  <c r="S65" i="25"/>
  <c r="T65" i="25"/>
  <c r="R49" i="25"/>
  <c r="U49" i="25" s="1"/>
  <c r="T49" i="25"/>
  <c r="S49" i="25"/>
  <c r="R33" i="25"/>
  <c r="U33" i="25" s="1"/>
  <c r="S33" i="25"/>
  <c r="T33" i="25"/>
  <c r="R17" i="25"/>
  <c r="U17" i="25" s="1"/>
  <c r="T17" i="25"/>
  <c r="S17" i="25"/>
  <c r="R467" i="24"/>
  <c r="U467" i="24" s="1"/>
  <c r="T467" i="24"/>
  <c r="S467" i="24"/>
  <c r="R222" i="25"/>
  <c r="U222" i="25" s="1"/>
  <c r="S222" i="25"/>
  <c r="T222" i="25"/>
  <c r="R206" i="25"/>
  <c r="U206" i="25" s="1"/>
  <c r="S206" i="25"/>
  <c r="T206" i="25"/>
  <c r="R190" i="25"/>
  <c r="U190" i="25" s="1"/>
  <c r="S190" i="25"/>
  <c r="T190" i="25"/>
  <c r="R174" i="25"/>
  <c r="U174" i="25" s="1"/>
  <c r="S174" i="25"/>
  <c r="T174" i="25"/>
  <c r="R158" i="25"/>
  <c r="U158" i="25" s="1"/>
  <c r="T158" i="25"/>
  <c r="S158" i="25"/>
  <c r="R142" i="25"/>
  <c r="U142" i="25" s="1"/>
  <c r="T142" i="25"/>
  <c r="S142" i="25"/>
  <c r="R126" i="25"/>
  <c r="U126" i="25" s="1"/>
  <c r="S126" i="25"/>
  <c r="T126" i="25"/>
  <c r="R110" i="25"/>
  <c r="U110" i="25" s="1"/>
  <c r="S110" i="25"/>
  <c r="T110" i="25"/>
  <c r="R94" i="25"/>
  <c r="U94" i="25" s="1"/>
  <c r="T94" i="25"/>
  <c r="S94" i="25"/>
  <c r="R78" i="25"/>
  <c r="U78" i="25" s="1"/>
  <c r="S78" i="25"/>
  <c r="T78" i="25"/>
  <c r="R62" i="25"/>
  <c r="U62" i="25" s="1"/>
  <c r="T62" i="25"/>
  <c r="S62" i="25"/>
  <c r="R46" i="25"/>
  <c r="U46" i="25" s="1"/>
  <c r="S46" i="25"/>
  <c r="T46" i="25"/>
  <c r="R30" i="25"/>
  <c r="U30" i="25" s="1"/>
  <c r="S30" i="25"/>
  <c r="T30" i="25"/>
  <c r="R14" i="25"/>
  <c r="U14" i="25" s="1"/>
  <c r="S14" i="25"/>
  <c r="T14" i="25"/>
  <c r="R535" i="24"/>
  <c r="U535" i="24" s="1"/>
  <c r="T535" i="24"/>
  <c r="S535" i="24"/>
  <c r="R231" i="25"/>
  <c r="U231" i="25" s="1"/>
  <c r="S231" i="25"/>
  <c r="T231" i="25"/>
  <c r="R215" i="25"/>
  <c r="U215" i="25" s="1"/>
  <c r="S215" i="25"/>
  <c r="T215" i="25"/>
  <c r="R199" i="25"/>
  <c r="U199" i="25" s="1"/>
  <c r="S199" i="25"/>
  <c r="T199" i="25"/>
  <c r="R183" i="25"/>
  <c r="U183" i="25" s="1"/>
  <c r="T183" i="25"/>
  <c r="S183" i="25"/>
  <c r="R167" i="25"/>
  <c r="U167" i="25" s="1"/>
  <c r="T167" i="25"/>
  <c r="S167" i="25"/>
  <c r="R152" i="25"/>
  <c r="U152" i="25" s="1"/>
  <c r="S152" i="25"/>
  <c r="T152" i="25"/>
  <c r="R136" i="25"/>
  <c r="U136" i="25" s="1"/>
  <c r="S136" i="25"/>
  <c r="T136" i="25"/>
  <c r="R120" i="25"/>
  <c r="U120" i="25" s="1"/>
  <c r="S120" i="25"/>
  <c r="T120" i="25"/>
  <c r="R104" i="25"/>
  <c r="U104" i="25" s="1"/>
  <c r="S104" i="25"/>
  <c r="T104" i="25"/>
  <c r="R88" i="25"/>
  <c r="U88" i="25" s="1"/>
  <c r="T88" i="25"/>
  <c r="S88" i="25"/>
  <c r="R72" i="25"/>
  <c r="U72" i="25" s="1"/>
  <c r="T72" i="25"/>
  <c r="S72" i="25"/>
  <c r="R56" i="25"/>
  <c r="U56" i="25" s="1"/>
  <c r="T56" i="25"/>
  <c r="S56" i="25"/>
  <c r="R40" i="25"/>
  <c r="U40" i="25" s="1"/>
  <c r="T40" i="25"/>
  <c r="S40" i="25"/>
  <c r="R24" i="25"/>
  <c r="U24" i="25" s="1"/>
  <c r="S24" i="25"/>
  <c r="T24" i="25"/>
  <c r="R8" i="25"/>
  <c r="U8" i="25" s="1"/>
  <c r="S8" i="25"/>
  <c r="T8" i="25"/>
  <c r="R403" i="24"/>
  <c r="U403" i="24" s="1"/>
  <c r="T403" i="24"/>
  <c r="S403" i="24"/>
  <c r="X8" i="41"/>
  <c r="F8" i="41" s="1"/>
  <c r="X8" i="12"/>
  <c r="F8" i="12" s="1"/>
  <c r="O7" i="20"/>
  <c r="O49" i="38" s="1"/>
  <c r="O422" i="20"/>
  <c r="O1031" i="20" s="1"/>
  <c r="R363" i="24"/>
  <c r="U363" i="24" s="1"/>
  <c r="S363" i="24"/>
  <c r="T363" i="24"/>
  <c r="R543" i="24"/>
  <c r="U543" i="24" s="1"/>
  <c r="T543" i="24"/>
  <c r="S543" i="24"/>
  <c r="R603" i="24"/>
  <c r="U603" i="24" s="1"/>
  <c r="S603" i="24"/>
  <c r="T603" i="24"/>
  <c r="R544" i="24"/>
  <c r="U544" i="24" s="1"/>
  <c r="T544" i="24"/>
  <c r="S544" i="24"/>
  <c r="R445" i="24"/>
  <c r="U445" i="24" s="1"/>
  <c r="T445" i="24"/>
  <c r="S445" i="24"/>
  <c r="R258" i="24"/>
  <c r="U258" i="24" s="1"/>
  <c r="S258" i="24"/>
  <c r="T258" i="24"/>
  <c r="R565" i="24"/>
  <c r="U565" i="24" s="1"/>
  <c r="S565" i="24"/>
  <c r="T565" i="24"/>
  <c r="R479" i="24"/>
  <c r="U479" i="24" s="1"/>
  <c r="T479" i="24"/>
  <c r="S479" i="24"/>
  <c r="R338" i="24"/>
  <c r="U338" i="24" s="1"/>
  <c r="S338" i="24"/>
  <c r="T338" i="24"/>
  <c r="R566" i="24"/>
  <c r="U566" i="24" s="1"/>
  <c r="S566" i="24"/>
  <c r="T566" i="24"/>
  <c r="R481" i="24"/>
  <c r="U481" i="24" s="1"/>
  <c r="T481" i="24"/>
  <c r="S481" i="24"/>
  <c r="R342" i="24"/>
  <c r="U342" i="24" s="1"/>
  <c r="T342" i="24"/>
  <c r="S342" i="24"/>
  <c r="R482" i="24"/>
  <c r="U482" i="24" s="1"/>
  <c r="S482" i="24"/>
  <c r="T482" i="24"/>
  <c r="R418" i="24"/>
  <c r="U418" i="24" s="1"/>
  <c r="S418" i="24"/>
  <c r="T418" i="24"/>
  <c r="R386" i="24"/>
  <c r="U386" i="24" s="1"/>
  <c r="T386" i="24"/>
  <c r="S386" i="24"/>
  <c r="R262" i="24"/>
  <c r="U262" i="24" s="1"/>
  <c r="T262" i="24"/>
  <c r="S262" i="24"/>
  <c r="R488" i="24"/>
  <c r="U488" i="24" s="1"/>
  <c r="T488" i="24"/>
  <c r="S488" i="24"/>
  <c r="R456" i="24"/>
  <c r="U456" i="24" s="1"/>
  <c r="S456" i="24"/>
  <c r="T456" i="24"/>
  <c r="R392" i="24"/>
  <c r="U392" i="24" s="1"/>
  <c r="S392" i="24"/>
  <c r="T392" i="24"/>
  <c r="R360" i="24"/>
  <c r="U360" i="24" s="1"/>
  <c r="S360" i="24"/>
  <c r="T360" i="24"/>
  <c r="R270" i="24"/>
  <c r="U270" i="24" s="1"/>
  <c r="T270" i="24"/>
  <c r="S270" i="24"/>
  <c r="R62" i="24"/>
  <c r="U62" i="24" s="1"/>
  <c r="T62" i="24"/>
  <c r="S62" i="24"/>
  <c r="R323" i="24"/>
  <c r="U323" i="24" s="1"/>
  <c r="S323" i="24"/>
  <c r="T323" i="24"/>
  <c r="R275" i="24"/>
  <c r="U275" i="24" s="1"/>
  <c r="T275" i="24"/>
  <c r="S275" i="24"/>
  <c r="R243" i="24"/>
  <c r="U243" i="24" s="1"/>
  <c r="T243" i="24"/>
  <c r="S243" i="24"/>
  <c r="R169" i="24"/>
  <c r="U169" i="24" s="1"/>
  <c r="T169" i="24"/>
  <c r="S169" i="24"/>
  <c r="R98" i="24"/>
  <c r="U98" i="24" s="1"/>
  <c r="T98" i="24"/>
  <c r="S98" i="24"/>
  <c r="R312" i="24"/>
  <c r="U312" i="24" s="1"/>
  <c r="T312" i="24"/>
  <c r="S312" i="24"/>
  <c r="R280" i="24"/>
  <c r="U280" i="24" s="1"/>
  <c r="S280" i="24"/>
  <c r="T280" i="24"/>
  <c r="R248" i="24"/>
  <c r="U248" i="24" s="1"/>
  <c r="S248" i="24"/>
  <c r="T248" i="24"/>
  <c r="R216" i="24"/>
  <c r="U216" i="24" s="1"/>
  <c r="T216" i="24"/>
  <c r="S216" i="24"/>
  <c r="R179" i="24"/>
  <c r="U179" i="24" s="1"/>
  <c r="T179" i="24"/>
  <c r="S179" i="24"/>
  <c r="R102" i="24"/>
  <c r="U102" i="24" s="1"/>
  <c r="S102" i="24"/>
  <c r="T102" i="24"/>
  <c r="R341" i="24"/>
  <c r="U341" i="24" s="1"/>
  <c r="T341" i="24"/>
  <c r="S341" i="24"/>
  <c r="R309" i="24"/>
  <c r="U309" i="24" s="1"/>
  <c r="T309" i="24"/>
  <c r="S309" i="24"/>
  <c r="R277" i="24"/>
  <c r="U277" i="24" s="1"/>
  <c r="T277" i="24"/>
  <c r="S277" i="24"/>
  <c r="R245" i="24"/>
  <c r="U245" i="24" s="1"/>
  <c r="T245" i="24"/>
  <c r="S245" i="24"/>
  <c r="R213" i="24"/>
  <c r="U213" i="24" s="1"/>
  <c r="T213" i="24"/>
  <c r="S213" i="24"/>
  <c r="R181" i="24"/>
  <c r="U181" i="24" s="1"/>
  <c r="T181" i="24"/>
  <c r="S181" i="24"/>
  <c r="R106" i="24"/>
  <c r="U106" i="24" s="1"/>
  <c r="S106" i="24"/>
  <c r="T106" i="24"/>
  <c r="R174" i="24"/>
  <c r="U174" i="24" s="1"/>
  <c r="T174" i="24"/>
  <c r="S174" i="24"/>
  <c r="R142" i="24"/>
  <c r="U142" i="24" s="1"/>
  <c r="T142" i="24"/>
  <c r="S142" i="24"/>
  <c r="R105" i="24"/>
  <c r="U105" i="24" s="1"/>
  <c r="S105" i="24"/>
  <c r="T105" i="24"/>
  <c r="R41" i="24"/>
  <c r="U41" i="24" s="1"/>
  <c r="S41" i="24"/>
  <c r="T41" i="24"/>
  <c r="R164" i="24"/>
  <c r="U164" i="24" s="1"/>
  <c r="T164" i="24"/>
  <c r="S164" i="24"/>
  <c r="R132" i="24"/>
  <c r="U132" i="24" s="1"/>
  <c r="S132" i="24"/>
  <c r="T132" i="24"/>
  <c r="R85" i="24"/>
  <c r="U85" i="24" s="1"/>
  <c r="S85" i="24"/>
  <c r="T85" i="24"/>
  <c r="R38" i="24"/>
  <c r="U38" i="24" s="1"/>
  <c r="S38" i="24"/>
  <c r="T38" i="24"/>
  <c r="R115" i="24"/>
  <c r="U115" i="24" s="1"/>
  <c r="T115" i="24"/>
  <c r="S115" i="24"/>
  <c r="R83" i="24"/>
  <c r="U83" i="24" s="1"/>
  <c r="S83" i="24"/>
  <c r="T83" i="24"/>
  <c r="R51" i="24"/>
  <c r="U51" i="24" s="1"/>
  <c r="S51" i="24"/>
  <c r="T51" i="24"/>
  <c r="R19" i="24"/>
  <c r="U19" i="24" s="1"/>
  <c r="T19" i="24"/>
  <c r="S19" i="24"/>
  <c r="R104" i="24"/>
  <c r="U104" i="24" s="1"/>
  <c r="S104" i="24"/>
  <c r="T104" i="24"/>
  <c r="R72" i="24"/>
  <c r="U72" i="24" s="1"/>
  <c r="S72" i="24"/>
  <c r="T72" i="24"/>
  <c r="R40" i="24"/>
  <c r="U40" i="24" s="1"/>
  <c r="S40" i="24"/>
  <c r="T40" i="24"/>
  <c r="R24" i="24"/>
  <c r="U24" i="24" s="1"/>
  <c r="S24" i="24"/>
  <c r="T24" i="24"/>
  <c r="R595" i="24"/>
  <c r="U595" i="24" s="1"/>
  <c r="T595" i="24"/>
  <c r="S595" i="24"/>
  <c r="R559" i="24"/>
  <c r="U559" i="24" s="1"/>
  <c r="S559" i="24"/>
  <c r="T559" i="24"/>
  <c r="R555" i="24"/>
  <c r="U555" i="24" s="1"/>
  <c r="T555" i="24"/>
  <c r="S555" i="24"/>
  <c r="R572" i="24"/>
  <c r="U572" i="24" s="1"/>
  <c r="S572" i="24"/>
  <c r="T572" i="24"/>
  <c r="R469" i="24"/>
  <c r="U469" i="24" s="1"/>
  <c r="T469" i="24"/>
  <c r="S469" i="24"/>
  <c r="R373" i="24"/>
  <c r="U373" i="24" s="1"/>
  <c r="T373" i="24"/>
  <c r="S373" i="24"/>
  <c r="R78" i="24"/>
  <c r="U78" i="24" s="1"/>
  <c r="T78" i="24"/>
  <c r="S78" i="24"/>
  <c r="R561" i="24"/>
  <c r="U561" i="24" s="1"/>
  <c r="T561" i="24"/>
  <c r="S561" i="24"/>
  <c r="R503" i="24"/>
  <c r="U503" i="24" s="1"/>
  <c r="T503" i="24"/>
  <c r="S503" i="24"/>
  <c r="R375" i="24"/>
  <c r="U375" i="24" s="1"/>
  <c r="S375" i="24"/>
  <c r="T375" i="24"/>
  <c r="R578" i="24"/>
  <c r="U578" i="24" s="1"/>
  <c r="T578" i="24"/>
  <c r="S578" i="24"/>
  <c r="R530" i="24"/>
  <c r="U530" i="24" s="1"/>
  <c r="T530" i="24"/>
  <c r="S530" i="24"/>
  <c r="R441" i="24"/>
  <c r="U441" i="24" s="1"/>
  <c r="S441" i="24"/>
  <c r="T441" i="24"/>
  <c r="R326" i="24"/>
  <c r="U326" i="24" s="1"/>
  <c r="S326" i="24"/>
  <c r="T326" i="24"/>
  <c r="R494" i="24"/>
  <c r="U494" i="24" s="1"/>
  <c r="T494" i="24"/>
  <c r="S494" i="24"/>
  <c r="R446" i="24"/>
  <c r="U446" i="24" s="1"/>
  <c r="T446" i="24"/>
  <c r="S446" i="24"/>
  <c r="R366" i="24"/>
  <c r="U366" i="24" s="1"/>
  <c r="T366" i="24"/>
  <c r="S366" i="24"/>
  <c r="R246" i="24"/>
  <c r="U246" i="24" s="1"/>
  <c r="T246" i="24"/>
  <c r="S246" i="24"/>
  <c r="R500" i="24"/>
  <c r="U500" i="24" s="1"/>
  <c r="S500" i="24"/>
  <c r="T500" i="24"/>
  <c r="R452" i="24"/>
  <c r="U452" i="24" s="1"/>
  <c r="T452" i="24"/>
  <c r="S452" i="24"/>
  <c r="R372" i="24"/>
  <c r="U372" i="24" s="1"/>
  <c r="S372" i="24"/>
  <c r="T372" i="24"/>
  <c r="R190" i="24"/>
  <c r="U190" i="24" s="1"/>
  <c r="T190" i="24"/>
  <c r="S190" i="24"/>
  <c r="R287" i="24"/>
  <c r="U287" i="24" s="1"/>
  <c r="T287" i="24"/>
  <c r="S287" i="24"/>
  <c r="R239" i="24"/>
  <c r="U239" i="24" s="1"/>
  <c r="S239" i="24"/>
  <c r="T239" i="24"/>
  <c r="R191" i="24"/>
  <c r="U191" i="24" s="1"/>
  <c r="S191" i="24"/>
  <c r="T191" i="24"/>
  <c r="R82" i="24"/>
  <c r="U82" i="24" s="1"/>
  <c r="T82" i="24"/>
  <c r="S82" i="24"/>
  <c r="R276" i="24"/>
  <c r="U276" i="24" s="1"/>
  <c r="T276" i="24"/>
  <c r="S276" i="24"/>
  <c r="R228" i="24"/>
  <c r="U228" i="24" s="1"/>
  <c r="S228" i="24"/>
  <c r="T228" i="24"/>
  <c r="R171" i="24"/>
  <c r="U171" i="24" s="1"/>
  <c r="S171" i="24"/>
  <c r="T171" i="24"/>
  <c r="R86" i="24"/>
  <c r="U86" i="24" s="1"/>
  <c r="T86" i="24"/>
  <c r="S86" i="24"/>
  <c r="R337" i="24"/>
  <c r="U337" i="24" s="1"/>
  <c r="S337" i="24"/>
  <c r="T337" i="24"/>
  <c r="R289" i="24"/>
  <c r="U289" i="24" s="1"/>
  <c r="T289" i="24"/>
  <c r="S289" i="24"/>
  <c r="R257" i="24"/>
  <c r="U257" i="24" s="1"/>
  <c r="T257" i="24"/>
  <c r="S257" i="24"/>
  <c r="R225" i="24"/>
  <c r="U225" i="24" s="1"/>
  <c r="T225" i="24"/>
  <c r="S225" i="24"/>
  <c r="R193" i="24"/>
  <c r="U193" i="24" s="1"/>
  <c r="T193" i="24"/>
  <c r="S193" i="24"/>
  <c r="R90" i="24"/>
  <c r="U90" i="24" s="1"/>
  <c r="T90" i="24"/>
  <c r="S90" i="24"/>
  <c r="R170" i="24"/>
  <c r="U170" i="24" s="1"/>
  <c r="S170" i="24"/>
  <c r="T170" i="24"/>
  <c r="R138" i="24"/>
  <c r="U138" i="24" s="1"/>
  <c r="S138" i="24"/>
  <c r="T138" i="24"/>
  <c r="R97" i="24"/>
  <c r="U97" i="24" s="1"/>
  <c r="S97" i="24"/>
  <c r="T97" i="24"/>
  <c r="R176" i="24"/>
  <c r="U176" i="24" s="1"/>
  <c r="S176" i="24"/>
  <c r="T176" i="24"/>
  <c r="R144" i="24"/>
  <c r="U144" i="24" s="1"/>
  <c r="T144" i="24"/>
  <c r="S144" i="24"/>
  <c r="R109" i="24"/>
  <c r="U109" i="24" s="1"/>
  <c r="T109" i="24"/>
  <c r="S109" i="24"/>
  <c r="R34" i="24"/>
  <c r="U34" i="24" s="1"/>
  <c r="S34" i="24"/>
  <c r="T34" i="24"/>
  <c r="R63" i="24"/>
  <c r="U63" i="24" s="1"/>
  <c r="S63" i="24"/>
  <c r="T63" i="24"/>
  <c r="I108" i="21"/>
  <c r="I8" i="21"/>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R579" i="24"/>
  <c r="U579" i="24" s="1"/>
  <c r="T579" i="24"/>
  <c r="S579" i="24"/>
  <c r="R186" i="24"/>
  <c r="U186" i="24" s="1"/>
  <c r="T186" i="24"/>
  <c r="S186" i="24"/>
  <c r="R576" i="24"/>
  <c r="U576" i="24" s="1"/>
  <c r="S576" i="24"/>
  <c r="T576" i="24"/>
  <c r="R509" i="24"/>
  <c r="U509" i="24" s="1"/>
  <c r="T509" i="24"/>
  <c r="S509" i="24"/>
  <c r="R381" i="24"/>
  <c r="U381" i="24" s="1"/>
  <c r="T381" i="24"/>
  <c r="S381" i="24"/>
  <c r="R597" i="24"/>
  <c r="U597" i="24" s="1"/>
  <c r="S597" i="24"/>
  <c r="T597" i="24"/>
  <c r="R533" i="24"/>
  <c r="U533" i="24" s="1"/>
  <c r="S533" i="24"/>
  <c r="T533" i="24"/>
  <c r="R383" i="24"/>
  <c r="U383" i="24" s="1"/>
  <c r="T383" i="24"/>
  <c r="S383" i="24"/>
  <c r="R582" i="24"/>
  <c r="U582" i="24" s="1"/>
  <c r="T582" i="24"/>
  <c r="S582" i="24"/>
  <c r="R513" i="24"/>
  <c r="U513" i="24" s="1"/>
  <c r="S513" i="24"/>
  <c r="T513" i="24"/>
  <c r="R385" i="24"/>
  <c r="U385" i="24" s="1"/>
  <c r="T385" i="24"/>
  <c r="S385" i="24"/>
  <c r="R498" i="24"/>
  <c r="U498" i="24" s="1"/>
  <c r="T498" i="24"/>
  <c r="S498" i="24"/>
  <c r="R434" i="24"/>
  <c r="U434" i="24" s="1"/>
  <c r="T434" i="24"/>
  <c r="S434" i="24"/>
  <c r="R354" i="24"/>
  <c r="U354" i="24" s="1"/>
  <c r="T354" i="24"/>
  <c r="S354" i="24"/>
  <c r="R504" i="24"/>
  <c r="U504" i="24" s="1"/>
  <c r="T504" i="24"/>
  <c r="S504" i="24"/>
  <c r="R424" i="24"/>
  <c r="U424" i="24" s="1"/>
  <c r="S424" i="24"/>
  <c r="T424" i="24"/>
  <c r="R211" i="24"/>
  <c r="U211" i="24" s="1"/>
  <c r="T211" i="24"/>
  <c r="S211" i="24"/>
  <c r="R531" i="24"/>
  <c r="U531" i="24" s="1"/>
  <c r="T531" i="24"/>
  <c r="S531" i="24"/>
  <c r="R483" i="24"/>
  <c r="U483" i="24" s="1"/>
  <c r="S483" i="24"/>
  <c r="T483" i="24"/>
  <c r="R475" i="24"/>
  <c r="U475" i="24" s="1"/>
  <c r="T475" i="24"/>
  <c r="S475" i="24"/>
  <c r="R588" i="24"/>
  <c r="U588" i="24" s="1"/>
  <c r="T588" i="24"/>
  <c r="S588" i="24"/>
  <c r="R556" i="24"/>
  <c r="U556" i="24" s="1"/>
  <c r="T556" i="24"/>
  <c r="S556" i="24"/>
  <c r="R524" i="24"/>
  <c r="U524" i="24" s="1"/>
  <c r="T524" i="24"/>
  <c r="S524" i="24"/>
  <c r="R437" i="24"/>
  <c r="U437" i="24" s="1"/>
  <c r="T437" i="24"/>
  <c r="S437" i="24"/>
  <c r="R334" i="24"/>
  <c r="U334" i="24" s="1"/>
  <c r="T334" i="24"/>
  <c r="S334" i="24"/>
  <c r="R593" i="24"/>
  <c r="U593" i="24" s="1"/>
  <c r="T593" i="24"/>
  <c r="S593" i="24"/>
  <c r="R545" i="24"/>
  <c r="U545" i="24" s="1"/>
  <c r="S545" i="24"/>
  <c r="T545" i="24"/>
  <c r="R471" i="24"/>
  <c r="U471" i="24" s="1"/>
  <c r="S471" i="24"/>
  <c r="T471" i="24"/>
  <c r="R407" i="24"/>
  <c r="U407" i="24" s="1"/>
  <c r="S407" i="24"/>
  <c r="T407" i="24"/>
  <c r="R135" i="24"/>
  <c r="U135" i="24" s="1"/>
  <c r="T135" i="24"/>
  <c r="S135" i="24"/>
  <c r="R562" i="24"/>
  <c r="U562" i="24" s="1"/>
  <c r="T562" i="24"/>
  <c r="S562" i="24"/>
  <c r="R505" i="24"/>
  <c r="U505" i="24" s="1"/>
  <c r="T505" i="24"/>
  <c r="S505" i="24"/>
  <c r="R409" i="24"/>
  <c r="U409" i="24" s="1"/>
  <c r="S409" i="24"/>
  <c r="T409" i="24"/>
  <c r="R210" i="24"/>
  <c r="U210" i="24" s="1"/>
  <c r="T210" i="24"/>
  <c r="S210" i="24"/>
  <c r="R478" i="24"/>
  <c r="U478" i="24" s="1"/>
  <c r="T478" i="24"/>
  <c r="S478" i="24"/>
  <c r="R414" i="24"/>
  <c r="U414" i="24" s="1"/>
  <c r="T414" i="24"/>
  <c r="S414" i="24"/>
  <c r="R398" i="24"/>
  <c r="U398" i="24" s="1"/>
  <c r="S398" i="24"/>
  <c r="T398" i="24"/>
  <c r="R352" i="24"/>
  <c r="U352" i="24" s="1"/>
  <c r="T352" i="24"/>
  <c r="S352" i="24"/>
  <c r="R159" i="24"/>
  <c r="U159" i="24" s="1"/>
  <c r="S159" i="24"/>
  <c r="T159" i="24"/>
  <c r="R484" i="24"/>
  <c r="U484" i="24" s="1"/>
  <c r="S484" i="24"/>
  <c r="T484" i="24"/>
  <c r="R436" i="24"/>
  <c r="U436" i="24" s="1"/>
  <c r="S436" i="24"/>
  <c r="T436" i="24"/>
  <c r="R404" i="24"/>
  <c r="U404" i="24" s="1"/>
  <c r="S404" i="24"/>
  <c r="T404" i="24"/>
  <c r="R356" i="24"/>
  <c r="U356" i="24" s="1"/>
  <c r="T356" i="24"/>
  <c r="S356" i="24"/>
  <c r="R254" i="24"/>
  <c r="U254" i="24" s="1"/>
  <c r="T254" i="24"/>
  <c r="S254" i="24"/>
  <c r="R335" i="24"/>
  <c r="U335" i="24" s="1"/>
  <c r="T335" i="24"/>
  <c r="S335" i="24"/>
  <c r="R319" i="24"/>
  <c r="U319" i="24" s="1"/>
  <c r="T319" i="24"/>
  <c r="S319" i="24"/>
  <c r="R271" i="24"/>
  <c r="U271" i="24" s="1"/>
  <c r="S271" i="24"/>
  <c r="T271" i="24"/>
  <c r="R223" i="24"/>
  <c r="U223" i="24" s="1"/>
  <c r="T223" i="24"/>
  <c r="S223" i="24"/>
  <c r="R161" i="24"/>
  <c r="U161" i="24" s="1"/>
  <c r="T161" i="24"/>
  <c r="S161" i="24"/>
  <c r="R324" i="24"/>
  <c r="U324" i="24" s="1"/>
  <c r="T324" i="24"/>
  <c r="S324" i="24"/>
  <c r="R292" i="24"/>
  <c r="U292" i="24" s="1"/>
  <c r="T292" i="24"/>
  <c r="S292" i="24"/>
  <c r="R244" i="24"/>
  <c r="U244" i="24" s="1"/>
  <c r="T244" i="24"/>
  <c r="S244" i="24"/>
  <c r="R196" i="24"/>
  <c r="U196" i="24" s="1"/>
  <c r="T196" i="24"/>
  <c r="S196" i="24"/>
  <c r="R139" i="24"/>
  <c r="U139" i="24" s="1"/>
  <c r="S139" i="24"/>
  <c r="T139" i="24"/>
  <c r="R353" i="24"/>
  <c r="U353" i="24" s="1"/>
  <c r="T353" i="24"/>
  <c r="S353" i="24"/>
  <c r="R305" i="24"/>
  <c r="U305" i="24" s="1"/>
  <c r="T305" i="24"/>
  <c r="S305" i="24"/>
  <c r="R273" i="24"/>
  <c r="U273" i="24" s="1"/>
  <c r="T273" i="24"/>
  <c r="S273" i="24"/>
  <c r="R241" i="24"/>
  <c r="U241" i="24" s="1"/>
  <c r="T241" i="24"/>
  <c r="S241" i="24"/>
  <c r="R209" i="24"/>
  <c r="U209" i="24" s="1"/>
  <c r="S209" i="24"/>
  <c r="T209" i="24"/>
  <c r="R173" i="24"/>
  <c r="U173" i="24" s="1"/>
  <c r="T173" i="24"/>
  <c r="S173" i="24"/>
  <c r="R141" i="24"/>
  <c r="U141" i="24" s="1"/>
  <c r="T141" i="24"/>
  <c r="S141" i="24"/>
  <c r="R13" i="24"/>
  <c r="U13" i="24" s="1"/>
  <c r="S13" i="24"/>
  <c r="T13" i="24"/>
  <c r="R154" i="24"/>
  <c r="U154" i="24" s="1"/>
  <c r="T154" i="24"/>
  <c r="S154" i="24"/>
  <c r="R122" i="24"/>
  <c r="U122" i="24" s="1"/>
  <c r="T122" i="24"/>
  <c r="S122" i="24"/>
  <c r="R65" i="24"/>
  <c r="U65" i="24" s="1"/>
  <c r="T65" i="24"/>
  <c r="S65" i="24"/>
  <c r="R33" i="24"/>
  <c r="U33" i="24" s="1"/>
  <c r="T33" i="24"/>
  <c r="S33" i="24"/>
  <c r="R160" i="24"/>
  <c r="U160" i="24" s="1"/>
  <c r="T160" i="24"/>
  <c r="S160" i="24"/>
  <c r="R128" i="24"/>
  <c r="U128" i="24" s="1"/>
  <c r="T128" i="24"/>
  <c r="S128" i="24"/>
  <c r="R77" i="24"/>
  <c r="U77" i="24" s="1"/>
  <c r="T77" i="24"/>
  <c r="S77" i="24"/>
  <c r="R45" i="24"/>
  <c r="U45" i="24" s="1"/>
  <c r="S45" i="24"/>
  <c r="T45" i="24"/>
  <c r="R18" i="24"/>
  <c r="U18" i="24" s="1"/>
  <c r="S18" i="24"/>
  <c r="T18" i="24"/>
  <c r="R111" i="24"/>
  <c r="U111" i="24" s="1"/>
  <c r="T111" i="24"/>
  <c r="S111" i="24"/>
  <c r="R95" i="24"/>
  <c r="U95" i="24" s="1"/>
  <c r="S95" i="24"/>
  <c r="T95" i="24"/>
  <c r="R79" i="24"/>
  <c r="U79" i="24" s="1"/>
  <c r="T79" i="24"/>
  <c r="S79" i="24"/>
  <c r="R47" i="24"/>
  <c r="U47" i="24" s="1"/>
  <c r="T47" i="24"/>
  <c r="S47" i="24"/>
  <c r="R31" i="24"/>
  <c r="U31" i="24" s="1"/>
  <c r="T31" i="24"/>
  <c r="S31" i="24"/>
  <c r="R15" i="24"/>
  <c r="U15" i="24" s="1"/>
  <c r="T15" i="24"/>
  <c r="S15" i="24"/>
  <c r="R116" i="24"/>
  <c r="U116" i="24" s="1"/>
  <c r="T116" i="24"/>
  <c r="S116" i="24"/>
  <c r="R100" i="24"/>
  <c r="U100" i="24" s="1"/>
  <c r="T100" i="24"/>
  <c r="S100" i="24"/>
  <c r="R84" i="24"/>
  <c r="U84" i="24" s="1"/>
  <c r="T84" i="24"/>
  <c r="S84" i="24"/>
  <c r="R68" i="24"/>
  <c r="U68" i="24" s="1"/>
  <c r="T68" i="24"/>
  <c r="S68" i="24"/>
  <c r="R52" i="24"/>
  <c r="U52" i="24" s="1"/>
  <c r="T52" i="24"/>
  <c r="S52" i="24"/>
  <c r="R36" i="24"/>
  <c r="U36" i="24" s="1"/>
  <c r="S36" i="24"/>
  <c r="T36" i="24"/>
  <c r="R20" i="24"/>
  <c r="U20" i="24" s="1"/>
  <c r="S20" i="24"/>
  <c r="T20" i="24"/>
  <c r="R6" i="24"/>
  <c r="U6" i="24" s="1"/>
  <c r="S6" i="24"/>
  <c r="T6" i="24"/>
  <c r="R250" i="24"/>
  <c r="U250" i="24" s="1"/>
  <c r="T250" i="24"/>
  <c r="S250" i="24"/>
  <c r="R427" i="24"/>
  <c r="U427" i="24" s="1"/>
  <c r="S427" i="24"/>
  <c r="T427" i="24"/>
  <c r="R547" i="24"/>
  <c r="U547" i="24" s="1"/>
  <c r="T547" i="24"/>
  <c r="S547" i="24"/>
  <c r="R46" i="24"/>
  <c r="U46" i="24" s="1"/>
  <c r="S46" i="24"/>
  <c r="T46" i="24"/>
  <c r="R387" i="24"/>
  <c r="U387" i="24" s="1"/>
  <c r="S387" i="24"/>
  <c r="T387" i="24"/>
  <c r="R515" i="24"/>
  <c r="U515" i="24" s="1"/>
  <c r="T515" i="24"/>
  <c r="S515" i="24"/>
  <c r="R575" i="24"/>
  <c r="U575" i="24" s="1"/>
  <c r="T575" i="24"/>
  <c r="S575" i="24"/>
  <c r="R379" i="24"/>
  <c r="U379" i="24" s="1"/>
  <c r="T379" i="24"/>
  <c r="S379" i="24"/>
  <c r="R507" i="24"/>
  <c r="U507" i="24" s="1"/>
  <c r="S507" i="24"/>
  <c r="T507" i="24"/>
  <c r="R571" i="24"/>
  <c r="U571" i="24" s="1"/>
  <c r="S571" i="24"/>
  <c r="T571" i="24"/>
  <c r="R600" i="24"/>
  <c r="U600" i="24" s="1"/>
  <c r="S600" i="24"/>
  <c r="T600" i="24"/>
  <c r="R584" i="24"/>
  <c r="U584" i="24" s="1"/>
  <c r="T584" i="24"/>
  <c r="S584" i="24"/>
  <c r="R568" i="24"/>
  <c r="U568" i="24" s="1"/>
  <c r="T568" i="24"/>
  <c r="S568" i="24"/>
  <c r="R552" i="24"/>
  <c r="U552" i="24" s="1"/>
  <c r="S552" i="24"/>
  <c r="T552" i="24"/>
  <c r="R536" i="24"/>
  <c r="U536" i="24" s="1"/>
  <c r="T536" i="24"/>
  <c r="S536" i="24"/>
  <c r="R520" i="24"/>
  <c r="U520" i="24" s="1"/>
  <c r="S520" i="24"/>
  <c r="T520" i="24"/>
  <c r="R493" i="24"/>
  <c r="U493" i="24" s="1"/>
  <c r="T493" i="24"/>
  <c r="S493" i="24"/>
  <c r="R461" i="24"/>
  <c r="U461" i="24" s="1"/>
  <c r="T461" i="24"/>
  <c r="S461" i="24"/>
  <c r="R429" i="24"/>
  <c r="U429" i="24" s="1"/>
  <c r="T429" i="24"/>
  <c r="S429" i="24"/>
  <c r="R397" i="24"/>
  <c r="U397" i="24" s="1"/>
  <c r="T397" i="24"/>
  <c r="S397" i="24"/>
  <c r="R365" i="24"/>
  <c r="U365" i="24" s="1"/>
  <c r="T365" i="24"/>
  <c r="S365" i="24"/>
  <c r="R322" i="24"/>
  <c r="U322" i="24" s="1"/>
  <c r="T322" i="24"/>
  <c r="S322" i="24"/>
  <c r="R194" i="24"/>
  <c r="U194" i="24" s="1"/>
  <c r="S194" i="24"/>
  <c r="T194" i="24"/>
  <c r="R605" i="24"/>
  <c r="U605" i="24" s="1"/>
  <c r="T605" i="24"/>
  <c r="S605" i="24"/>
  <c r="R589" i="24"/>
  <c r="U589" i="24" s="1"/>
  <c r="T589" i="24"/>
  <c r="S589" i="24"/>
  <c r="R573" i="24"/>
  <c r="U573" i="24" s="1"/>
  <c r="T573" i="24"/>
  <c r="S573" i="24"/>
  <c r="R557" i="24"/>
  <c r="U557" i="24" s="1"/>
  <c r="T557" i="24"/>
  <c r="S557" i="24"/>
  <c r="R541" i="24"/>
  <c r="U541" i="24" s="1"/>
  <c r="T541" i="24"/>
  <c r="S541" i="24"/>
  <c r="R525" i="24"/>
  <c r="U525" i="24" s="1"/>
  <c r="T525" i="24"/>
  <c r="S525" i="24"/>
  <c r="R495" i="24"/>
  <c r="U495" i="24" s="1"/>
  <c r="S495" i="24"/>
  <c r="T495" i="24"/>
  <c r="R463" i="24"/>
  <c r="U463" i="24" s="1"/>
  <c r="T463" i="24"/>
  <c r="S463" i="24"/>
  <c r="R431" i="24"/>
  <c r="U431" i="24" s="1"/>
  <c r="T431" i="24"/>
  <c r="S431" i="24"/>
  <c r="R399" i="24"/>
  <c r="U399" i="24" s="1"/>
  <c r="T399" i="24"/>
  <c r="S399" i="24"/>
  <c r="R367" i="24"/>
  <c r="U367" i="24" s="1"/>
  <c r="T367" i="24"/>
  <c r="S367" i="24"/>
  <c r="R266" i="24"/>
  <c r="U266" i="24" s="1"/>
  <c r="S266" i="24"/>
  <c r="T266" i="24"/>
  <c r="R110" i="24"/>
  <c r="U110" i="24" s="1"/>
  <c r="T110" i="24"/>
  <c r="S110" i="24"/>
  <c r="R590" i="24"/>
  <c r="U590" i="24" s="1"/>
  <c r="T590" i="24"/>
  <c r="S590" i="24"/>
  <c r="R574" i="24"/>
  <c r="U574" i="24" s="1"/>
  <c r="S574" i="24"/>
  <c r="T574" i="24"/>
  <c r="R558" i="24"/>
  <c r="U558" i="24" s="1"/>
  <c r="T558" i="24"/>
  <c r="S558" i="24"/>
  <c r="R542" i="24"/>
  <c r="U542" i="24" s="1"/>
  <c r="S542" i="24"/>
  <c r="T542" i="24"/>
  <c r="R526" i="24"/>
  <c r="U526" i="24" s="1"/>
  <c r="T526" i="24"/>
  <c r="S526" i="24"/>
  <c r="R497" i="24"/>
  <c r="U497" i="24" s="1"/>
  <c r="T497" i="24"/>
  <c r="S497" i="24"/>
  <c r="R465" i="24"/>
  <c r="U465" i="24" s="1"/>
  <c r="S465" i="24"/>
  <c r="T465" i="24"/>
  <c r="R433" i="24"/>
  <c r="U433" i="24" s="1"/>
  <c r="S433" i="24"/>
  <c r="T433" i="24"/>
  <c r="R401" i="24"/>
  <c r="U401" i="24" s="1"/>
  <c r="S401" i="24"/>
  <c r="T401" i="24"/>
  <c r="R369" i="24"/>
  <c r="U369" i="24" s="1"/>
  <c r="S369" i="24"/>
  <c r="T369" i="24"/>
  <c r="R306" i="24"/>
  <c r="U306" i="24" s="1"/>
  <c r="T306" i="24"/>
  <c r="S306" i="24"/>
  <c r="R151" i="24"/>
  <c r="U151" i="24" s="1"/>
  <c r="S151" i="24"/>
  <c r="T151" i="24"/>
  <c r="R506" i="24"/>
  <c r="U506" i="24" s="1"/>
  <c r="T506" i="24"/>
  <c r="S506" i="24"/>
  <c r="R490" i="24"/>
  <c r="U490" i="24" s="1"/>
  <c r="T490" i="24"/>
  <c r="S490" i="24"/>
  <c r="R474" i="24"/>
  <c r="U474" i="24" s="1"/>
  <c r="T474" i="24"/>
  <c r="S474" i="24"/>
  <c r="R458" i="24"/>
  <c r="U458" i="24" s="1"/>
  <c r="T458" i="24"/>
  <c r="S458" i="24"/>
  <c r="R442" i="24"/>
  <c r="U442" i="24" s="1"/>
  <c r="S442" i="24"/>
  <c r="T442" i="24"/>
  <c r="R426" i="24"/>
  <c r="U426" i="24" s="1"/>
  <c r="T426" i="24"/>
  <c r="S426" i="24"/>
  <c r="R410" i="24"/>
  <c r="U410" i="24" s="1"/>
  <c r="T410" i="24"/>
  <c r="S410" i="24"/>
  <c r="R394" i="24"/>
  <c r="U394" i="24" s="1"/>
  <c r="S394" i="24"/>
  <c r="T394" i="24"/>
  <c r="R378" i="24"/>
  <c r="U378" i="24" s="1"/>
  <c r="T378" i="24"/>
  <c r="S378" i="24"/>
  <c r="R362" i="24"/>
  <c r="U362" i="24" s="1"/>
  <c r="S362" i="24"/>
  <c r="T362" i="24"/>
  <c r="R344" i="24"/>
  <c r="U344" i="24" s="1"/>
  <c r="T344" i="24"/>
  <c r="S344" i="24"/>
  <c r="R294" i="24"/>
  <c r="U294" i="24" s="1"/>
  <c r="T294" i="24"/>
  <c r="S294" i="24"/>
  <c r="R230" i="24"/>
  <c r="U230" i="24" s="1"/>
  <c r="T230" i="24"/>
  <c r="S230" i="24"/>
  <c r="R127" i="24"/>
  <c r="U127" i="24" s="1"/>
  <c r="S127" i="24"/>
  <c r="T127" i="24"/>
  <c r="R512" i="24"/>
  <c r="U512" i="24" s="1"/>
  <c r="T512" i="24"/>
  <c r="S512" i="24"/>
  <c r="R496" i="24"/>
  <c r="U496" i="24" s="1"/>
  <c r="T496" i="24"/>
  <c r="S496" i="24"/>
  <c r="R480" i="24"/>
  <c r="U480" i="24" s="1"/>
  <c r="S480" i="24"/>
  <c r="T480" i="24"/>
  <c r="R464" i="24"/>
  <c r="U464" i="24" s="1"/>
  <c r="T464" i="24"/>
  <c r="S464" i="24"/>
  <c r="R448" i="24"/>
  <c r="U448" i="24" s="1"/>
  <c r="T448" i="24"/>
  <c r="S448" i="24"/>
  <c r="R432" i="24"/>
  <c r="U432" i="24" s="1"/>
  <c r="T432" i="24"/>
  <c r="S432" i="24"/>
  <c r="R416" i="24"/>
  <c r="U416" i="24" s="1"/>
  <c r="T416" i="24"/>
  <c r="S416" i="24"/>
  <c r="R400" i="24"/>
  <c r="U400" i="24" s="1"/>
  <c r="T400" i="24"/>
  <c r="S400" i="24"/>
  <c r="R384" i="24"/>
  <c r="U384" i="24" s="1"/>
  <c r="T384" i="24"/>
  <c r="S384" i="24"/>
  <c r="R368" i="24"/>
  <c r="U368" i="24" s="1"/>
  <c r="T368" i="24"/>
  <c r="S368" i="24"/>
  <c r="R348" i="24"/>
  <c r="U348" i="24" s="1"/>
  <c r="S348" i="24"/>
  <c r="T348" i="24"/>
  <c r="R302" i="24"/>
  <c r="U302" i="24" s="1"/>
  <c r="S302" i="24"/>
  <c r="T302" i="24"/>
  <c r="R238" i="24"/>
  <c r="U238" i="24" s="1"/>
  <c r="S238" i="24"/>
  <c r="T238" i="24"/>
  <c r="R175" i="24"/>
  <c r="U175" i="24" s="1"/>
  <c r="T175" i="24"/>
  <c r="S175" i="24"/>
  <c r="R347" i="24"/>
  <c r="U347" i="24" s="1"/>
  <c r="T347" i="24"/>
  <c r="S347" i="24"/>
  <c r="R331" i="24"/>
  <c r="U331" i="24" s="1"/>
  <c r="S331" i="24"/>
  <c r="T331" i="24"/>
  <c r="R315" i="24"/>
  <c r="U315" i="24" s="1"/>
  <c r="T315" i="24"/>
  <c r="S315" i="24"/>
  <c r="R299" i="24"/>
  <c r="U299" i="24" s="1"/>
  <c r="T299" i="24"/>
  <c r="S299" i="24"/>
  <c r="R283" i="24"/>
  <c r="U283" i="24" s="1"/>
  <c r="T283" i="24"/>
  <c r="S283" i="24"/>
  <c r="R267" i="24"/>
  <c r="U267" i="24" s="1"/>
  <c r="T267" i="24"/>
  <c r="S267" i="24"/>
  <c r="R251" i="24"/>
  <c r="U251" i="24" s="1"/>
  <c r="T251" i="24"/>
  <c r="S251" i="24"/>
  <c r="R235" i="24"/>
  <c r="U235" i="24" s="1"/>
  <c r="T235" i="24"/>
  <c r="S235" i="24"/>
  <c r="R219" i="24"/>
  <c r="U219" i="24" s="1"/>
  <c r="T219" i="24"/>
  <c r="S219" i="24"/>
  <c r="R203" i="24"/>
  <c r="U203" i="24" s="1"/>
  <c r="T203" i="24"/>
  <c r="S203" i="24"/>
  <c r="R187" i="24"/>
  <c r="U187" i="24" s="1"/>
  <c r="T187" i="24"/>
  <c r="S187" i="24"/>
  <c r="R153" i="24"/>
  <c r="U153" i="24" s="1"/>
  <c r="S153" i="24"/>
  <c r="T153" i="24"/>
  <c r="R121" i="24"/>
  <c r="U121" i="24" s="1"/>
  <c r="S121" i="24"/>
  <c r="T121" i="24"/>
  <c r="R66" i="24"/>
  <c r="U66" i="24" s="1"/>
  <c r="S66" i="24"/>
  <c r="T66" i="24"/>
  <c r="R320" i="24"/>
  <c r="U320" i="24" s="1"/>
  <c r="T320" i="24"/>
  <c r="S320" i="24"/>
  <c r="R304" i="24"/>
  <c r="U304" i="24" s="1"/>
  <c r="S304" i="24"/>
  <c r="T304" i="24"/>
  <c r="R288" i="24"/>
  <c r="U288" i="24" s="1"/>
  <c r="S288" i="24"/>
  <c r="T288" i="24"/>
  <c r="R272" i="24"/>
  <c r="U272" i="24" s="1"/>
  <c r="T272" i="24"/>
  <c r="S272" i="24"/>
  <c r="R256" i="24"/>
  <c r="U256" i="24" s="1"/>
  <c r="T256" i="24"/>
  <c r="S256" i="24"/>
  <c r="R240" i="24"/>
  <c r="U240" i="24" s="1"/>
  <c r="T240" i="24"/>
  <c r="S240" i="24"/>
  <c r="R224" i="24"/>
  <c r="U224" i="24" s="1"/>
  <c r="T224" i="24"/>
  <c r="S224" i="24"/>
  <c r="R208" i="24"/>
  <c r="U208" i="24" s="1"/>
  <c r="T208" i="24"/>
  <c r="S208" i="24"/>
  <c r="R192" i="24"/>
  <c r="U192" i="24" s="1"/>
  <c r="T192" i="24"/>
  <c r="S192" i="24"/>
  <c r="R163" i="24"/>
  <c r="U163" i="24" s="1"/>
  <c r="T163" i="24"/>
  <c r="S163" i="24"/>
  <c r="R131" i="24"/>
  <c r="U131" i="24" s="1"/>
  <c r="T131" i="24"/>
  <c r="S131" i="24"/>
  <c r="R70" i="24"/>
  <c r="U70" i="24" s="1"/>
  <c r="S70" i="24"/>
  <c r="T70" i="24"/>
  <c r="R349" i="24"/>
  <c r="U349" i="24" s="1"/>
  <c r="T349" i="24"/>
  <c r="S349" i="24"/>
  <c r="R333" i="24"/>
  <c r="U333" i="24" s="1"/>
  <c r="T333" i="24"/>
  <c r="S333" i="24"/>
  <c r="R317" i="24"/>
  <c r="U317" i="24" s="1"/>
  <c r="T317" i="24"/>
  <c r="S317" i="24"/>
  <c r="R301" i="24"/>
  <c r="U301" i="24" s="1"/>
  <c r="S301" i="24"/>
  <c r="T301" i="24"/>
  <c r="R285" i="24"/>
  <c r="U285" i="24" s="1"/>
  <c r="T285" i="24"/>
  <c r="S285" i="24"/>
  <c r="R269" i="24"/>
  <c r="U269" i="24" s="1"/>
  <c r="S269" i="24"/>
  <c r="T269" i="24"/>
  <c r="R253" i="24"/>
  <c r="U253" i="24" s="1"/>
  <c r="T253" i="24"/>
  <c r="S253" i="24"/>
  <c r="R237" i="24"/>
  <c r="U237" i="24" s="1"/>
  <c r="S237" i="24"/>
  <c r="T237" i="24"/>
  <c r="R221" i="24"/>
  <c r="U221" i="24" s="1"/>
  <c r="T221" i="24"/>
  <c r="S221" i="24"/>
  <c r="R205" i="24"/>
  <c r="U205" i="24" s="1"/>
  <c r="T205" i="24"/>
  <c r="S205" i="24"/>
  <c r="R189" i="24"/>
  <c r="U189" i="24" s="1"/>
  <c r="T189" i="24"/>
  <c r="S189" i="24"/>
  <c r="R165" i="24"/>
  <c r="U165" i="24" s="1"/>
  <c r="S165" i="24"/>
  <c r="T165" i="24"/>
  <c r="R133" i="24"/>
  <c r="U133" i="24" s="1"/>
  <c r="S133" i="24"/>
  <c r="T133" i="24"/>
  <c r="R74" i="24"/>
  <c r="U74" i="24" s="1"/>
  <c r="T74" i="24"/>
  <c r="S74" i="24"/>
  <c r="R182" i="24"/>
  <c r="U182" i="24" s="1"/>
  <c r="S182" i="24"/>
  <c r="T182" i="24"/>
  <c r="R166" i="24"/>
  <c r="U166" i="24" s="1"/>
  <c r="T166" i="24"/>
  <c r="S166" i="24"/>
  <c r="R150" i="24"/>
  <c r="U150" i="24" s="1"/>
  <c r="S150" i="24"/>
  <c r="T150" i="24"/>
  <c r="R134" i="24"/>
  <c r="U134" i="24" s="1"/>
  <c r="T134" i="24"/>
  <c r="S134" i="24"/>
  <c r="R118" i="24"/>
  <c r="U118" i="24" s="1"/>
  <c r="S118" i="24"/>
  <c r="T118" i="24"/>
  <c r="R89" i="24"/>
  <c r="U89" i="24" s="1"/>
  <c r="S89" i="24"/>
  <c r="T89" i="24"/>
  <c r="R57" i="24"/>
  <c r="U57" i="24" s="1"/>
  <c r="T57" i="24"/>
  <c r="S57" i="24"/>
  <c r="R17" i="24"/>
  <c r="U17" i="24" s="1"/>
  <c r="T17" i="24"/>
  <c r="S17" i="24"/>
  <c r="R172" i="24"/>
  <c r="U172" i="24" s="1"/>
  <c r="S172" i="24"/>
  <c r="T172" i="24"/>
  <c r="R156" i="24"/>
  <c r="U156" i="24" s="1"/>
  <c r="T156" i="24"/>
  <c r="S156" i="24"/>
  <c r="R140" i="24"/>
  <c r="U140" i="24" s="1"/>
  <c r="T140" i="24"/>
  <c r="S140" i="24"/>
  <c r="R124" i="24"/>
  <c r="U124" i="24" s="1"/>
  <c r="S124" i="24"/>
  <c r="T124" i="24"/>
  <c r="R101" i="24"/>
  <c r="U101" i="24" s="1"/>
  <c r="S101" i="24"/>
  <c r="T101" i="24"/>
  <c r="R69" i="24"/>
  <c r="U69" i="24" s="1"/>
  <c r="S69" i="24"/>
  <c r="T69" i="24"/>
  <c r="R25" i="24"/>
  <c r="U25" i="24" s="1"/>
  <c r="T25" i="24"/>
  <c r="S25" i="24"/>
  <c r="R30" i="24"/>
  <c r="U30" i="24" s="1"/>
  <c r="S30" i="24"/>
  <c r="T30" i="24"/>
  <c r="R14" i="24"/>
  <c r="U14" i="24" s="1"/>
  <c r="S14" i="24"/>
  <c r="T14" i="24"/>
  <c r="R107" i="24"/>
  <c r="U107" i="24" s="1"/>
  <c r="T107" i="24"/>
  <c r="S107" i="24"/>
  <c r="R91" i="24"/>
  <c r="U91" i="24" s="1"/>
  <c r="S91" i="24"/>
  <c r="T91" i="24"/>
  <c r="R75" i="24"/>
  <c r="U75" i="24" s="1"/>
  <c r="T75" i="24"/>
  <c r="S75" i="24"/>
  <c r="R59" i="24"/>
  <c r="U59" i="24" s="1"/>
  <c r="T59" i="24"/>
  <c r="S59" i="24"/>
  <c r="R43" i="24"/>
  <c r="U43" i="24" s="1"/>
  <c r="T43" i="24"/>
  <c r="S43" i="24"/>
  <c r="R27" i="24"/>
  <c r="U27" i="24" s="1"/>
  <c r="T27" i="24"/>
  <c r="S27" i="24"/>
  <c r="R11" i="24"/>
  <c r="U11" i="24" s="1"/>
  <c r="S11" i="24"/>
  <c r="T11" i="24"/>
  <c r="R112" i="24"/>
  <c r="U112" i="24" s="1"/>
  <c r="S112" i="24"/>
  <c r="T112" i="24"/>
  <c r="R96" i="24"/>
  <c r="U96" i="24" s="1"/>
  <c r="T96" i="24"/>
  <c r="S96" i="24"/>
  <c r="R80" i="24"/>
  <c r="U80" i="24" s="1"/>
  <c r="S80" i="24"/>
  <c r="T80" i="24"/>
  <c r="R64" i="24"/>
  <c r="U64" i="24" s="1"/>
  <c r="T64" i="24"/>
  <c r="S64" i="24"/>
  <c r="R48" i="24"/>
  <c r="U48" i="24" s="1"/>
  <c r="T48" i="24"/>
  <c r="S48" i="24"/>
  <c r="R32" i="24"/>
  <c r="U32" i="24" s="1"/>
  <c r="T32" i="24"/>
  <c r="S32" i="24"/>
  <c r="R16" i="24"/>
  <c r="U16" i="24" s="1"/>
  <c r="S16" i="24"/>
  <c r="T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8" i="22" s="1"/>
  <c r="N760" i="20"/>
  <c r="N832" i="20"/>
  <c r="N1056" i="20"/>
  <c r="N50" i="20"/>
  <c r="N404" i="20"/>
  <c r="N395" i="20"/>
  <c r="N607" i="20"/>
  <c r="N476" i="20"/>
  <c r="N194" i="20"/>
  <c r="N346" i="20"/>
  <c r="N856" i="20"/>
  <c r="N298" i="22"/>
  <c r="P508" i="21"/>
  <c r="P108" i="21"/>
  <c r="O408" i="21"/>
  <c r="O8" i="21"/>
  <c r="G16" i="16"/>
  <c r="G17" i="16" s="1"/>
  <c r="G20" i="16"/>
  <c r="R218" i="24"/>
  <c r="U218" i="24" s="1"/>
  <c r="T218" i="24"/>
  <c r="S218" i="24"/>
  <c r="R443" i="24"/>
  <c r="U443" i="24" s="1"/>
  <c r="T443" i="24"/>
  <c r="S443" i="24"/>
  <c r="R592" i="24"/>
  <c r="U592" i="24" s="1"/>
  <c r="T592" i="24"/>
  <c r="S592" i="24"/>
  <c r="R528" i="24"/>
  <c r="U528" i="24" s="1"/>
  <c r="T528" i="24"/>
  <c r="S528" i="24"/>
  <c r="R413" i="24"/>
  <c r="U413" i="24" s="1"/>
  <c r="T413" i="24"/>
  <c r="S413" i="24"/>
  <c r="R119" i="24"/>
  <c r="U119" i="24" s="1"/>
  <c r="S119" i="24"/>
  <c r="T119" i="24"/>
  <c r="R549" i="24"/>
  <c r="U549" i="24" s="1"/>
  <c r="T549" i="24"/>
  <c r="S549" i="24"/>
  <c r="R447" i="24"/>
  <c r="U447" i="24" s="1"/>
  <c r="T447" i="24"/>
  <c r="S447" i="24"/>
  <c r="R598" i="24"/>
  <c r="U598" i="24" s="1"/>
  <c r="S598" i="24"/>
  <c r="T598" i="24"/>
  <c r="R534" i="24"/>
  <c r="U534" i="24" s="1"/>
  <c r="S534" i="24"/>
  <c r="T534" i="24"/>
  <c r="R417" i="24"/>
  <c r="U417" i="24" s="1"/>
  <c r="T417" i="24"/>
  <c r="S417" i="24"/>
  <c r="R514" i="24"/>
  <c r="U514" i="24" s="1"/>
  <c r="T514" i="24"/>
  <c r="S514" i="24"/>
  <c r="R450" i="24"/>
  <c r="U450" i="24" s="1"/>
  <c r="T450" i="24"/>
  <c r="S450" i="24"/>
  <c r="R370" i="24"/>
  <c r="U370" i="24" s="1"/>
  <c r="S370" i="24"/>
  <c r="T370" i="24"/>
  <c r="R21" i="24"/>
  <c r="U21" i="24" s="1"/>
  <c r="T21" i="24"/>
  <c r="S21" i="24"/>
  <c r="R408" i="24"/>
  <c r="U408" i="24" s="1"/>
  <c r="T408" i="24"/>
  <c r="S408" i="24"/>
  <c r="R227" i="24"/>
  <c r="U227" i="24" s="1"/>
  <c r="S227" i="24"/>
  <c r="T227" i="24"/>
  <c r="R395" i="24"/>
  <c r="U395" i="24" s="1"/>
  <c r="S395" i="24"/>
  <c r="T395" i="24"/>
  <c r="R355" i="24"/>
  <c r="U355" i="24" s="1"/>
  <c r="S355" i="24"/>
  <c r="T355" i="24"/>
  <c r="R314" i="24"/>
  <c r="U314" i="24" s="1"/>
  <c r="S314" i="24"/>
  <c r="T314" i="24"/>
  <c r="R604" i="24"/>
  <c r="U604" i="24" s="1"/>
  <c r="T604" i="24"/>
  <c r="S604" i="24"/>
  <c r="R540" i="24"/>
  <c r="U540" i="24" s="1"/>
  <c r="S540" i="24"/>
  <c r="T540" i="24"/>
  <c r="R501" i="24"/>
  <c r="U501" i="24" s="1"/>
  <c r="S501" i="24"/>
  <c r="T501" i="24"/>
  <c r="R405" i="24"/>
  <c r="U405" i="24" s="1"/>
  <c r="T405" i="24"/>
  <c r="S405" i="24"/>
  <c r="R226" i="24"/>
  <c r="U226" i="24" s="1"/>
  <c r="T226" i="24"/>
  <c r="S226" i="24"/>
  <c r="R577" i="24"/>
  <c r="U577" i="24" s="1"/>
  <c r="S577" i="24"/>
  <c r="T577" i="24"/>
  <c r="R529" i="24"/>
  <c r="U529" i="24" s="1"/>
  <c r="T529" i="24"/>
  <c r="S529" i="24"/>
  <c r="R439" i="24"/>
  <c r="U439" i="24" s="1"/>
  <c r="S439" i="24"/>
  <c r="T439" i="24"/>
  <c r="R298" i="24"/>
  <c r="U298" i="24" s="1"/>
  <c r="T298" i="24"/>
  <c r="S298" i="24"/>
  <c r="R594" i="24"/>
  <c r="U594" i="24" s="1"/>
  <c r="T594" i="24"/>
  <c r="S594" i="24"/>
  <c r="R546" i="24"/>
  <c r="U546" i="24" s="1"/>
  <c r="T546" i="24"/>
  <c r="S546" i="24"/>
  <c r="R473" i="24"/>
  <c r="U473" i="24" s="1"/>
  <c r="S473" i="24"/>
  <c r="T473" i="24"/>
  <c r="R377" i="24"/>
  <c r="U377" i="24" s="1"/>
  <c r="S377" i="24"/>
  <c r="T377" i="24"/>
  <c r="R510" i="24"/>
  <c r="U510" i="24" s="1"/>
  <c r="S510" i="24"/>
  <c r="T510" i="24"/>
  <c r="R462" i="24"/>
  <c r="U462" i="24" s="1"/>
  <c r="T462" i="24"/>
  <c r="S462" i="24"/>
  <c r="R430" i="24"/>
  <c r="U430" i="24" s="1"/>
  <c r="S430" i="24"/>
  <c r="T430" i="24"/>
  <c r="R382" i="24"/>
  <c r="U382" i="24" s="1"/>
  <c r="T382" i="24"/>
  <c r="S382" i="24"/>
  <c r="R310" i="24"/>
  <c r="U310" i="24" s="1"/>
  <c r="T310" i="24"/>
  <c r="S310" i="24"/>
  <c r="R516" i="24"/>
  <c r="U516" i="24" s="1"/>
  <c r="T516" i="24"/>
  <c r="S516" i="24"/>
  <c r="R468" i="24"/>
  <c r="U468" i="24" s="1"/>
  <c r="S468" i="24"/>
  <c r="T468" i="24"/>
  <c r="R420" i="24"/>
  <c r="U420" i="24" s="1"/>
  <c r="T420" i="24"/>
  <c r="S420" i="24"/>
  <c r="R388" i="24"/>
  <c r="U388" i="24" s="1"/>
  <c r="T388" i="24"/>
  <c r="S388" i="24"/>
  <c r="R318" i="24"/>
  <c r="U318" i="24" s="1"/>
  <c r="T318" i="24"/>
  <c r="S318" i="24"/>
  <c r="R351" i="24"/>
  <c r="U351" i="24" s="1"/>
  <c r="T351" i="24"/>
  <c r="S351" i="24"/>
  <c r="R303" i="24"/>
  <c r="U303" i="24" s="1"/>
  <c r="S303" i="24"/>
  <c r="T303" i="24"/>
  <c r="R255" i="24"/>
  <c r="U255" i="24" s="1"/>
  <c r="T255" i="24"/>
  <c r="S255" i="24"/>
  <c r="R207" i="24"/>
  <c r="U207" i="24" s="1"/>
  <c r="T207" i="24"/>
  <c r="S207" i="24"/>
  <c r="R129" i="24"/>
  <c r="U129" i="24" s="1"/>
  <c r="T129" i="24"/>
  <c r="S129" i="24"/>
  <c r="R308" i="24"/>
  <c r="U308" i="24" s="1"/>
  <c r="S308" i="24"/>
  <c r="T308" i="24"/>
  <c r="R260" i="24"/>
  <c r="U260" i="24" s="1"/>
  <c r="S260" i="24"/>
  <c r="T260" i="24"/>
  <c r="R212" i="24"/>
  <c r="U212" i="24" s="1"/>
  <c r="S212" i="24"/>
  <c r="T212" i="24"/>
  <c r="R321" i="24"/>
  <c r="U321" i="24" s="1"/>
  <c r="T321" i="24"/>
  <c r="S321" i="24"/>
  <c r="R330" i="24"/>
  <c r="U330" i="24" s="1"/>
  <c r="T330" i="24"/>
  <c r="S330" i="24"/>
  <c r="R459" i="24"/>
  <c r="U459" i="24" s="1"/>
  <c r="S459" i="24"/>
  <c r="T459" i="24"/>
  <c r="R563" i="24"/>
  <c r="U563" i="24" s="1"/>
  <c r="T563" i="24"/>
  <c r="S563" i="24"/>
  <c r="R167" i="24"/>
  <c r="U167" i="24" s="1"/>
  <c r="T167" i="24"/>
  <c r="S167" i="24"/>
  <c r="R419" i="24"/>
  <c r="U419" i="24" s="1"/>
  <c r="S419" i="24"/>
  <c r="T419" i="24"/>
  <c r="R527" i="24"/>
  <c r="U527" i="24" s="1"/>
  <c r="S527" i="24"/>
  <c r="T527" i="24"/>
  <c r="R591" i="24"/>
  <c r="U591" i="24" s="1"/>
  <c r="S591" i="24"/>
  <c r="T591" i="24"/>
  <c r="R411" i="24"/>
  <c r="U411" i="24" s="1"/>
  <c r="T411" i="24"/>
  <c r="S411" i="24"/>
  <c r="R523" i="24"/>
  <c r="U523" i="24" s="1"/>
  <c r="T523" i="24"/>
  <c r="S523" i="24"/>
  <c r="R587" i="24"/>
  <c r="U587" i="24" s="1"/>
  <c r="T587" i="24"/>
  <c r="S587" i="24"/>
  <c r="R596" i="24"/>
  <c r="U596" i="24" s="1"/>
  <c r="S596" i="24"/>
  <c r="T596" i="24"/>
  <c r="R580" i="24"/>
  <c r="U580" i="24" s="1"/>
  <c r="T580" i="24"/>
  <c r="S580" i="24"/>
  <c r="R564" i="24"/>
  <c r="U564" i="24" s="1"/>
  <c r="T564" i="24"/>
  <c r="S564" i="24"/>
  <c r="R548" i="24"/>
  <c r="U548" i="24" s="1"/>
  <c r="T548" i="24"/>
  <c r="S548" i="24"/>
  <c r="R532" i="24"/>
  <c r="U532" i="24" s="1"/>
  <c r="S532" i="24"/>
  <c r="T532" i="24"/>
  <c r="R517" i="24"/>
  <c r="U517" i="24" s="1"/>
  <c r="T517" i="24"/>
  <c r="S517" i="24"/>
  <c r="R485" i="24"/>
  <c r="U485" i="24" s="1"/>
  <c r="S485" i="24"/>
  <c r="T485" i="24"/>
  <c r="R453" i="24"/>
  <c r="U453" i="24" s="1"/>
  <c r="S453" i="24"/>
  <c r="T453" i="24"/>
  <c r="R421" i="24"/>
  <c r="U421" i="24" s="1"/>
  <c r="S421" i="24"/>
  <c r="T421" i="24"/>
  <c r="R389" i="24"/>
  <c r="U389" i="24" s="1"/>
  <c r="S389" i="24"/>
  <c r="T389" i="24"/>
  <c r="R357" i="24"/>
  <c r="U357" i="24" s="1"/>
  <c r="S357" i="24"/>
  <c r="T357" i="24"/>
  <c r="R290" i="24"/>
  <c r="U290" i="24" s="1"/>
  <c r="S290" i="24"/>
  <c r="T290" i="24"/>
  <c r="R183" i="24"/>
  <c r="U183" i="24" s="1"/>
  <c r="S183" i="24"/>
  <c r="T183" i="24"/>
  <c r="R601" i="24"/>
  <c r="U601" i="24" s="1"/>
  <c r="T601" i="24"/>
  <c r="S601" i="24"/>
  <c r="R585" i="24"/>
  <c r="U585" i="24" s="1"/>
  <c r="S585" i="24"/>
  <c r="T585" i="24"/>
  <c r="R569" i="24"/>
  <c r="U569" i="24" s="1"/>
  <c r="T569" i="24"/>
  <c r="S569" i="24"/>
  <c r="R553" i="24"/>
  <c r="U553" i="24" s="1"/>
  <c r="S553" i="24"/>
  <c r="T553" i="24"/>
  <c r="R537" i="24"/>
  <c r="U537" i="24" s="1"/>
  <c r="T537" i="24"/>
  <c r="S537" i="24"/>
  <c r="R521" i="24"/>
  <c r="U521" i="24" s="1"/>
  <c r="S521" i="24"/>
  <c r="T521" i="24"/>
  <c r="R487" i="24"/>
  <c r="U487" i="24" s="1"/>
  <c r="T487" i="24"/>
  <c r="S487" i="24"/>
  <c r="R455" i="24"/>
  <c r="U455" i="24" s="1"/>
  <c r="T455" i="24"/>
  <c r="S455" i="24"/>
  <c r="R423" i="24"/>
  <c r="U423" i="24" s="1"/>
  <c r="T423" i="24"/>
  <c r="S423" i="24"/>
  <c r="R391" i="24"/>
  <c r="U391" i="24" s="1"/>
  <c r="T391" i="24"/>
  <c r="S391" i="24"/>
  <c r="R359" i="24"/>
  <c r="U359" i="24" s="1"/>
  <c r="T359" i="24"/>
  <c r="S359" i="24"/>
  <c r="R234" i="24"/>
  <c r="U234" i="24" s="1"/>
  <c r="T234" i="24"/>
  <c r="S234" i="24"/>
  <c r="R602" i="24"/>
  <c r="U602" i="24" s="1"/>
  <c r="T602" i="24"/>
  <c r="S602" i="24"/>
  <c r="R586" i="24"/>
  <c r="U586" i="24" s="1"/>
  <c r="S586" i="24"/>
  <c r="T586" i="24"/>
  <c r="R570" i="24"/>
  <c r="U570" i="24" s="1"/>
  <c r="T570" i="24"/>
  <c r="S570" i="24"/>
  <c r="R554" i="24"/>
  <c r="U554" i="24" s="1"/>
  <c r="S554" i="24"/>
  <c r="T554" i="24"/>
  <c r="R538" i="24"/>
  <c r="U538" i="24" s="1"/>
  <c r="T538" i="24"/>
  <c r="S538" i="24"/>
  <c r="R522" i="24"/>
  <c r="U522" i="24" s="1"/>
  <c r="S522" i="24"/>
  <c r="T522" i="24"/>
  <c r="R489" i="24"/>
  <c r="U489" i="24" s="1"/>
  <c r="T489" i="24"/>
  <c r="S489" i="24"/>
  <c r="R457" i="24"/>
  <c r="U457" i="24" s="1"/>
  <c r="T457" i="24"/>
  <c r="S457" i="24"/>
  <c r="R425" i="24"/>
  <c r="U425" i="24" s="1"/>
  <c r="T425" i="24"/>
  <c r="S425" i="24"/>
  <c r="R393" i="24"/>
  <c r="U393" i="24" s="1"/>
  <c r="T393" i="24"/>
  <c r="S393" i="24"/>
  <c r="R361" i="24"/>
  <c r="U361" i="24" s="1"/>
  <c r="T361" i="24"/>
  <c r="S361" i="24"/>
  <c r="R274" i="24"/>
  <c r="U274" i="24" s="1"/>
  <c r="T274" i="24"/>
  <c r="S274" i="24"/>
  <c r="R518" i="24"/>
  <c r="U518" i="24" s="1"/>
  <c r="T518" i="24"/>
  <c r="S518" i="24"/>
  <c r="R502" i="24"/>
  <c r="U502" i="24" s="1"/>
  <c r="S502" i="24"/>
  <c r="T502" i="24"/>
  <c r="R486" i="24"/>
  <c r="U486" i="24" s="1"/>
  <c r="S486" i="24"/>
  <c r="T486" i="24"/>
  <c r="R470" i="24"/>
  <c r="U470" i="24" s="1"/>
  <c r="T470" i="24"/>
  <c r="S470" i="24"/>
  <c r="R454" i="24"/>
  <c r="U454" i="24" s="1"/>
  <c r="S454" i="24"/>
  <c r="T454" i="24"/>
  <c r="R438" i="24"/>
  <c r="U438" i="24" s="1"/>
  <c r="T438" i="24"/>
  <c r="S438" i="24"/>
  <c r="R422" i="24"/>
  <c r="U422" i="24" s="1"/>
  <c r="S422" i="24"/>
  <c r="T422" i="24"/>
  <c r="R406" i="24"/>
  <c r="U406" i="24" s="1"/>
  <c r="T406" i="24"/>
  <c r="S406" i="24"/>
  <c r="R390" i="24"/>
  <c r="U390" i="24" s="1"/>
  <c r="T390" i="24"/>
  <c r="S390" i="24"/>
  <c r="R374" i="24"/>
  <c r="U374" i="24" s="1"/>
  <c r="S374" i="24"/>
  <c r="T374" i="24"/>
  <c r="R358" i="24"/>
  <c r="U358" i="24" s="1"/>
  <c r="T358" i="24"/>
  <c r="S358" i="24"/>
  <c r="R336" i="24"/>
  <c r="U336" i="24" s="1"/>
  <c r="T336" i="24"/>
  <c r="S336" i="24"/>
  <c r="R278" i="24"/>
  <c r="U278" i="24" s="1"/>
  <c r="T278" i="24"/>
  <c r="S278" i="24"/>
  <c r="R214" i="24"/>
  <c r="U214" i="24" s="1"/>
  <c r="S214" i="24"/>
  <c r="T214" i="24"/>
  <c r="R94" i="24"/>
  <c r="U94" i="24" s="1"/>
  <c r="S94" i="24"/>
  <c r="T94" i="24"/>
  <c r="R508" i="24"/>
  <c r="U508" i="24" s="1"/>
  <c r="S508" i="24"/>
  <c r="T508" i="24"/>
  <c r="R492" i="24"/>
  <c r="U492" i="24" s="1"/>
  <c r="T492" i="24"/>
  <c r="S492" i="24"/>
  <c r="R476" i="24"/>
  <c r="U476" i="24" s="1"/>
  <c r="T476" i="24"/>
  <c r="S476" i="24"/>
  <c r="R460" i="24"/>
  <c r="U460" i="24" s="1"/>
  <c r="T460" i="24"/>
  <c r="S460" i="24"/>
  <c r="R444" i="24"/>
  <c r="U444" i="24" s="1"/>
  <c r="S444" i="24"/>
  <c r="T444" i="24"/>
  <c r="R428" i="24"/>
  <c r="U428" i="24" s="1"/>
  <c r="T428" i="24"/>
  <c r="S428" i="24"/>
  <c r="R412" i="24"/>
  <c r="U412" i="24" s="1"/>
  <c r="S412" i="24"/>
  <c r="T412" i="24"/>
  <c r="R396" i="24"/>
  <c r="U396" i="24" s="1"/>
  <c r="T396" i="24"/>
  <c r="S396" i="24"/>
  <c r="R380" i="24"/>
  <c r="U380" i="24" s="1"/>
  <c r="S380" i="24"/>
  <c r="T380" i="24"/>
  <c r="R364" i="24"/>
  <c r="U364" i="24" s="1"/>
  <c r="T364" i="24"/>
  <c r="S364" i="24"/>
  <c r="R340" i="24"/>
  <c r="U340" i="24" s="1"/>
  <c r="S340" i="24"/>
  <c r="T340" i="24"/>
  <c r="R286" i="24"/>
  <c r="U286" i="24" s="1"/>
  <c r="S286" i="24"/>
  <c r="T286" i="24"/>
  <c r="R222" i="24"/>
  <c r="U222" i="24" s="1"/>
  <c r="T222" i="24"/>
  <c r="S222" i="24"/>
  <c r="R143" i="24"/>
  <c r="U143" i="24" s="1"/>
  <c r="T143" i="24"/>
  <c r="S143" i="24"/>
  <c r="R343" i="24"/>
  <c r="U343" i="24" s="1"/>
  <c r="S343" i="24"/>
  <c r="T343" i="24"/>
  <c r="R327" i="24"/>
  <c r="U327" i="24" s="1"/>
  <c r="T327" i="24"/>
  <c r="S327" i="24"/>
  <c r="R311" i="24"/>
  <c r="U311" i="24" s="1"/>
  <c r="S311" i="24"/>
  <c r="T311" i="24"/>
  <c r="R295" i="24"/>
  <c r="U295" i="24" s="1"/>
  <c r="T295" i="24"/>
  <c r="S295" i="24"/>
  <c r="R279" i="24"/>
  <c r="U279" i="24" s="1"/>
  <c r="S279" i="24"/>
  <c r="T279" i="24"/>
  <c r="R263" i="24"/>
  <c r="U263" i="24" s="1"/>
  <c r="T263" i="24"/>
  <c r="S263" i="24"/>
  <c r="R247" i="24"/>
  <c r="U247" i="24" s="1"/>
  <c r="S247" i="24"/>
  <c r="T247" i="24"/>
  <c r="R231" i="24"/>
  <c r="U231" i="24" s="1"/>
  <c r="T231" i="24"/>
  <c r="S231" i="24"/>
  <c r="R215" i="24"/>
  <c r="U215" i="24" s="1"/>
  <c r="S215" i="24"/>
  <c r="T215" i="24"/>
  <c r="R199" i="24"/>
  <c r="U199" i="24" s="1"/>
  <c r="S199" i="24"/>
  <c r="T199" i="24"/>
  <c r="R177" i="24"/>
  <c r="U177" i="24" s="1"/>
  <c r="S177" i="24"/>
  <c r="T177" i="24"/>
  <c r="R145" i="24"/>
  <c r="U145" i="24" s="1"/>
  <c r="S145" i="24"/>
  <c r="T145" i="24"/>
  <c r="R114" i="24"/>
  <c r="U114" i="24" s="1"/>
  <c r="T114" i="24"/>
  <c r="S114" i="24"/>
  <c r="R50" i="24"/>
  <c r="U50" i="24" s="1"/>
  <c r="S50" i="24"/>
  <c r="T50" i="24"/>
  <c r="R316" i="24"/>
  <c r="U316" i="24" s="1"/>
  <c r="S316" i="24"/>
  <c r="T316" i="24"/>
  <c r="R300" i="24"/>
  <c r="U300" i="24" s="1"/>
  <c r="T300" i="24"/>
  <c r="S300" i="24"/>
  <c r="R284" i="24"/>
  <c r="U284" i="24" s="1"/>
  <c r="T284" i="24"/>
  <c r="S284" i="24"/>
  <c r="R268" i="24"/>
  <c r="U268" i="24" s="1"/>
  <c r="S268" i="24"/>
  <c r="T268" i="24"/>
  <c r="R252" i="24"/>
  <c r="U252" i="24" s="1"/>
  <c r="T252" i="24"/>
  <c r="S252" i="24"/>
  <c r="R236" i="24"/>
  <c r="U236" i="24" s="1"/>
  <c r="S236" i="24"/>
  <c r="T236" i="24"/>
  <c r="R220" i="24"/>
  <c r="U220" i="24" s="1"/>
  <c r="S220" i="24"/>
  <c r="T220" i="24"/>
  <c r="R204" i="24"/>
  <c r="U204" i="24" s="1"/>
  <c r="T204" i="24"/>
  <c r="S204" i="24"/>
  <c r="R188" i="24"/>
  <c r="U188" i="24" s="1"/>
  <c r="T188" i="24"/>
  <c r="S188" i="24"/>
  <c r="R155" i="24"/>
  <c r="U155" i="24" s="1"/>
  <c r="T155" i="24"/>
  <c r="S155" i="24"/>
  <c r="R123" i="24"/>
  <c r="U123" i="24" s="1"/>
  <c r="T123" i="24"/>
  <c r="S123" i="24"/>
  <c r="R54" i="24"/>
  <c r="U54" i="24" s="1"/>
  <c r="T54" i="24"/>
  <c r="S54" i="24"/>
  <c r="R345" i="24"/>
  <c r="U345" i="24" s="1"/>
  <c r="S345" i="24"/>
  <c r="T345" i="24"/>
  <c r="R329" i="24"/>
  <c r="U329" i="24" s="1"/>
  <c r="T329" i="24"/>
  <c r="S329" i="24"/>
  <c r="R313" i="24"/>
  <c r="U313" i="24" s="1"/>
  <c r="S313" i="24"/>
  <c r="T313" i="24"/>
  <c r="R297" i="24"/>
  <c r="U297" i="24" s="1"/>
  <c r="T297" i="24"/>
  <c r="S297" i="24"/>
  <c r="R281" i="24"/>
  <c r="U281" i="24" s="1"/>
  <c r="S281" i="24"/>
  <c r="T281" i="24"/>
  <c r="R265" i="24"/>
  <c r="U265" i="24" s="1"/>
  <c r="T265" i="24"/>
  <c r="S265" i="24"/>
  <c r="R249" i="24"/>
  <c r="U249" i="24" s="1"/>
  <c r="S249" i="24"/>
  <c r="T249" i="24"/>
  <c r="R233" i="24"/>
  <c r="U233" i="24" s="1"/>
  <c r="T233" i="24"/>
  <c r="S233" i="24"/>
  <c r="R217" i="24"/>
  <c r="U217" i="24" s="1"/>
  <c r="S217" i="24"/>
  <c r="T217" i="24"/>
  <c r="R201" i="24"/>
  <c r="U201" i="24" s="1"/>
  <c r="T201" i="24"/>
  <c r="S201" i="24"/>
  <c r="R185" i="24"/>
  <c r="U185" i="24" s="1"/>
  <c r="S185" i="24"/>
  <c r="T185" i="24"/>
  <c r="R157" i="24"/>
  <c r="U157" i="24" s="1"/>
  <c r="T157" i="24"/>
  <c r="S157" i="24"/>
  <c r="R125" i="24"/>
  <c r="U125" i="24" s="1"/>
  <c r="T125" i="24"/>
  <c r="S125" i="24"/>
  <c r="R58" i="24"/>
  <c r="U58" i="24" s="1"/>
  <c r="S58" i="24"/>
  <c r="T58" i="24"/>
  <c r="R178" i="24"/>
  <c r="U178" i="24" s="1"/>
  <c r="T178" i="24"/>
  <c r="S178" i="24"/>
  <c r="R162" i="24"/>
  <c r="U162" i="24" s="1"/>
  <c r="S162" i="24"/>
  <c r="T162" i="24"/>
  <c r="R146" i="24"/>
  <c r="U146" i="24" s="1"/>
  <c r="T146" i="24"/>
  <c r="S146" i="24"/>
  <c r="R130" i="24"/>
  <c r="U130" i="24" s="1"/>
  <c r="S130" i="24"/>
  <c r="T130" i="24"/>
  <c r="R113" i="24"/>
  <c r="U113" i="24" s="1"/>
  <c r="S113" i="24"/>
  <c r="T113" i="24"/>
  <c r="R81" i="24"/>
  <c r="U81" i="24" s="1"/>
  <c r="T81" i="24"/>
  <c r="S81" i="24"/>
  <c r="R49" i="24"/>
  <c r="U49" i="24" s="1"/>
  <c r="S49" i="24"/>
  <c r="T49" i="24"/>
  <c r="R184" i="24"/>
  <c r="U184" i="24" s="1"/>
  <c r="S184" i="24"/>
  <c r="T184" i="24"/>
  <c r="R168" i="24"/>
  <c r="U168" i="24" s="1"/>
  <c r="T168" i="24"/>
  <c r="S168" i="24"/>
  <c r="R152" i="24"/>
  <c r="U152" i="24" s="1"/>
  <c r="S152" i="24"/>
  <c r="T152" i="24"/>
  <c r="R136" i="24"/>
  <c r="U136" i="24" s="1"/>
  <c r="T136" i="24"/>
  <c r="S136" i="24"/>
  <c r="R120" i="24"/>
  <c r="U120" i="24" s="1"/>
  <c r="T120" i="24"/>
  <c r="S120" i="24"/>
  <c r="R93" i="24"/>
  <c r="U93" i="24" s="1"/>
  <c r="S93" i="24"/>
  <c r="T93" i="24"/>
  <c r="R61" i="24"/>
  <c r="U61" i="24" s="1"/>
  <c r="T61" i="24"/>
  <c r="S61" i="24"/>
  <c r="R9" i="24"/>
  <c r="U9" i="24" s="1"/>
  <c r="S9" i="24"/>
  <c r="T9" i="24"/>
  <c r="R26" i="24"/>
  <c r="U26" i="24" s="1"/>
  <c r="S26" i="24"/>
  <c r="T26" i="24"/>
  <c r="R10" i="24"/>
  <c r="U10" i="24" s="1"/>
  <c r="S10" i="24"/>
  <c r="T10" i="24"/>
  <c r="R103" i="24"/>
  <c r="U103" i="24" s="1"/>
  <c r="T103" i="24"/>
  <c r="S103" i="24"/>
  <c r="R87" i="24"/>
  <c r="U87" i="24" s="1"/>
  <c r="S87" i="24"/>
  <c r="T87" i="24"/>
  <c r="R71" i="24"/>
  <c r="U71" i="24" s="1"/>
  <c r="T71" i="24"/>
  <c r="S71" i="24"/>
  <c r="R55" i="24"/>
  <c r="U55" i="24" s="1"/>
  <c r="S55" i="24"/>
  <c r="T55" i="24"/>
  <c r="R39" i="24"/>
  <c r="U39" i="24" s="1"/>
  <c r="S39" i="24"/>
  <c r="T39" i="24"/>
  <c r="R23" i="24"/>
  <c r="U23" i="24" s="1"/>
  <c r="S23" i="24"/>
  <c r="T23" i="24"/>
  <c r="R7" i="24"/>
  <c r="U7" i="24" s="1"/>
  <c r="S7" i="24"/>
  <c r="T7" i="24"/>
  <c r="R108" i="24"/>
  <c r="U108" i="24" s="1"/>
  <c r="S108" i="24"/>
  <c r="T108" i="24"/>
  <c r="R92" i="24"/>
  <c r="U92" i="24" s="1"/>
  <c r="T92" i="24"/>
  <c r="S92" i="24"/>
  <c r="R76" i="24"/>
  <c r="U76" i="24" s="1"/>
  <c r="S76" i="24"/>
  <c r="T76" i="24"/>
  <c r="R60" i="24"/>
  <c r="U60" i="24" s="1"/>
  <c r="S60" i="24"/>
  <c r="T60" i="24"/>
  <c r="R44" i="24"/>
  <c r="U44" i="24" s="1"/>
  <c r="S44" i="24"/>
  <c r="T44" i="24"/>
  <c r="R28" i="24"/>
  <c r="U28" i="24" s="1"/>
  <c r="T28" i="24"/>
  <c r="S28" i="24"/>
  <c r="R12" i="24"/>
  <c r="U12" i="24" s="1"/>
  <c r="S12" i="24"/>
  <c r="T12" i="24"/>
  <c r="V36" i="30"/>
  <c r="L16" i="21" s="1"/>
  <c r="X11" i="41"/>
  <c r="F11" i="41" s="1"/>
  <c r="AL11" i="41"/>
  <c r="G11" i="41" s="1"/>
  <c r="X11" i="12"/>
  <c r="F11" i="12" s="1"/>
  <c r="AL11" i="12"/>
  <c r="G11" i="12" s="1"/>
  <c r="P408" i="21"/>
  <c r="P8" i="21"/>
  <c r="O708" i="21"/>
  <c r="O308" i="21"/>
  <c r="I6" i="20"/>
  <c r="I422" i="20"/>
  <c r="I1031" i="20" s="1"/>
  <c r="R491" i="24"/>
  <c r="U491" i="24" s="1"/>
  <c r="S491" i="24"/>
  <c r="T491" i="24"/>
  <c r="R451" i="24"/>
  <c r="U451" i="24" s="1"/>
  <c r="S451" i="24"/>
  <c r="T451" i="24"/>
  <c r="R539" i="24"/>
  <c r="U539" i="24" s="1"/>
  <c r="S539" i="24"/>
  <c r="T539" i="24"/>
  <c r="R560" i="24"/>
  <c r="U560" i="24" s="1"/>
  <c r="T560" i="24"/>
  <c r="S560" i="24"/>
  <c r="R477" i="24"/>
  <c r="U477" i="24" s="1"/>
  <c r="T477" i="24"/>
  <c r="S477" i="24"/>
  <c r="R350" i="24"/>
  <c r="U350" i="24" s="1"/>
  <c r="S350" i="24"/>
  <c r="T350" i="24"/>
  <c r="R581" i="24"/>
  <c r="U581" i="24" s="1"/>
  <c r="T581" i="24"/>
  <c r="S581" i="24"/>
  <c r="R511" i="24"/>
  <c r="U511" i="24" s="1"/>
  <c r="T511" i="24"/>
  <c r="S511" i="24"/>
  <c r="R415" i="24"/>
  <c r="U415" i="24" s="1"/>
  <c r="T415" i="24"/>
  <c r="S415" i="24"/>
  <c r="R202" i="24"/>
  <c r="U202" i="24" s="1"/>
  <c r="S202" i="24"/>
  <c r="T202" i="24"/>
  <c r="R550" i="24"/>
  <c r="U550" i="24" s="1"/>
  <c r="T550" i="24"/>
  <c r="S550" i="24"/>
  <c r="R449" i="24"/>
  <c r="U449" i="24" s="1"/>
  <c r="T449" i="24"/>
  <c r="S449" i="24"/>
  <c r="R242" i="24"/>
  <c r="U242" i="24" s="1"/>
  <c r="T242" i="24"/>
  <c r="S242" i="24"/>
  <c r="R466" i="24"/>
  <c r="U466" i="24" s="1"/>
  <c r="S466" i="24"/>
  <c r="T466" i="24"/>
  <c r="R402" i="24"/>
  <c r="U402" i="24" s="1"/>
  <c r="T402" i="24"/>
  <c r="S402" i="24"/>
  <c r="R328" i="24"/>
  <c r="U328" i="24" s="1"/>
  <c r="S328" i="24"/>
  <c r="T328" i="24"/>
  <c r="R198" i="24"/>
  <c r="U198" i="24" s="1"/>
  <c r="T198" i="24"/>
  <c r="S198" i="24"/>
  <c r="R472" i="24"/>
  <c r="U472" i="24" s="1"/>
  <c r="T472" i="24"/>
  <c r="S472" i="24"/>
  <c r="R440" i="24"/>
  <c r="U440" i="24" s="1"/>
  <c r="T440" i="24"/>
  <c r="S440" i="24"/>
  <c r="R376" i="24"/>
  <c r="U376" i="24" s="1"/>
  <c r="T376" i="24"/>
  <c r="S376" i="24"/>
  <c r="R332" i="24"/>
  <c r="U332" i="24" s="1"/>
  <c r="T332" i="24"/>
  <c r="S332" i="24"/>
  <c r="R206" i="24"/>
  <c r="U206" i="24" s="1"/>
  <c r="T206" i="24"/>
  <c r="S206" i="24"/>
  <c r="R339" i="24"/>
  <c r="U339" i="24" s="1"/>
  <c r="T339" i="24"/>
  <c r="S339" i="24"/>
  <c r="R307" i="24"/>
  <c r="U307" i="24" s="1"/>
  <c r="T307" i="24"/>
  <c r="S307" i="24"/>
  <c r="R291" i="24"/>
  <c r="U291" i="24" s="1"/>
  <c r="S291" i="24"/>
  <c r="T291" i="24"/>
  <c r="R259" i="24"/>
  <c r="U259" i="24" s="1"/>
  <c r="S259" i="24"/>
  <c r="T259" i="24"/>
  <c r="R195" i="24"/>
  <c r="U195" i="24" s="1"/>
  <c r="T195" i="24"/>
  <c r="S195" i="24"/>
  <c r="R137" i="24"/>
  <c r="U137" i="24" s="1"/>
  <c r="T137" i="24"/>
  <c r="S137" i="24"/>
  <c r="R29" i="24"/>
  <c r="U29" i="24" s="1"/>
  <c r="S29" i="24"/>
  <c r="T29" i="24"/>
  <c r="R296" i="24"/>
  <c r="U296" i="24" s="1"/>
  <c r="S296" i="24"/>
  <c r="T296" i="24"/>
  <c r="R264" i="24"/>
  <c r="U264" i="24" s="1"/>
  <c r="T264" i="24"/>
  <c r="S264" i="24"/>
  <c r="R232" i="24"/>
  <c r="U232" i="24" s="1"/>
  <c r="T232" i="24"/>
  <c r="S232" i="24"/>
  <c r="R200" i="24"/>
  <c r="U200" i="24" s="1"/>
  <c r="S200" i="24"/>
  <c r="T200" i="24"/>
  <c r="R147" i="24"/>
  <c r="U147" i="24" s="1"/>
  <c r="T147" i="24"/>
  <c r="S147" i="24"/>
  <c r="R37" i="24"/>
  <c r="U37" i="24" s="1"/>
  <c r="T37" i="24"/>
  <c r="S37" i="24"/>
  <c r="R325" i="24"/>
  <c r="U325" i="24" s="1"/>
  <c r="S325" i="24"/>
  <c r="T325" i="24"/>
  <c r="R293" i="24"/>
  <c r="U293" i="24" s="1"/>
  <c r="S293" i="24"/>
  <c r="T293" i="24"/>
  <c r="R261" i="24"/>
  <c r="U261" i="24" s="1"/>
  <c r="S261" i="24"/>
  <c r="T261" i="24"/>
  <c r="R229" i="24"/>
  <c r="U229" i="24" s="1"/>
  <c r="S229" i="24"/>
  <c r="T229" i="24"/>
  <c r="R197" i="24"/>
  <c r="U197" i="24" s="1"/>
  <c r="S197" i="24"/>
  <c r="T197" i="24"/>
  <c r="R149" i="24"/>
  <c r="U149" i="24" s="1"/>
  <c r="T149" i="24"/>
  <c r="S149" i="24"/>
  <c r="R42" i="24"/>
  <c r="U42" i="24" s="1"/>
  <c r="S42" i="24"/>
  <c r="T42" i="24"/>
  <c r="R158" i="24"/>
  <c r="U158" i="24" s="1"/>
  <c r="T158" i="24"/>
  <c r="S158" i="24"/>
  <c r="R126" i="24"/>
  <c r="U126" i="24" s="1"/>
  <c r="T126" i="24"/>
  <c r="S126" i="24"/>
  <c r="R73" i="24"/>
  <c r="U73" i="24" s="1"/>
  <c r="S73" i="24"/>
  <c r="T73" i="24"/>
  <c r="R180" i="24"/>
  <c r="U180" i="24" s="1"/>
  <c r="S180" i="24"/>
  <c r="T180" i="24"/>
  <c r="R148" i="24"/>
  <c r="U148" i="24" s="1"/>
  <c r="T148" i="24"/>
  <c r="S148" i="24"/>
  <c r="R117" i="24"/>
  <c r="U117" i="24" s="1"/>
  <c r="T117" i="24"/>
  <c r="S117" i="24"/>
  <c r="R53" i="24"/>
  <c r="U53" i="24" s="1"/>
  <c r="S53" i="24"/>
  <c r="T53" i="24"/>
  <c r="R22" i="24"/>
  <c r="U22" i="24" s="1"/>
  <c r="T22" i="24"/>
  <c r="S22" i="24"/>
  <c r="R99" i="24"/>
  <c r="U99" i="24" s="1"/>
  <c r="S99" i="24"/>
  <c r="T99" i="24"/>
  <c r="R67" i="24"/>
  <c r="U67" i="24" s="1"/>
  <c r="S67" i="24"/>
  <c r="T67" i="24"/>
  <c r="R35" i="24"/>
  <c r="U35" i="24" s="1"/>
  <c r="S35" i="24"/>
  <c r="T35" i="24"/>
  <c r="R5" i="24"/>
  <c r="U5" i="24" s="1"/>
  <c r="T5" i="24"/>
  <c r="S5" i="24"/>
  <c r="R88" i="24"/>
  <c r="U88" i="24" s="1"/>
  <c r="S88" i="24"/>
  <c r="T88" i="24"/>
  <c r="R56" i="24"/>
  <c r="U56" i="24" s="1"/>
  <c r="S56" i="24"/>
  <c r="T56" i="24"/>
  <c r="R8" i="24"/>
  <c r="U8" i="24" s="1"/>
  <c r="S8" i="24"/>
  <c r="T8" i="24"/>
  <c r="I508" i="21"/>
  <c r="AL9" i="12"/>
  <c r="G9" i="12" s="1"/>
  <c r="AL9" i="41"/>
  <c r="G9" i="41" s="1"/>
  <c r="X9" i="41"/>
  <c r="F9" i="41" s="1"/>
  <c r="X9" i="12"/>
  <c r="F9" i="12" s="1"/>
  <c r="X14" i="41"/>
  <c r="F14" i="41" s="1"/>
  <c r="AL14" i="12"/>
  <c r="G14" i="12" s="1"/>
  <c r="X14" i="12"/>
  <c r="F14" i="12" s="1"/>
  <c r="AL14" i="41"/>
  <c r="G14" i="41" s="1"/>
  <c r="X13" i="12"/>
  <c r="F13" i="12" s="1"/>
  <c r="P708" i="21"/>
  <c r="P308" i="21"/>
  <c r="O608" i="21"/>
  <c r="O208" i="21"/>
  <c r="O14" i="20"/>
  <c r="O48" i="38"/>
  <c r="O50" i="38" s="1"/>
  <c r="O54" i="38" s="1"/>
  <c r="O8" i="20"/>
  <c r="O12" i="20" s="1"/>
  <c r="Q34" i="41"/>
  <c r="Q34" i="12"/>
  <c r="AE34" i="41"/>
  <c r="AE34" i="12"/>
  <c r="Q14" i="41"/>
  <c r="AE14" i="12"/>
  <c r="AE14" i="41"/>
  <c r="Q14" i="12"/>
  <c r="U6" i="13"/>
  <c r="Q11" i="41" s="1"/>
  <c r="U5" i="13"/>
  <c r="E33" i="21" s="1"/>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37" i="21"/>
  <c r="E69" i="21"/>
  <c r="E101" i="21"/>
  <c r="E30" i="21"/>
  <c r="E62" i="21"/>
  <c r="E32" i="21"/>
  <c r="E92" i="21"/>
  <c r="E130" i="21"/>
  <c r="E162" i="21"/>
  <c r="E194" i="21"/>
  <c r="E227" i="21"/>
  <c r="E259" i="21"/>
  <c r="E291" i="21"/>
  <c r="E324" i="21"/>
  <c r="E356" i="21"/>
  <c r="E388" i="21"/>
  <c r="E421" i="21"/>
  <c r="E453" i="21"/>
  <c r="E485" i="21"/>
  <c r="E518" i="21"/>
  <c r="E550" i="21"/>
  <c r="E582" i="21"/>
  <c r="E615" i="21"/>
  <c r="E647" i="21"/>
  <c r="E679" i="21"/>
  <c r="E712" i="21"/>
  <c r="E43" i="21"/>
  <c r="E99" i="21"/>
  <c r="E135" i="21"/>
  <c r="E167" i="21"/>
  <c r="E199" i="21"/>
  <c r="E232" i="21"/>
  <c r="E264" i="21"/>
  <c r="E296" i="21"/>
  <c r="E329" i="21"/>
  <c r="E361" i="21"/>
  <c r="E393" i="21"/>
  <c r="E426" i="21"/>
  <c r="E458" i="21"/>
  <c r="E490" i="21"/>
  <c r="E523" i="21"/>
  <c r="E555" i="21"/>
  <c r="E579" i="21"/>
  <c r="E595" i="21"/>
  <c r="E612" i="21"/>
  <c r="E628" i="21"/>
  <c r="E644" i="21"/>
  <c r="E660" i="21"/>
  <c r="E676" i="21"/>
  <c r="E692" i="21"/>
  <c r="E709" i="21"/>
  <c r="E12" i="21"/>
  <c r="E44" i="21"/>
  <c r="E76" i="21"/>
  <c r="E100" i="21"/>
  <c r="E120" i="21"/>
  <c r="E136" i="21"/>
  <c r="E152" i="21"/>
  <c r="E168" i="21"/>
  <c r="E184" i="21"/>
  <c r="E200" i="21"/>
  <c r="E217" i="21"/>
  <c r="E233" i="21"/>
  <c r="E249" i="21"/>
  <c r="E265" i="21"/>
  <c r="E281" i="21"/>
  <c r="E297" i="21"/>
  <c r="E314" i="21"/>
  <c r="E330" i="21"/>
  <c r="E346" i="21"/>
  <c r="E362" i="21"/>
  <c r="E378" i="21"/>
  <c r="E390" i="21"/>
  <c r="E394" i="21"/>
  <c r="E398" i="21"/>
  <c r="E402" i="21"/>
  <c r="E406" i="21"/>
  <c r="E411" i="21"/>
  <c r="E415" i="21"/>
  <c r="E419" i="21"/>
  <c r="E423" i="21"/>
  <c r="E427" i="21"/>
  <c r="E431" i="21"/>
  <c r="E435" i="21"/>
  <c r="E439" i="21"/>
  <c r="E443" i="21"/>
  <c r="E447" i="21"/>
  <c r="E451" i="21"/>
  <c r="E455" i="21"/>
  <c r="E459" i="21"/>
  <c r="E463" i="21"/>
  <c r="E467" i="21"/>
  <c r="E471" i="21"/>
  <c r="E475" i="21"/>
  <c r="E479" i="21"/>
  <c r="E483" i="21"/>
  <c r="E487" i="21"/>
  <c r="E491" i="21"/>
  <c r="E495" i="21"/>
  <c r="E499" i="21"/>
  <c r="E503" i="21"/>
  <c r="E507" i="21"/>
  <c r="E512" i="21"/>
  <c r="E516" i="21"/>
  <c r="E520" i="21"/>
  <c r="E524" i="21"/>
  <c r="E528" i="21"/>
  <c r="E532" i="21"/>
  <c r="E536" i="21"/>
  <c r="E540" i="21"/>
  <c r="E544" i="21"/>
  <c r="E548" i="21"/>
  <c r="E552" i="21"/>
  <c r="E556" i="21"/>
  <c r="E560" i="21"/>
  <c r="E564" i="21"/>
  <c r="E568" i="21"/>
  <c r="E572" i="21"/>
  <c r="E576" i="21"/>
  <c r="E580" i="21"/>
  <c r="E584" i="21"/>
  <c r="E588" i="21"/>
  <c r="E592" i="21"/>
  <c r="E596" i="21"/>
  <c r="E600" i="21"/>
  <c r="E604" i="21"/>
  <c r="E609" i="21"/>
  <c r="E613" i="21"/>
  <c r="E617" i="21"/>
  <c r="E621" i="21"/>
  <c r="E625" i="21"/>
  <c r="E629" i="21"/>
  <c r="E633" i="21"/>
  <c r="E637" i="21"/>
  <c r="E641" i="21"/>
  <c r="E645" i="21"/>
  <c r="E649" i="21"/>
  <c r="E653" i="21"/>
  <c r="E657" i="21"/>
  <c r="E661" i="21"/>
  <c r="E665" i="21"/>
  <c r="E669" i="21"/>
  <c r="E673" i="21"/>
  <c r="E677" i="21"/>
  <c r="E681" i="21"/>
  <c r="E685" i="21"/>
  <c r="E689" i="21"/>
  <c r="E693" i="21"/>
  <c r="E697" i="21"/>
  <c r="E15" i="21"/>
  <c r="E23" i="21"/>
  <c r="E31" i="21"/>
  <c r="E39" i="21"/>
  <c r="E47" i="21"/>
  <c r="E55" i="21"/>
  <c r="E63" i="21"/>
  <c r="E71" i="21"/>
  <c r="E79" i="21"/>
  <c r="E86" i="21"/>
  <c r="E91" i="21"/>
  <c r="E96" i="21"/>
  <c r="E102" i="21"/>
  <c r="E107" i="21"/>
  <c r="E113" i="21"/>
  <c r="E117" i="21"/>
  <c r="E121" i="21"/>
  <c r="E125" i="21"/>
  <c r="E129" i="21"/>
  <c r="E133" i="21"/>
  <c r="E137" i="21"/>
  <c r="E141" i="21"/>
  <c r="E145" i="21"/>
  <c r="E149" i="21"/>
  <c r="E153" i="21"/>
  <c r="E157" i="21"/>
  <c r="E161" i="21"/>
  <c r="E165" i="21"/>
  <c r="E169" i="21"/>
  <c r="E173" i="21"/>
  <c r="E177" i="21"/>
  <c r="E181" i="21"/>
  <c r="E185" i="21"/>
  <c r="E189" i="21"/>
  <c r="E193" i="21"/>
  <c r="E197" i="21"/>
  <c r="E201" i="21"/>
  <c r="E218" i="21"/>
  <c r="E234" i="21"/>
  <c r="E250" i="21"/>
  <c r="E266" i="21"/>
  <c r="E282" i="21"/>
  <c r="E298" i="21"/>
  <c r="E315" i="21"/>
  <c r="E331" i="21"/>
  <c r="E347" i="21"/>
  <c r="E363" i="21"/>
  <c r="E379" i="21"/>
  <c r="E395" i="21"/>
  <c r="E412" i="21"/>
  <c r="E428" i="21"/>
  <c r="E444" i="21"/>
  <c r="E460" i="21"/>
  <c r="E476" i="21"/>
  <c r="E492" i="21"/>
  <c r="E509" i="21"/>
  <c r="E525" i="21"/>
  <c r="E541" i="21"/>
  <c r="E557" i="21"/>
  <c r="E573" i="21"/>
  <c r="E589" i="21"/>
  <c r="E605" i="21"/>
  <c r="E622" i="21"/>
  <c r="E638" i="21"/>
  <c r="E654" i="21"/>
  <c r="E670" i="21"/>
  <c r="E686" i="21"/>
  <c r="E701" i="21"/>
  <c r="E710" i="21"/>
  <c r="E718" i="21"/>
  <c r="E725" i="21"/>
  <c r="E729" i="21"/>
  <c r="E733" i="21"/>
  <c r="E737" i="21"/>
  <c r="E741" i="21"/>
  <c r="E745" i="21"/>
  <c r="E749" i="21"/>
  <c r="E753" i="21"/>
  <c r="E757" i="21"/>
  <c r="E761" i="21"/>
  <c r="E765" i="21"/>
  <c r="E769" i="21"/>
  <c r="E773" i="21"/>
  <c r="E777" i="21"/>
  <c r="E781" i="21"/>
  <c r="E785" i="21"/>
  <c r="E789" i="21"/>
  <c r="E793" i="21"/>
  <c r="E797" i="21"/>
  <c r="E801" i="21"/>
  <c r="E805"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205" i="21"/>
  <c r="E222" i="21"/>
  <c r="E238" i="21"/>
  <c r="E254" i="21"/>
  <c r="E270" i="21"/>
  <c r="E286" i="21"/>
  <c r="E302" i="21"/>
  <c r="E319" i="21"/>
  <c r="E335" i="21"/>
  <c r="E351" i="21"/>
  <c r="E367" i="21"/>
  <c r="E383" i="21"/>
  <c r="E399" i="21"/>
  <c r="E416" i="21"/>
  <c r="E432" i="21"/>
  <c r="E448" i="21"/>
  <c r="E464" i="21"/>
  <c r="E480" i="21"/>
  <c r="E496" i="21"/>
  <c r="E513" i="21"/>
  <c r="E529" i="21"/>
  <c r="E545" i="21"/>
  <c r="E561" i="21"/>
  <c r="E577" i="21"/>
  <c r="E593" i="21"/>
  <c r="E610" i="21"/>
  <c r="E626" i="21"/>
  <c r="E642" i="21"/>
  <c r="E658" i="21"/>
  <c r="E674" i="21"/>
  <c r="E690" i="21"/>
  <c r="E702" i="21"/>
  <c r="E711" i="21"/>
  <c r="E719" i="21"/>
  <c r="E726" i="21"/>
  <c r="E730" i="21"/>
  <c r="E734" i="21"/>
  <c r="E738" i="21"/>
  <c r="E742" i="21"/>
  <c r="E746" i="21"/>
  <c r="E750" i="21"/>
  <c r="E754" i="21"/>
  <c r="E758" i="21"/>
  <c r="E762" i="21"/>
  <c r="E766" i="21"/>
  <c r="E770" i="21"/>
  <c r="E774" i="21"/>
  <c r="E778" i="21"/>
  <c r="E782" i="21"/>
  <c r="E786" i="21"/>
  <c r="E790" i="21"/>
  <c r="E794" i="21"/>
  <c r="E798" i="21"/>
  <c r="E802" i="21"/>
  <c r="E806" i="21"/>
  <c r="E1034" i="20"/>
  <c r="E1038" i="20"/>
  <c r="E1042" i="20"/>
  <c r="E1046" i="20"/>
  <c r="E1050" i="20"/>
  <c r="E1054" i="20"/>
  <c r="E1058" i="20"/>
  <c r="E1062" i="20"/>
  <c r="E1066" i="20"/>
  <c r="E1070" i="20"/>
  <c r="E1074" i="20"/>
  <c r="E1078" i="20"/>
  <c r="E1082" i="20"/>
  <c r="E1086" i="20"/>
  <c r="E1090" i="20"/>
  <c r="E1094" i="20"/>
  <c r="E1098" i="20"/>
  <c r="E1102" i="20"/>
  <c r="E1106" i="20"/>
  <c r="E1110" i="20"/>
  <c r="E1114" i="20"/>
  <c r="E1118" i="20"/>
  <c r="E1122" i="20"/>
  <c r="E1126" i="20"/>
  <c r="E1130" i="20"/>
  <c r="E210" i="21"/>
  <c r="E226" i="21"/>
  <c r="E242" i="21"/>
  <c r="E258" i="21"/>
  <c r="E274" i="21"/>
  <c r="E290" i="21"/>
  <c r="E306" i="21"/>
  <c r="E323" i="21"/>
  <c r="E339" i="21"/>
  <c r="E355" i="21"/>
  <c r="E371" i="21"/>
  <c r="E387" i="21"/>
  <c r="E403" i="21"/>
  <c r="E420" i="21"/>
  <c r="E436" i="21"/>
  <c r="E452" i="21"/>
  <c r="E468" i="21"/>
  <c r="E484" i="21"/>
  <c r="E500" i="21"/>
  <c r="E517" i="21"/>
  <c r="E533" i="21"/>
  <c r="E549" i="21"/>
  <c r="E565" i="21"/>
  <c r="E581" i="21"/>
  <c r="E597" i="21"/>
  <c r="E614" i="21"/>
  <c r="E630" i="21"/>
  <c r="E646" i="21"/>
  <c r="E662" i="21"/>
  <c r="E678" i="21"/>
  <c r="E694" i="21"/>
  <c r="E705" i="21"/>
  <c r="E714" i="21"/>
  <c r="E722" i="21"/>
  <c r="E727" i="21"/>
  <c r="E731" i="21"/>
  <c r="E735" i="21"/>
  <c r="E739" i="21"/>
  <c r="E743" i="21"/>
  <c r="E747" i="21"/>
  <c r="E751" i="21"/>
  <c r="E755" i="21"/>
  <c r="E759" i="21"/>
  <c r="E763" i="21"/>
  <c r="E767" i="21"/>
  <c r="E771" i="21"/>
  <c r="E775" i="21"/>
  <c r="E779" i="21"/>
  <c r="E783" i="21"/>
  <c r="E787" i="21"/>
  <c r="E791" i="21"/>
  <c r="E795" i="21"/>
  <c r="E799" i="21"/>
  <c r="E803" i="21"/>
  <c r="E807" i="21"/>
  <c r="E1037" i="20"/>
  <c r="E1041" i="20"/>
  <c r="E1045" i="20"/>
  <c r="E1049" i="20"/>
  <c r="E1053" i="20"/>
  <c r="E1057" i="20"/>
  <c r="E1061" i="20"/>
  <c r="E1065" i="20"/>
  <c r="E1069" i="20"/>
  <c r="E1073" i="20"/>
  <c r="E1077" i="20"/>
  <c r="E1081" i="20"/>
  <c r="E1085" i="20"/>
  <c r="E1089" i="20"/>
  <c r="E1093" i="20"/>
  <c r="E1097" i="20"/>
  <c r="E1101" i="20"/>
  <c r="E1105" i="20"/>
  <c r="E1109" i="20"/>
  <c r="E1113" i="20"/>
  <c r="E1117" i="20"/>
  <c r="E1121" i="20"/>
  <c r="E1125" i="20"/>
  <c r="E1129" i="20"/>
  <c r="E214" i="21"/>
  <c r="E230" i="21"/>
  <c r="E246" i="21"/>
  <c r="E262" i="21"/>
  <c r="E278" i="21"/>
  <c r="E294" i="21"/>
  <c r="E311" i="21"/>
  <c r="E327" i="21"/>
  <c r="E343" i="21"/>
  <c r="E359" i="21"/>
  <c r="E375" i="21"/>
  <c r="E391" i="21"/>
  <c r="E407" i="21"/>
  <c r="E424" i="21"/>
  <c r="E440" i="21"/>
  <c r="E456" i="21"/>
  <c r="E472" i="21"/>
  <c r="E488" i="21"/>
  <c r="E504" i="21"/>
  <c r="E521" i="21"/>
  <c r="E537" i="21"/>
  <c r="E553" i="21"/>
  <c r="E569" i="21"/>
  <c r="E585" i="21"/>
  <c r="E601" i="21"/>
  <c r="E618" i="21"/>
  <c r="E634" i="21"/>
  <c r="E650" i="21"/>
  <c r="E666" i="21"/>
  <c r="E682" i="21"/>
  <c r="E698" i="21"/>
  <c r="E706" i="21"/>
  <c r="E715" i="21"/>
  <c r="E723" i="21"/>
  <c r="E728" i="21"/>
  <c r="E732" i="21"/>
  <c r="E736" i="21"/>
  <c r="E740" i="21"/>
  <c r="E744" i="21"/>
  <c r="E748" i="21"/>
  <c r="E752" i="21"/>
  <c r="E756" i="21"/>
  <c r="E760" i="21"/>
  <c r="E764" i="21"/>
  <c r="E768" i="21"/>
  <c r="E772" i="21"/>
  <c r="E776" i="21"/>
  <c r="E780" i="21"/>
  <c r="E784" i="21"/>
  <c r="E788" i="21"/>
  <c r="E792" i="21"/>
  <c r="E796" i="21"/>
  <c r="E800" i="21"/>
  <c r="E804"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708" i="20"/>
  <c r="E277" i="22"/>
  <c r="E82" i="22"/>
  <c r="E209" i="20"/>
  <c r="E274" i="22"/>
  <c r="E698" i="20"/>
  <c r="E243" i="22"/>
  <c r="E545" i="20"/>
  <c r="E821" i="20"/>
  <c r="E697" i="20"/>
  <c r="E468" i="20"/>
  <c r="E284" i="22"/>
  <c r="E716" i="20"/>
  <c r="E42" i="22"/>
  <c r="E79" i="22"/>
  <c r="E40" i="22"/>
  <c r="E533" i="20"/>
  <c r="E933" i="20"/>
  <c r="E946" i="20"/>
  <c r="E441" i="20"/>
  <c r="E247" i="22"/>
  <c r="E696" i="20"/>
  <c r="E615"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E386" i="21" l="1"/>
  <c r="Q386" i="21" s="1"/>
  <c r="E370" i="21"/>
  <c r="Q370" i="21" s="1"/>
  <c r="E354" i="21"/>
  <c r="E338" i="21"/>
  <c r="E322" i="21"/>
  <c r="E305" i="21"/>
  <c r="Q305" i="21" s="1"/>
  <c r="E289" i="21"/>
  <c r="E273" i="21"/>
  <c r="Q273" i="21" s="1"/>
  <c r="E257" i="21"/>
  <c r="E241" i="21"/>
  <c r="Q241" i="21" s="1"/>
  <c r="E225" i="21"/>
  <c r="Q225" i="21" s="1"/>
  <c r="E209" i="21"/>
  <c r="Q209" i="21" s="1"/>
  <c r="E192" i="21"/>
  <c r="E176" i="21"/>
  <c r="Q176" i="21" s="1"/>
  <c r="E160" i="21"/>
  <c r="E144" i="21"/>
  <c r="Q144" i="21" s="1"/>
  <c r="E128" i="21"/>
  <c r="E112" i="21"/>
  <c r="Q112" i="21" s="1"/>
  <c r="E90" i="21"/>
  <c r="E60" i="21"/>
  <c r="Q60" i="21" s="1"/>
  <c r="E28" i="21"/>
  <c r="E717" i="21"/>
  <c r="Q717" i="21" s="1"/>
  <c r="E700" i="21"/>
  <c r="Q700" i="21" s="1"/>
  <c r="E684" i="21"/>
  <c r="Q684" i="21" s="1"/>
  <c r="E668" i="21"/>
  <c r="Q668" i="21" s="1"/>
  <c r="E652" i="21"/>
  <c r="Q652" i="21" s="1"/>
  <c r="E636" i="21"/>
  <c r="E620" i="21"/>
  <c r="Q620" i="21" s="1"/>
  <c r="E603" i="21"/>
  <c r="E587" i="21"/>
  <c r="Q587" i="21" s="1"/>
  <c r="E571" i="21"/>
  <c r="E539" i="21"/>
  <c r="E506" i="21"/>
  <c r="Q506" i="21" s="1"/>
  <c r="E474" i="21"/>
  <c r="E442" i="21"/>
  <c r="E410" i="21"/>
  <c r="E377" i="21"/>
  <c r="E345" i="21"/>
  <c r="E313" i="21"/>
  <c r="E280" i="21"/>
  <c r="E248" i="21"/>
  <c r="Q248" i="21" s="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Q85" i="21" s="1"/>
  <c r="E53" i="21"/>
  <c r="E21" i="21"/>
  <c r="Q21" i="21" s="1"/>
  <c r="E382" i="21"/>
  <c r="Q382" i="21" s="1"/>
  <c r="E366" i="21"/>
  <c r="E350" i="21"/>
  <c r="Q350" i="21" s="1"/>
  <c r="E334" i="21"/>
  <c r="E318" i="21"/>
  <c r="Q318" i="21" s="1"/>
  <c r="E301" i="21"/>
  <c r="E285" i="21"/>
  <c r="Q285" i="21" s="1"/>
  <c r="E269" i="21"/>
  <c r="Q269" i="21" s="1"/>
  <c r="E253" i="21"/>
  <c r="Q253" i="21" s="1"/>
  <c r="E237" i="21"/>
  <c r="E221" i="21"/>
  <c r="Q221" i="21" s="1"/>
  <c r="E204" i="21"/>
  <c r="E188" i="21"/>
  <c r="Q188" i="21" s="1"/>
  <c r="E172" i="21"/>
  <c r="E156" i="21"/>
  <c r="E140" i="21"/>
  <c r="E124" i="21"/>
  <c r="Q124" i="21" s="1"/>
  <c r="E106" i="21"/>
  <c r="E84" i="21"/>
  <c r="E52" i="21"/>
  <c r="E20" i="21"/>
  <c r="E713" i="21"/>
  <c r="E696" i="21"/>
  <c r="Q696" i="21" s="1"/>
  <c r="E680" i="21"/>
  <c r="E664" i="21"/>
  <c r="Q664" i="21" s="1"/>
  <c r="E648" i="21"/>
  <c r="E632" i="21"/>
  <c r="Q632" i="21" s="1"/>
  <c r="E616" i="21"/>
  <c r="Q616" i="21" s="1"/>
  <c r="E599" i="21"/>
  <c r="Q599" i="21" s="1"/>
  <c r="E583" i="21"/>
  <c r="E567" i="21"/>
  <c r="Q567" i="21" s="1"/>
  <c r="E535" i="21"/>
  <c r="Q535" i="21" s="1"/>
  <c r="E502" i="21"/>
  <c r="Q502" i="21" s="1"/>
  <c r="E470" i="21"/>
  <c r="Q470" i="21" s="1"/>
  <c r="E438" i="21"/>
  <c r="Q438" i="21" s="1"/>
  <c r="E405" i="21"/>
  <c r="Q405" i="21" s="1"/>
  <c r="E373" i="21"/>
  <c r="Q373" i="21" s="1"/>
  <c r="E341" i="21"/>
  <c r="Q341" i="21" s="1"/>
  <c r="E309" i="21"/>
  <c r="Q309" i="21" s="1"/>
  <c r="E276" i="21"/>
  <c r="Q276" i="21" s="1"/>
  <c r="E244" i="21"/>
  <c r="Q244" i="21" s="1"/>
  <c r="E212" i="21"/>
  <c r="Q212" i="21" s="1"/>
  <c r="E179" i="21"/>
  <c r="Q179" i="21" s="1"/>
  <c r="E147" i="21"/>
  <c r="Q147" i="21" s="1"/>
  <c r="E115" i="21"/>
  <c r="Q115" i="21" s="1"/>
  <c r="E67" i="21"/>
  <c r="E724" i="21"/>
  <c r="E691" i="21"/>
  <c r="E659" i="21"/>
  <c r="E627" i="21"/>
  <c r="E594" i="21"/>
  <c r="E562" i="21"/>
  <c r="E530" i="21"/>
  <c r="E497" i="21"/>
  <c r="E465" i="21"/>
  <c r="E433" i="21"/>
  <c r="E400" i="21"/>
  <c r="E368" i="21"/>
  <c r="E336" i="21"/>
  <c r="E303" i="21"/>
  <c r="E271" i="21"/>
  <c r="E239" i="21"/>
  <c r="E206" i="21"/>
  <c r="E174" i="21"/>
  <c r="E142" i="21"/>
  <c r="E109" i="21"/>
  <c r="Q109" i="21" s="1"/>
  <c r="E56" i="21"/>
  <c r="E74" i="21"/>
  <c r="E42" i="21"/>
  <c r="E10" i="21"/>
  <c r="E81" i="21"/>
  <c r="Q81" i="21" s="1"/>
  <c r="E49" i="21"/>
  <c r="Q49" i="21" s="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Q357" i="21" s="1"/>
  <c r="E325" i="21"/>
  <c r="E292" i="21"/>
  <c r="E260" i="21"/>
  <c r="E228" i="21"/>
  <c r="E195" i="21"/>
  <c r="E163" i="21"/>
  <c r="Q163" i="21" s="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Q65" i="21" s="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Q409" i="21" s="1"/>
  <c r="E425" i="21"/>
  <c r="E441" i="21"/>
  <c r="E457" i="21"/>
  <c r="E473" i="21"/>
  <c r="E489" i="21"/>
  <c r="E505" i="21"/>
  <c r="E522" i="21"/>
  <c r="E538" i="21"/>
  <c r="E554" i="21"/>
  <c r="E570" i="21"/>
  <c r="E586" i="21"/>
  <c r="E602" i="21"/>
  <c r="E619" i="21"/>
  <c r="E635" i="21"/>
  <c r="E651" i="21"/>
  <c r="E667" i="21"/>
  <c r="E683" i="21"/>
  <c r="Q683" i="21" s="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Q482" i="21" s="1"/>
  <c r="E498" i="21"/>
  <c r="E515" i="21"/>
  <c r="E531" i="21"/>
  <c r="E547" i="21"/>
  <c r="E563" i="21"/>
  <c r="Q7" i="12"/>
  <c r="AE7" i="12"/>
  <c r="Q7" i="41"/>
  <c r="AE7" i="41"/>
  <c r="Q8" i="41"/>
  <c r="AE8" i="41"/>
  <c r="Q8" i="12"/>
  <c r="AL8" i="41"/>
  <c r="G8" i="41" s="1"/>
  <c r="H8" i="41" s="1"/>
  <c r="P422" i="20"/>
  <c r="P1031" i="20" s="1"/>
  <c r="P7" i="20"/>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930" i="20" s="1"/>
  <c r="H11" i="20" s="1"/>
  <c r="H53" i="38" s="1"/>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K7" i="41" s="1"/>
  <c r="AL13" i="12"/>
  <c r="G13" i="12" s="1"/>
  <c r="H13" i="12" s="1"/>
  <c r="H9" i="12"/>
  <c r="H10" i="41"/>
  <c r="H8" i="12"/>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I48" i="38"/>
  <c r="I50" i="38" s="1"/>
  <c r="I54" i="38" s="1"/>
  <c r="I14" i="20"/>
  <c r="I8" i="20"/>
  <c r="I12" i="20" s="1"/>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K7" i="12"/>
  <c r="L772" i="21"/>
  <c r="L707" i="21"/>
  <c r="Q707" i="21" s="1"/>
  <c r="L768" i="21"/>
  <c r="L703" i="21"/>
  <c r="L764" i="21"/>
  <c r="L807" i="21"/>
  <c r="Q807" i="21" s="1"/>
  <c r="L760" i="21"/>
  <c r="L806" i="21"/>
  <c r="Q806" i="21" s="1"/>
  <c r="L790" i="21"/>
  <c r="L774" i="21"/>
  <c r="Q774" i="21" s="1"/>
  <c r="L758" i="21"/>
  <c r="L742" i="21"/>
  <c r="Q742" i="21" s="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Q354" i="21" s="1"/>
  <c r="L338" i="21"/>
  <c r="L322" i="21"/>
  <c r="Q322" i="21" s="1"/>
  <c r="L305" i="21"/>
  <c r="L289" i="21"/>
  <c r="Q289" i="21" s="1"/>
  <c r="L273" i="21"/>
  <c r="L257" i="21"/>
  <c r="Q257" i="21" s="1"/>
  <c r="L241" i="21"/>
  <c r="L225" i="21"/>
  <c r="L209" i="21"/>
  <c r="L192" i="21"/>
  <c r="Q192" i="21" s="1"/>
  <c r="L176" i="21"/>
  <c r="L160" i="21"/>
  <c r="Q160" i="21" s="1"/>
  <c r="L144" i="21"/>
  <c r="L128" i="21"/>
  <c r="Q128" i="21" s="1"/>
  <c r="L112" i="21"/>
  <c r="L95" i="21"/>
  <c r="L79" i="21"/>
  <c r="L63" i="21"/>
  <c r="Q63" i="21" s="1"/>
  <c r="L47" i="21"/>
  <c r="L31" i="21"/>
  <c r="L15" i="21"/>
  <c r="L797" i="21"/>
  <c r="L781" i="21"/>
  <c r="L765" i="21"/>
  <c r="L749" i="21"/>
  <c r="L733" i="21"/>
  <c r="L717" i="21"/>
  <c r="L700" i="21"/>
  <c r="L684" i="21"/>
  <c r="L668" i="21"/>
  <c r="L652" i="21"/>
  <c r="L636" i="21"/>
  <c r="Q636" i="21" s="1"/>
  <c r="L620" i="21"/>
  <c r="L603" i="21"/>
  <c r="Q603" i="21" s="1"/>
  <c r="L587" i="21"/>
  <c r="L571" i="21"/>
  <c r="Q571" i="21" s="1"/>
  <c r="L555" i="21"/>
  <c r="L539" i="21"/>
  <c r="L523" i="21"/>
  <c r="L506" i="21"/>
  <c r="L490" i="21"/>
  <c r="L474" i="21"/>
  <c r="L458" i="21"/>
  <c r="L442" i="21"/>
  <c r="Q442" i="21" s="1"/>
  <c r="L426" i="21"/>
  <c r="L410" i="21"/>
  <c r="L393" i="21"/>
  <c r="L377" i="21"/>
  <c r="L361" i="21"/>
  <c r="L345" i="21"/>
  <c r="L329" i="21"/>
  <c r="L313" i="21"/>
  <c r="Q313" i="21" s="1"/>
  <c r="L296" i="21"/>
  <c r="L280" i="21"/>
  <c r="L264" i="21"/>
  <c r="L248" i="21"/>
  <c r="L232" i="21"/>
  <c r="L216" i="21"/>
  <c r="L199" i="21"/>
  <c r="L183" i="21"/>
  <c r="Q183" i="21" s="1"/>
  <c r="L167" i="21"/>
  <c r="L151" i="21"/>
  <c r="L135" i="21"/>
  <c r="L119" i="21"/>
  <c r="L102" i="21"/>
  <c r="L86" i="21"/>
  <c r="Q86" i="21" s="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Q101" i="21" s="1"/>
  <c r="L85" i="21"/>
  <c r="L69" i="21"/>
  <c r="L53" i="21"/>
  <c r="L37" i="21"/>
  <c r="Q37" i="21" s="1"/>
  <c r="L21" i="21"/>
  <c r="L787" i="21"/>
  <c r="Q787" i="21" s="1"/>
  <c r="L771" i="21"/>
  <c r="L755" i="21"/>
  <c r="L739" i="21"/>
  <c r="L723" i="21"/>
  <c r="L706" i="21"/>
  <c r="L690" i="21"/>
  <c r="Q690" i="21" s="1"/>
  <c r="L674" i="21"/>
  <c r="L658" i="21"/>
  <c r="L642" i="21"/>
  <c r="Q642" i="21" s="1"/>
  <c r="L626" i="21"/>
  <c r="L610" i="21"/>
  <c r="L593" i="21"/>
  <c r="L577" i="21"/>
  <c r="Q577" i="21" s="1"/>
  <c r="L561" i="21"/>
  <c r="Q561" i="21" s="1"/>
  <c r="L545" i="21"/>
  <c r="L529" i="21"/>
  <c r="L513" i="21"/>
  <c r="Q513" i="21" s="1"/>
  <c r="L496" i="21"/>
  <c r="Q496" i="21" s="1"/>
  <c r="L480" i="21"/>
  <c r="L464" i="21"/>
  <c r="L448" i="21"/>
  <c r="Q448" i="21" s="1"/>
  <c r="L432" i="21"/>
  <c r="Q432" i="21" s="1"/>
  <c r="L416" i="21"/>
  <c r="L399" i="21"/>
  <c r="L383" i="21"/>
  <c r="Q383" i="21" s="1"/>
  <c r="L367" i="21"/>
  <c r="Q367" i="21" s="1"/>
  <c r="L351" i="21"/>
  <c r="L335" i="21"/>
  <c r="Q335" i="21" s="1"/>
  <c r="L319" i="21"/>
  <c r="Q319" i="21" s="1"/>
  <c r="L302" i="21"/>
  <c r="Q302" i="21" s="1"/>
  <c r="L286" i="21"/>
  <c r="L270" i="21"/>
  <c r="L254" i="21"/>
  <c r="Q254" i="21" s="1"/>
  <c r="L238" i="21"/>
  <c r="Q238" i="21" s="1"/>
  <c r="L222" i="21"/>
  <c r="L205" i="21"/>
  <c r="L189" i="21"/>
  <c r="L173" i="21"/>
  <c r="L157" i="21"/>
  <c r="L141" i="21"/>
  <c r="Q141" i="21" s="1"/>
  <c r="L125" i="21"/>
  <c r="L109" i="21"/>
  <c r="L92" i="21"/>
  <c r="L76" i="21"/>
  <c r="L60" i="21"/>
  <c r="L44" i="21"/>
  <c r="L28" i="21"/>
  <c r="L12" i="21"/>
  <c r="L17" i="14"/>
  <c r="M73" i="38"/>
  <c r="K25" i="16"/>
  <c r="M108" i="22"/>
  <c r="M208" i="22"/>
  <c r="M8" i="22"/>
  <c r="M321" i="20"/>
  <c r="M708" i="21"/>
  <c r="M308" i="21"/>
  <c r="Q859" i="20"/>
  <c r="Q356" i="20"/>
  <c r="Q780" i="20"/>
  <c r="Q976" i="20"/>
  <c r="Q487" i="20"/>
  <c r="Q155" i="20"/>
  <c r="Q37" i="20"/>
  <c r="Q511" i="20"/>
  <c r="Q658" i="20"/>
  <c r="Q508" i="20"/>
  <c r="Q624" i="20"/>
  <c r="Q1044" i="20"/>
  <c r="Q667" i="21"/>
  <c r="O6" i="21"/>
  <c r="N426" i="20"/>
  <c r="N930" i="20"/>
  <c r="N11" i="20" s="1"/>
  <c r="N53" i="38" s="1"/>
  <c r="N1033" i="20"/>
  <c r="N13" i="20" s="1"/>
  <c r="N55" i="38" s="1"/>
  <c r="N321" i="20"/>
  <c r="N18" i="20"/>
  <c r="N108" i="22"/>
  <c r="N6" i="22" s="1"/>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Q76" i="22" s="1"/>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P8" i="14" s="1"/>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Q157" i="22" s="1"/>
  <c r="L155" i="22"/>
  <c r="Q155" i="22" s="1"/>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Q126" i="22" s="1"/>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Q91" i="22" s="1"/>
  <c r="L57" i="22"/>
  <c r="L228" i="20"/>
  <c r="AC218" i="39" s="1"/>
  <c r="AD218" i="39" s="1"/>
  <c r="L731" i="20"/>
  <c r="AC721" i="39" s="1"/>
  <c r="AD721" i="39" s="1"/>
  <c r="L132" i="20"/>
  <c r="Q132" i="20" s="1"/>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Q187" i="22" s="1"/>
  <c r="L139" i="20"/>
  <c r="L117" i="20"/>
  <c r="Q117" i="20" s="1"/>
  <c r="L295" i="20"/>
  <c r="AC285" i="39" s="1"/>
  <c r="AD285" i="39" s="1"/>
  <c r="L793" i="20"/>
  <c r="AC783" i="39" s="1"/>
  <c r="AD783" i="39" s="1"/>
  <c r="L344" i="20"/>
  <c r="AC334" i="39" s="1"/>
  <c r="AD334" i="39" s="1"/>
  <c r="L863" i="20"/>
  <c r="AC853" i="39" s="1"/>
  <c r="AD853" i="39" s="1"/>
  <c r="L471" i="20"/>
  <c r="AC461" i="39" s="1"/>
  <c r="AD461" i="39" s="1"/>
  <c r="L201" i="20"/>
  <c r="Q201" i="20" s="1"/>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Q184" i="22" s="1"/>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Q178" i="20" s="1"/>
  <c r="L109" i="20"/>
  <c r="L848" i="20"/>
  <c r="AC838" i="39" s="1"/>
  <c r="AD838" i="39" s="1"/>
  <c r="L166" i="22"/>
  <c r="L66" i="22"/>
  <c r="Q66" i="22" s="1"/>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Q286" i="22" s="1"/>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Q261" i="22" s="1"/>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L748" i="21"/>
  <c r="Q748" i="21" s="1"/>
  <c r="L799" i="21"/>
  <c r="L744" i="21"/>
  <c r="Q744" i="21" s="1"/>
  <c r="L802" i="21"/>
  <c r="L786" i="21"/>
  <c r="Q786" i="21" s="1"/>
  <c r="L770" i="21"/>
  <c r="L754" i="21"/>
  <c r="Q754" i="21" s="1"/>
  <c r="L738" i="21"/>
  <c r="L722" i="21"/>
  <c r="Q722" i="21" s="1"/>
  <c r="L705" i="21"/>
  <c r="Q705" i="21" s="1"/>
  <c r="L689" i="21"/>
  <c r="Q689" i="21" s="1"/>
  <c r="L673" i="21"/>
  <c r="L657" i="21"/>
  <c r="L641" i="21"/>
  <c r="L625" i="21"/>
  <c r="Q625" i="21" s="1"/>
  <c r="L609" i="21"/>
  <c r="L592" i="21"/>
  <c r="L576" i="21"/>
  <c r="L560" i="21"/>
  <c r="Q560" i="21" s="1"/>
  <c r="L544" i="21"/>
  <c r="L528" i="21"/>
  <c r="L512" i="21"/>
  <c r="L495" i="21"/>
  <c r="Q495" i="21" s="1"/>
  <c r="L479" i="21"/>
  <c r="L463" i="21"/>
  <c r="Q463" i="21" s="1"/>
  <c r="L447" i="21"/>
  <c r="L431" i="21"/>
  <c r="Q431" i="21" s="1"/>
  <c r="L415" i="21"/>
  <c r="L398" i="21"/>
  <c r="Q398" i="21" s="1"/>
  <c r="L382" i="21"/>
  <c r="L366" i="21"/>
  <c r="L350" i="21"/>
  <c r="L334" i="21"/>
  <c r="L318" i="21"/>
  <c r="L301" i="21"/>
  <c r="L285" i="21"/>
  <c r="L269" i="21"/>
  <c r="L253" i="21"/>
  <c r="L237" i="21"/>
  <c r="L221" i="21"/>
  <c r="L204" i="21"/>
  <c r="L188" i="21"/>
  <c r="L172" i="21"/>
  <c r="L156" i="21"/>
  <c r="L140" i="21"/>
  <c r="L124" i="21"/>
  <c r="L107" i="21"/>
  <c r="L91" i="21"/>
  <c r="Q91" i="21" s="1"/>
  <c r="L75" i="21"/>
  <c r="L59" i="21"/>
  <c r="L43" i="21"/>
  <c r="Q43" i="21" s="1"/>
  <c r="L27" i="21"/>
  <c r="L11" i="21"/>
  <c r="L793" i="21"/>
  <c r="Q793" i="21" s="1"/>
  <c r="L777" i="21"/>
  <c r="Q777" i="21" s="1"/>
  <c r="L761" i="21"/>
  <c r="Q761" i="21" s="1"/>
  <c r="L745" i="21"/>
  <c r="Q745" i="21" s="1"/>
  <c r="L729" i="21"/>
  <c r="Q729" i="21" s="1"/>
  <c r="L713" i="21"/>
  <c r="L696" i="21"/>
  <c r="L680" i="21"/>
  <c r="L664" i="21"/>
  <c r="L648" i="21"/>
  <c r="L632" i="21"/>
  <c r="L616" i="21"/>
  <c r="L599" i="21"/>
  <c r="L583" i="21"/>
  <c r="L567" i="21"/>
  <c r="L551" i="21"/>
  <c r="L535" i="21"/>
  <c r="L519" i="21"/>
  <c r="L502" i="21"/>
  <c r="L486" i="21"/>
  <c r="L470" i="21"/>
  <c r="L454" i="21"/>
  <c r="Q454" i="21" s="1"/>
  <c r="L438" i="21"/>
  <c r="L422" i="21"/>
  <c r="L405" i="21"/>
  <c r="L389" i="21"/>
  <c r="L373" i="21"/>
  <c r="L357" i="21"/>
  <c r="L341" i="21"/>
  <c r="L325" i="21"/>
  <c r="Q325" i="21" s="1"/>
  <c r="L309" i="21"/>
  <c r="L292" i="21"/>
  <c r="L276" i="21"/>
  <c r="L260" i="21"/>
  <c r="L244" i="21"/>
  <c r="L228" i="21"/>
  <c r="L212" i="21"/>
  <c r="L195" i="21"/>
  <c r="Q195" i="21" s="1"/>
  <c r="L179" i="21"/>
  <c r="L163" i="21"/>
  <c r="L147" i="21"/>
  <c r="L131" i="21"/>
  <c r="L115" i="21"/>
  <c r="L98" i="21"/>
  <c r="L82" i="21"/>
  <c r="L66" i="21"/>
  <c r="L50" i="21"/>
  <c r="L34" i="21"/>
  <c r="L18" i="21"/>
  <c r="L695" i="21"/>
  <c r="Q695" i="21" s="1"/>
  <c r="L679" i="21"/>
  <c r="Q679" i="21" s="1"/>
  <c r="L663" i="21"/>
  <c r="L647" i="21"/>
  <c r="Q647" i="21" s="1"/>
  <c r="L631" i="21"/>
  <c r="L615" i="21"/>
  <c r="Q615" i="21" s="1"/>
  <c r="L598" i="21"/>
  <c r="L582" i="21"/>
  <c r="Q582" i="21" s="1"/>
  <c r="L566" i="21"/>
  <c r="Q566" i="21" s="1"/>
  <c r="L550" i="21"/>
  <c r="Q550" i="21" s="1"/>
  <c r="L534" i="21"/>
  <c r="L518" i="21"/>
  <c r="Q518" i="21" s="1"/>
  <c r="L501" i="21"/>
  <c r="L485" i="21"/>
  <c r="Q485" i="21" s="1"/>
  <c r="L469" i="21"/>
  <c r="L453" i="21"/>
  <c r="Q453" i="21" s="1"/>
  <c r="L437" i="21"/>
  <c r="Q437" i="21" s="1"/>
  <c r="L421" i="21"/>
  <c r="Q421" i="21" s="1"/>
  <c r="L404" i="21"/>
  <c r="L388" i="21"/>
  <c r="Q388" i="21" s="1"/>
  <c r="L372" i="21"/>
  <c r="L356" i="21"/>
  <c r="Q356" i="21" s="1"/>
  <c r="L340" i="21"/>
  <c r="L324" i="21"/>
  <c r="Q324" i="21" s="1"/>
  <c r="L307" i="21"/>
  <c r="L291" i="21"/>
  <c r="Q291" i="21" s="1"/>
  <c r="L275" i="21"/>
  <c r="L259" i="21"/>
  <c r="Q259" i="21" s="1"/>
  <c r="L243" i="21"/>
  <c r="L227" i="21"/>
  <c r="Q227" i="21" s="1"/>
  <c r="L211" i="21"/>
  <c r="L194" i="21"/>
  <c r="Q194" i="21" s="1"/>
  <c r="L178" i="21"/>
  <c r="Q178" i="21" s="1"/>
  <c r="L162" i="21"/>
  <c r="Q162" i="21" s="1"/>
  <c r="L146" i="21"/>
  <c r="L130" i="21"/>
  <c r="Q130" i="21" s="1"/>
  <c r="L114" i="21"/>
  <c r="L97" i="21"/>
  <c r="L81" i="21"/>
  <c r="L65" i="21"/>
  <c r="L49" i="21"/>
  <c r="L33" i="21"/>
  <c r="Q33" i="21" s="1"/>
  <c r="L17" i="21"/>
  <c r="Q17" i="21" s="1"/>
  <c r="L783" i="21"/>
  <c r="L767" i="21"/>
  <c r="L751" i="21"/>
  <c r="L735" i="21"/>
  <c r="L719" i="21"/>
  <c r="L702" i="21"/>
  <c r="Q702" i="21" s="1"/>
  <c r="L686" i="21"/>
  <c r="Q686" i="21" s="1"/>
  <c r="L670" i="21"/>
  <c r="Q670" i="21" s="1"/>
  <c r="L654" i="21"/>
  <c r="L638" i="21"/>
  <c r="Q638" i="21" s="1"/>
  <c r="L622" i="21"/>
  <c r="Q622" i="21" s="1"/>
  <c r="L605" i="21"/>
  <c r="Q605" i="21" s="1"/>
  <c r="L589" i="21"/>
  <c r="L573" i="21"/>
  <c r="Q573" i="21" s="1"/>
  <c r="L557" i="21"/>
  <c r="Q557" i="21" s="1"/>
  <c r="L541" i="21"/>
  <c r="L525" i="21"/>
  <c r="L509" i="21"/>
  <c r="Q509" i="21" s="1"/>
  <c r="L492" i="21"/>
  <c r="Q492" i="21" s="1"/>
  <c r="L476" i="21"/>
  <c r="Q476" i="21" s="1"/>
  <c r="L460" i="21"/>
  <c r="L444" i="21"/>
  <c r="Q444" i="21" s="1"/>
  <c r="L428" i="21"/>
  <c r="Q428" i="21" s="1"/>
  <c r="L412" i="21"/>
  <c r="Q412" i="21" s="1"/>
  <c r="L395" i="21"/>
  <c r="L379" i="21"/>
  <c r="Q379" i="21" s="1"/>
  <c r="L363" i="21"/>
  <c r="Q363" i="21" s="1"/>
  <c r="L347" i="21"/>
  <c r="Q347" i="21" s="1"/>
  <c r="L331" i="21"/>
  <c r="L315" i="21"/>
  <c r="Q315" i="21" s="1"/>
  <c r="L298" i="21"/>
  <c r="Q298" i="21" s="1"/>
  <c r="L282" i="21"/>
  <c r="L266" i="21"/>
  <c r="L250" i="21"/>
  <c r="Q250" i="21" s="1"/>
  <c r="L234" i="21"/>
  <c r="Q234" i="21" s="1"/>
  <c r="L218" i="21"/>
  <c r="Q218" i="21" s="1"/>
  <c r="L201" i="21"/>
  <c r="L185" i="21"/>
  <c r="L169" i="21"/>
  <c r="L153" i="21"/>
  <c r="L137" i="21"/>
  <c r="L121" i="21"/>
  <c r="L104" i="21"/>
  <c r="L88" i="21"/>
  <c r="L72" i="21"/>
  <c r="L56" i="21"/>
  <c r="Q56" i="21" s="1"/>
  <c r="L40" i="21"/>
  <c r="L24" i="21"/>
  <c r="L9" i="14"/>
  <c r="L11" i="14" s="1"/>
  <c r="M30" i="38"/>
  <c r="M32" i="38" s="1"/>
  <c r="M34" i="38" s="1"/>
  <c r="K14" i="16"/>
  <c r="M526" i="20"/>
  <c r="M31" i="38"/>
  <c r="K15" i="16"/>
  <c r="M18" i="20"/>
  <c r="M626" i="20"/>
  <c r="M608" i="21"/>
  <c r="M208" i="21"/>
  <c r="I6" i="21"/>
  <c r="Q701" i="20"/>
  <c r="Q367" i="20"/>
  <c r="Q418" i="20"/>
  <c r="Q911" i="20"/>
  <c r="Q759" i="20"/>
  <c r="Q417" i="20"/>
  <c r="Q582" i="20"/>
  <c r="Q644" i="20"/>
  <c r="Q123" i="22"/>
  <c r="Q687" i="20"/>
  <c r="Q955" i="20"/>
  <c r="Q20" i="22"/>
  <c r="Q596" i="20"/>
  <c r="Q516" i="20"/>
  <c r="Q804" i="20"/>
  <c r="Q702" i="20"/>
  <c r="Q217" i="22"/>
  <c r="Q573" i="20"/>
  <c r="Q631" i="20"/>
  <c r="Q716" i="20"/>
  <c r="Q764" i="21"/>
  <c r="Q706" i="21"/>
  <c r="Q1046" i="20"/>
  <c r="Q790" i="21"/>
  <c r="Q758" i="21"/>
  <c r="Q726" i="21"/>
  <c r="Q626" i="21"/>
  <c r="Q693" i="21"/>
  <c r="Q677" i="21"/>
  <c r="Q661" i="21"/>
  <c r="Q645" i="21"/>
  <c r="Q629" i="21"/>
  <c r="Q613" i="21"/>
  <c r="Q596" i="21"/>
  <c r="Q580" i="21"/>
  <c r="Q564" i="21"/>
  <c r="Q548" i="21"/>
  <c r="Q532" i="21"/>
  <c r="Q516" i="21"/>
  <c r="Q499" i="21"/>
  <c r="Q483" i="21"/>
  <c r="Q467" i="21"/>
  <c r="Q451" i="21"/>
  <c r="Q435" i="21"/>
  <c r="Q419" i="21"/>
  <c r="Q402" i="21"/>
  <c r="Q338" i="21"/>
  <c r="Q28" i="21"/>
  <c r="Q555" i="21"/>
  <c r="Q523" i="21"/>
  <c r="Q490" i="21"/>
  <c r="Q458" i="21"/>
  <c r="Q426" i="21"/>
  <c r="Q393" i="21"/>
  <c r="Q361" i="21"/>
  <c r="Q329" i="21"/>
  <c r="Q296" i="21"/>
  <c r="Q264" i="21"/>
  <c r="Q232" i="21"/>
  <c r="Q199" i="21"/>
  <c r="Q167" i="21"/>
  <c r="Q135" i="21"/>
  <c r="Q92"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Q178" i="22" s="1"/>
  <c r="L169" i="22"/>
  <c r="Q169" i="22" s="1"/>
  <c r="L96" i="20"/>
  <c r="L513" i="20"/>
  <c r="AC503" i="39" s="1"/>
  <c r="AD503" i="39" s="1"/>
  <c r="L375" i="20"/>
  <c r="AC365" i="39" s="1"/>
  <c r="AD365" i="39" s="1"/>
  <c r="L226" i="20"/>
  <c r="AC216" i="39" s="1"/>
  <c r="AD216" i="39" s="1"/>
  <c r="L855" i="20"/>
  <c r="AC845" i="39" s="1"/>
  <c r="AD845" i="39" s="1"/>
  <c r="L125" i="20"/>
  <c r="L163" i="20"/>
  <c r="Q163" i="20" s="1"/>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Q83" i="20" s="1"/>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Q189" i="22" s="1"/>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Q299" i="22" s="1"/>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L98" i="22"/>
  <c r="Q98" i="22" s="1"/>
  <c r="L107" i="20"/>
  <c r="L274" i="20"/>
  <c r="AC264" i="39" s="1"/>
  <c r="AD264" i="39" s="1"/>
  <c r="L882" i="20"/>
  <c r="AC872" i="39" s="1"/>
  <c r="AD872" i="39" s="1"/>
  <c r="L622" i="20"/>
  <c r="AC612" i="39" s="1"/>
  <c r="AD612" i="39" s="1"/>
  <c r="L532" i="20"/>
  <c r="AC522" i="39" s="1"/>
  <c r="AD522" i="39" s="1"/>
  <c r="L185" i="22"/>
  <c r="L136" i="22"/>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Q199" i="20" s="1"/>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Q121" i="22" s="1"/>
  <c r="L10" i="22"/>
  <c r="Q10" i="22" s="1"/>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Q301" i="22" s="1"/>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Q89" i="22" s="1"/>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Q159" i="22" s="1"/>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Q796" i="21" s="1"/>
  <c r="L740" i="21"/>
  <c r="L795" i="21"/>
  <c r="Q795" i="21" s="1"/>
  <c r="L736" i="21"/>
  <c r="Q736" i="21" s="1"/>
  <c r="L792" i="21"/>
  <c r="Q792" i="21" s="1"/>
  <c r="L732" i="21"/>
  <c r="L791" i="21"/>
  <c r="Q791" i="21" s="1"/>
  <c r="L728" i="21"/>
  <c r="Q728" i="21" s="1"/>
  <c r="L798" i="21"/>
  <c r="L782" i="21"/>
  <c r="L766" i="21"/>
  <c r="L750" i="21"/>
  <c r="L734" i="21"/>
  <c r="L718" i="21"/>
  <c r="Q718" i="21" s="1"/>
  <c r="L701" i="21"/>
  <c r="Q701" i="21" s="1"/>
  <c r="L685" i="21"/>
  <c r="L669" i="21"/>
  <c r="L653" i="21"/>
  <c r="L637" i="21"/>
  <c r="L621" i="21"/>
  <c r="L604" i="21"/>
  <c r="Q604" i="21" s="1"/>
  <c r="L588" i="21"/>
  <c r="L572" i="21"/>
  <c r="L556" i="21"/>
  <c r="L540" i="21"/>
  <c r="L524" i="21"/>
  <c r="L507" i="21"/>
  <c r="L491" i="21"/>
  <c r="L475" i="21"/>
  <c r="L459" i="21"/>
  <c r="L443" i="21"/>
  <c r="L427" i="21"/>
  <c r="L411" i="21"/>
  <c r="L394" i="21"/>
  <c r="L378" i="21"/>
  <c r="Q378" i="21" s="1"/>
  <c r="L362" i="21"/>
  <c r="Q362" i="21" s="1"/>
  <c r="L346" i="21"/>
  <c r="Q346" i="21" s="1"/>
  <c r="L330" i="21"/>
  <c r="L314" i="21"/>
  <c r="L297" i="21"/>
  <c r="L281" i="21"/>
  <c r="L265" i="21"/>
  <c r="L249" i="21"/>
  <c r="L233" i="21"/>
  <c r="L217" i="21"/>
  <c r="L200" i="21"/>
  <c r="L184" i="21"/>
  <c r="L168" i="21"/>
  <c r="L152" i="21"/>
  <c r="L136" i="21"/>
  <c r="L120" i="21"/>
  <c r="L103" i="21"/>
  <c r="L87" i="21"/>
  <c r="L71" i="21"/>
  <c r="L55" i="21"/>
  <c r="Q55" i="21" s="1"/>
  <c r="L39" i="21"/>
  <c r="L23" i="21"/>
  <c r="L805" i="21"/>
  <c r="Q805" i="21" s="1"/>
  <c r="L789" i="21"/>
  <c r="Q789" i="21" s="1"/>
  <c r="L773" i="21"/>
  <c r="Q773" i="21" s="1"/>
  <c r="L757" i="21"/>
  <c r="Q757" i="21" s="1"/>
  <c r="L741" i="21"/>
  <c r="Q741" i="21" s="1"/>
  <c r="L725" i="21"/>
  <c r="Q725" i="21" s="1"/>
  <c r="L709" i="21"/>
  <c r="Q709" i="21" s="1"/>
  <c r="L692" i="21"/>
  <c r="L676" i="21"/>
  <c r="L660" i="21"/>
  <c r="Q660" i="21" s="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Q62" i="21" s="1"/>
  <c r="L46" i="21"/>
  <c r="L30" i="21"/>
  <c r="Q30" i="21" s="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Q779" i="21" s="1"/>
  <c r="L763" i="21"/>
  <c r="Q763" i="21" s="1"/>
  <c r="L747" i="21"/>
  <c r="Q747" i="21" s="1"/>
  <c r="L731" i="21"/>
  <c r="Q731" i="21" s="1"/>
  <c r="L715" i="21"/>
  <c r="Q715" i="21" s="1"/>
  <c r="L698" i="21"/>
  <c r="Q698" i="21" s="1"/>
  <c r="L682" i="21"/>
  <c r="L666" i="21"/>
  <c r="Q666" i="21" s="1"/>
  <c r="L650" i="21"/>
  <c r="Q650" i="21" s="1"/>
  <c r="L634" i="21"/>
  <c r="Q634" i="21" s="1"/>
  <c r="L618" i="21"/>
  <c r="L601" i="21"/>
  <c r="Q601" i="21" s="1"/>
  <c r="L585" i="21"/>
  <c r="Q585" i="21" s="1"/>
  <c r="L569" i="21"/>
  <c r="Q569" i="21" s="1"/>
  <c r="L553" i="21"/>
  <c r="L537" i="21"/>
  <c r="Q537" i="21" s="1"/>
  <c r="L521" i="21"/>
  <c r="Q521" i="21" s="1"/>
  <c r="L504" i="21"/>
  <c r="Q504" i="21" s="1"/>
  <c r="L488" i="21"/>
  <c r="L472" i="21"/>
  <c r="Q472" i="21" s="1"/>
  <c r="L456" i="21"/>
  <c r="Q456" i="21" s="1"/>
  <c r="L440" i="21"/>
  <c r="Q440" i="21" s="1"/>
  <c r="L424" i="21"/>
  <c r="L407" i="21"/>
  <c r="Q407" i="21" s="1"/>
  <c r="L391" i="21"/>
  <c r="Q391" i="21" s="1"/>
  <c r="L375" i="21"/>
  <c r="Q375" i="21" s="1"/>
  <c r="L359" i="21"/>
  <c r="L343" i="21"/>
  <c r="Q343" i="21" s="1"/>
  <c r="L327" i="21"/>
  <c r="Q327" i="21" s="1"/>
  <c r="L311" i="21"/>
  <c r="Q311" i="21" s="1"/>
  <c r="L294" i="21"/>
  <c r="L278" i="21"/>
  <c r="Q278" i="21" s="1"/>
  <c r="L262" i="21"/>
  <c r="Q262" i="21" s="1"/>
  <c r="L246" i="21"/>
  <c r="Q246" i="21" s="1"/>
  <c r="L230" i="21"/>
  <c r="L214" i="21"/>
  <c r="Q214" i="21" s="1"/>
  <c r="L197" i="21"/>
  <c r="Q197" i="21" s="1"/>
  <c r="L181" i="21"/>
  <c r="Q181" i="21" s="1"/>
  <c r="L165" i="21"/>
  <c r="Q165" i="21" s="1"/>
  <c r="L149" i="21"/>
  <c r="Q149" i="21" s="1"/>
  <c r="L133" i="21"/>
  <c r="Q133" i="21" s="1"/>
  <c r="L117" i="21"/>
  <c r="Q117" i="21" s="1"/>
  <c r="L100" i="21"/>
  <c r="L84" i="21"/>
  <c r="L68" i="21"/>
  <c r="L52" i="21"/>
  <c r="L36" i="21"/>
  <c r="L20" i="21"/>
  <c r="M1033" i="20"/>
  <c r="M13" i="20" s="1"/>
  <c r="M55" i="38" s="1"/>
  <c r="M221" i="20"/>
  <c r="M219" i="20" s="1"/>
  <c r="M7" i="20" s="1"/>
  <c r="M49" i="38" s="1"/>
  <c r="M508" i="21"/>
  <c r="M108" i="21"/>
  <c r="Q918" i="20"/>
  <c r="Q657" i="20"/>
  <c r="Q831" i="20"/>
  <c r="Q347" i="20"/>
  <c r="Q940" i="20"/>
  <c r="Q666" i="20"/>
  <c r="Q855" i="20"/>
  <c r="Q138" i="20"/>
  <c r="Q365" i="20"/>
  <c r="Q853" i="20"/>
  <c r="Q907" i="20"/>
  <c r="Q344" i="20"/>
  <c r="Q571" i="20"/>
  <c r="Q278" i="20"/>
  <c r="Q632" i="20"/>
  <c r="Q845" i="20"/>
  <c r="Q416" i="20"/>
  <c r="Q869" i="20"/>
  <c r="Q975" i="20"/>
  <c r="Q298" i="22"/>
  <c r="Q330" i="20"/>
  <c r="Q913" i="20"/>
  <c r="Q288" i="22"/>
  <c r="Q915" i="20"/>
  <c r="Q501" i="20"/>
  <c r="Q127" i="20"/>
  <c r="Q160" i="22"/>
  <c r="Q761" i="20"/>
  <c r="Q706" i="20"/>
  <c r="Q1008" i="20"/>
  <c r="Q400" i="20"/>
  <c r="Q567" i="20"/>
  <c r="Q134" i="20"/>
  <c r="Q794" i="20"/>
  <c r="Q156" i="22"/>
  <c r="Q651" i="20"/>
  <c r="Q999" i="20"/>
  <c r="Q553" i="20"/>
  <c r="Q262" i="20"/>
  <c r="Q262" i="22"/>
  <c r="Q21" i="22"/>
  <c r="Q691" i="20"/>
  <c r="Q191" i="22"/>
  <c r="Q121" i="20"/>
  <c r="Q525" i="20"/>
  <c r="Q998" i="20"/>
  <c r="Q675" i="20"/>
  <c r="Q719" i="20"/>
  <c r="Q263" i="20"/>
  <c r="Q90" i="22"/>
  <c r="Q612" i="20"/>
  <c r="Q662" i="20"/>
  <c r="Q695" i="20"/>
  <c r="Q451" i="20"/>
  <c r="Q241" i="20"/>
  <c r="Q56" i="22"/>
  <c r="Q441" i="20"/>
  <c r="Q545" i="20"/>
  <c r="Q1116" i="20"/>
  <c r="Q1100" i="20"/>
  <c r="Q760" i="21"/>
  <c r="Q1109" i="20"/>
  <c r="Q1093" i="20"/>
  <c r="Q1061" i="20"/>
  <c r="Q803" i="21"/>
  <c r="Q771" i="21"/>
  <c r="Q755" i="21"/>
  <c r="Q739" i="21"/>
  <c r="Q1058" i="20"/>
  <c r="Q802" i="21"/>
  <c r="Q770" i="21"/>
  <c r="Q738" i="21"/>
  <c r="Q719" i="21"/>
  <c r="Q674" i="21"/>
  <c r="Q610" i="21"/>
  <c r="Q545" i="21"/>
  <c r="Q480" i="21"/>
  <c r="Q416" i="21"/>
  <c r="Q351" i="21"/>
  <c r="Q286" i="21"/>
  <c r="Q222" i="21"/>
  <c r="Q541" i="21"/>
  <c r="Q282" i="21"/>
  <c r="Q189" i="21"/>
  <c r="Q173" i="21"/>
  <c r="Q157" i="21"/>
  <c r="Q125" i="21"/>
  <c r="Q107" i="21"/>
  <c r="Q673" i="21"/>
  <c r="Q657" i="21"/>
  <c r="Q641" i="21"/>
  <c r="Q576" i="21"/>
  <c r="Q544" i="21"/>
  <c r="Q528" i="21"/>
  <c r="Q512" i="21"/>
  <c r="Q479" i="21"/>
  <c r="Q447" i="21"/>
  <c r="Q415" i="21"/>
  <c r="Q156" i="21"/>
  <c r="P6" i="21"/>
  <c r="H19" i="16"/>
  <c r="N829" i="20"/>
  <c r="N31" i="38"/>
  <c r="L15" i="16"/>
  <c r="N30" i="38"/>
  <c r="N32" i="38" s="1"/>
  <c r="N34" i="38" s="1"/>
  <c r="L14" i="16"/>
  <c r="M9" i="14"/>
  <c r="M11" i="14" s="1"/>
  <c r="N708" i="21"/>
  <c r="N308" i="21"/>
  <c r="L116" i="20"/>
  <c r="Q116" i="20" s="1"/>
  <c r="L847" i="20"/>
  <c r="AC837" i="39" s="1"/>
  <c r="AD837" i="39" s="1"/>
  <c r="L102" i="22"/>
  <c r="Q102" i="22" s="1"/>
  <c r="L903" i="20"/>
  <c r="AC893" i="39" s="1"/>
  <c r="AD893" i="39" s="1"/>
  <c r="L214" i="22"/>
  <c r="Q214" i="22" s="1"/>
  <c r="L104" i="20"/>
  <c r="Q104" i="20" s="1"/>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Q61" i="22" s="1"/>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Q210" i="22" s="1"/>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Q86" i="22" s="1"/>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Q82" i="22" s="1"/>
  <c r="L218" i="22"/>
  <c r="Q218" i="22" s="1"/>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Q193" i="20" s="1"/>
  <c r="L30" i="22"/>
  <c r="Q30" i="22" s="1"/>
  <c r="L53" i="20"/>
  <c r="Q53" i="20" s="1"/>
  <c r="L225" i="22"/>
  <c r="Q225" i="22" s="1"/>
  <c r="L116" i="22"/>
  <c r="Q116" i="22" s="1"/>
  <c r="L110" i="20"/>
  <c r="L47" i="20"/>
  <c r="AC37" i="39" s="1"/>
  <c r="AD37" i="39" s="1"/>
  <c r="L233" i="20"/>
  <c r="AC223" i="39" s="1"/>
  <c r="AD223" i="39" s="1"/>
  <c r="L339" i="20"/>
  <c r="AC329" i="39" s="1"/>
  <c r="AD329" i="39" s="1"/>
  <c r="L931" i="20"/>
  <c r="L294" i="20"/>
  <c r="AC284" i="39" s="1"/>
  <c r="AD284" i="39" s="1"/>
  <c r="L226" i="22"/>
  <c r="Q226" i="22" s="1"/>
  <c r="L135" i="22"/>
  <c r="Q135" i="22" s="1"/>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Q173" i="22" s="1"/>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Q52" i="22" s="1"/>
  <c r="L1053" i="20"/>
  <c r="AC1043" i="39" s="1"/>
  <c r="AD1043" i="39" s="1"/>
  <c r="L263" i="22"/>
  <c r="Q263" i="22" s="1"/>
  <c r="L265" i="22"/>
  <c r="Q265" i="22" s="1"/>
  <c r="L550" i="20"/>
  <c r="AC540" i="39" s="1"/>
  <c r="AD540" i="39" s="1"/>
  <c r="L460" i="20"/>
  <c r="AC450" i="39" s="1"/>
  <c r="AD450" i="39" s="1"/>
  <c r="L292" i="20"/>
  <c r="AC282" i="39" s="1"/>
  <c r="AD282" i="39" s="1"/>
  <c r="L176" i="20"/>
  <c r="Q176" i="20" s="1"/>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Q182" i="20" s="1"/>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P15" i="14" s="1"/>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Q27" i="22" s="1"/>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Q99" i="20" s="1"/>
  <c r="L70" i="22"/>
  <c r="Q70" i="22" s="1"/>
  <c r="L108" i="20"/>
  <c r="Q108" i="20" s="1"/>
  <c r="L231" i="20"/>
  <c r="AC221" i="39" s="1"/>
  <c r="AD221" i="39" s="1"/>
  <c r="L183" i="22"/>
  <c r="Q183" i="22" s="1"/>
  <c r="L191" i="20"/>
  <c r="L587" i="20"/>
  <c r="AC577" i="39" s="1"/>
  <c r="AD577" i="39" s="1"/>
  <c r="L611" i="20"/>
  <c r="AC601" i="39" s="1"/>
  <c r="AD601" i="39" s="1"/>
  <c r="L447" i="20"/>
  <c r="AC437" i="39" s="1"/>
  <c r="AD437" i="39" s="1"/>
  <c r="L198" i="22"/>
  <c r="Q198" i="22" s="1"/>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Q788" i="21" s="1"/>
  <c r="L724" i="21"/>
  <c r="L784" i="21"/>
  <c r="Q784" i="21" s="1"/>
  <c r="L720" i="21"/>
  <c r="L780" i="21"/>
  <c r="Q780" i="21" s="1"/>
  <c r="L716" i="21"/>
  <c r="L776" i="21"/>
  <c r="Q776" i="21" s="1"/>
  <c r="L712" i="21"/>
  <c r="Q712" i="21" s="1"/>
  <c r="L794" i="21"/>
  <c r="Q794" i="21" s="1"/>
  <c r="L778" i="21"/>
  <c r="Q778" i="21" s="1"/>
  <c r="L762" i="21"/>
  <c r="Q762" i="21" s="1"/>
  <c r="L746" i="21"/>
  <c r="Q746" i="21" s="1"/>
  <c r="L730" i="21"/>
  <c r="Q730" i="21" s="1"/>
  <c r="L714" i="21"/>
  <c r="L697" i="21"/>
  <c r="Q697" i="21" s="1"/>
  <c r="L681" i="21"/>
  <c r="Q681" i="21" s="1"/>
  <c r="L665" i="21"/>
  <c r="Q665" i="21" s="1"/>
  <c r="L649" i="21"/>
  <c r="Q649" i="21" s="1"/>
  <c r="L633" i="21"/>
  <c r="Q633" i="21" s="1"/>
  <c r="L617" i="21"/>
  <c r="Q617" i="21" s="1"/>
  <c r="L600" i="21"/>
  <c r="Q600" i="21" s="1"/>
  <c r="L584" i="21"/>
  <c r="Q584" i="21" s="1"/>
  <c r="L568" i="21"/>
  <c r="Q568" i="21" s="1"/>
  <c r="L552" i="21"/>
  <c r="Q552" i="21" s="1"/>
  <c r="L536" i="21"/>
  <c r="Q536" i="21" s="1"/>
  <c r="L520" i="21"/>
  <c r="Q520" i="21" s="1"/>
  <c r="L503" i="21"/>
  <c r="Q503" i="21" s="1"/>
  <c r="L487" i="21"/>
  <c r="Q487" i="21" s="1"/>
  <c r="L471" i="21"/>
  <c r="Q471" i="21" s="1"/>
  <c r="L455" i="21"/>
  <c r="Q455" i="21" s="1"/>
  <c r="L439" i="21"/>
  <c r="Q439" i="21" s="1"/>
  <c r="L423" i="21"/>
  <c r="Q423" i="21" s="1"/>
  <c r="L406" i="21"/>
  <c r="Q406" i="21" s="1"/>
  <c r="L390" i="21"/>
  <c r="Q390" i="21" s="1"/>
  <c r="L374" i="21"/>
  <c r="L358" i="21"/>
  <c r="L342" i="21"/>
  <c r="L326" i="21"/>
  <c r="L310" i="21"/>
  <c r="L293" i="21"/>
  <c r="L277" i="21"/>
  <c r="L261" i="21"/>
  <c r="L245" i="21"/>
  <c r="L229" i="21"/>
  <c r="L213" i="21"/>
  <c r="L196" i="21"/>
  <c r="L180" i="21"/>
  <c r="L164" i="21"/>
  <c r="L148" i="21"/>
  <c r="L132" i="21"/>
  <c r="L116" i="21"/>
  <c r="L99" i="21"/>
  <c r="Q99" i="21" s="1"/>
  <c r="L83" i="21"/>
  <c r="L67" i="21"/>
  <c r="L51" i="21"/>
  <c r="L35" i="21"/>
  <c r="L19" i="21"/>
  <c r="L801" i="21"/>
  <c r="Q801" i="21" s="1"/>
  <c r="L785" i="21"/>
  <c r="Q785" i="21" s="1"/>
  <c r="L769" i="21"/>
  <c r="Q769" i="21" s="1"/>
  <c r="L753" i="21"/>
  <c r="Q753" i="21" s="1"/>
  <c r="L737" i="21"/>
  <c r="Q737" i="21" s="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Q775" i="21" s="1"/>
  <c r="L759" i="21"/>
  <c r="Q759" i="21" s="1"/>
  <c r="L743" i="21"/>
  <c r="Q743" i="21" s="1"/>
  <c r="L727" i="21"/>
  <c r="Q727" i="21" s="1"/>
  <c r="L711" i="21"/>
  <c r="L694" i="21"/>
  <c r="Q694" i="21" s="1"/>
  <c r="L678" i="21"/>
  <c r="Q678" i="21" s="1"/>
  <c r="L662" i="21"/>
  <c r="L646" i="21"/>
  <c r="Q646" i="21" s="1"/>
  <c r="L630" i="21"/>
  <c r="Q630" i="21" s="1"/>
  <c r="L614" i="21"/>
  <c r="Q614" i="21" s="1"/>
  <c r="L597" i="21"/>
  <c r="L581" i="21"/>
  <c r="Q581" i="21" s="1"/>
  <c r="L565" i="21"/>
  <c r="Q565" i="21" s="1"/>
  <c r="L549" i="21"/>
  <c r="Q549" i="21" s="1"/>
  <c r="L533" i="21"/>
  <c r="L517" i="21"/>
  <c r="Q517" i="21" s="1"/>
  <c r="L500" i="21"/>
  <c r="Q500" i="21" s="1"/>
  <c r="L484" i="21"/>
  <c r="Q484" i="21" s="1"/>
  <c r="L468" i="21"/>
  <c r="L452" i="21"/>
  <c r="Q452" i="21" s="1"/>
  <c r="L436" i="21"/>
  <c r="Q436" i="21" s="1"/>
  <c r="L420" i="21"/>
  <c r="Q420" i="21" s="1"/>
  <c r="L403" i="21"/>
  <c r="L387" i="21"/>
  <c r="Q387" i="21" s="1"/>
  <c r="L371" i="21"/>
  <c r="Q371" i="21" s="1"/>
  <c r="L355" i="21"/>
  <c r="Q355" i="21" s="1"/>
  <c r="L339" i="21"/>
  <c r="L323" i="21"/>
  <c r="Q323" i="21" s="1"/>
  <c r="L306" i="21"/>
  <c r="Q306" i="21" s="1"/>
  <c r="L290" i="21"/>
  <c r="Q290" i="21" s="1"/>
  <c r="L274" i="21"/>
  <c r="L258" i="21"/>
  <c r="Q258" i="21" s="1"/>
  <c r="L242" i="21"/>
  <c r="Q242" i="21" s="1"/>
  <c r="L226" i="21"/>
  <c r="Q226" i="21" s="1"/>
  <c r="L210" i="21"/>
  <c r="L193" i="21"/>
  <c r="Q193" i="21" s="1"/>
  <c r="L177" i="21"/>
  <c r="Q177" i="21" s="1"/>
  <c r="L161" i="21"/>
  <c r="Q161" i="21" s="1"/>
  <c r="L145" i="21"/>
  <c r="Q145" i="21" s="1"/>
  <c r="L129" i="21"/>
  <c r="Q129" i="21" s="1"/>
  <c r="L113" i="21"/>
  <c r="Q113" i="21" s="1"/>
  <c r="L96" i="21"/>
  <c r="Q96" i="21" s="1"/>
  <c r="L80" i="21"/>
  <c r="L64" i="21"/>
  <c r="L48" i="21"/>
  <c r="L32" i="21"/>
  <c r="Q32" i="21" s="1"/>
  <c r="M729" i="20"/>
  <c r="M118" i="20"/>
  <c r="M829" i="20"/>
  <c r="M930" i="20"/>
  <c r="M11" i="20" s="1"/>
  <c r="M53" i="38" s="1"/>
  <c r="M72" i="38"/>
  <c r="K24" i="16"/>
  <c r="K26" i="16" s="1"/>
  <c r="K27" i="16" s="1"/>
  <c r="M426" i="20"/>
  <c r="M424" i="20" s="1"/>
  <c r="M9" i="20" s="1"/>
  <c r="M51" i="38" s="1"/>
  <c r="M408" i="21"/>
  <c r="M8" i="21"/>
  <c r="Q650" i="20"/>
  <c r="Q341" i="20"/>
  <c r="Q735" i="20"/>
  <c r="Q533" i="20"/>
  <c r="Q922" i="20"/>
  <c r="Q173" i="20"/>
  <c r="Q471" i="20"/>
  <c r="Q506" i="20"/>
  <c r="Q133" i="20"/>
  <c r="Q183" i="20"/>
  <c r="Q166" i="22"/>
  <c r="Q369" i="20"/>
  <c r="Q253" i="22"/>
  <c r="Q177" i="22"/>
  <c r="Q580" i="20"/>
  <c r="Q1037" i="20"/>
  <c r="Q457" i="20"/>
  <c r="Q1018" i="20"/>
  <c r="Q1047" i="20"/>
  <c r="Q801" i="20"/>
  <c r="Q96" i="22"/>
  <c r="Q302" i="20"/>
  <c r="Q282" i="22"/>
  <c r="Q236" i="20"/>
  <c r="Q1036" i="20"/>
  <c r="Q432" i="20"/>
  <c r="Q64" i="20"/>
  <c r="Q617" i="20"/>
  <c r="Q816" i="20"/>
  <c r="Q44" i="20"/>
  <c r="Q557" i="20"/>
  <c r="Q576" i="20"/>
  <c r="Q779" i="20"/>
  <c r="Q622" i="20"/>
  <c r="Q35" i="20"/>
  <c r="Q128" i="20"/>
  <c r="Q143" i="20"/>
  <c r="Q22" i="20"/>
  <c r="Q95" i="20"/>
  <c r="Q815" i="20"/>
  <c r="Q835" i="20"/>
  <c r="Q123" i="20"/>
  <c r="Q450" i="20"/>
  <c r="Q605" i="20"/>
  <c r="Q822" i="20"/>
  <c r="Q142" i="20"/>
  <c r="Q1023" i="20"/>
  <c r="Q206" i="20"/>
  <c r="Q547" i="20"/>
  <c r="Q827" i="20"/>
  <c r="Q269" i="22"/>
  <c r="Q1131" i="20"/>
  <c r="Q105" i="20"/>
  <c r="Q329" i="20"/>
  <c r="Q188" i="20"/>
  <c r="Q60" i="22"/>
  <c r="Q213" i="20"/>
  <c r="Q48" i="20"/>
  <c r="Q800" i="20"/>
  <c r="Q916" i="20"/>
  <c r="Q585" i="20"/>
  <c r="Q747" i="20"/>
  <c r="Q146" i="20"/>
  <c r="Q969" i="20"/>
  <c r="Q708" i="20"/>
  <c r="Q117" i="22"/>
  <c r="Q163" i="22"/>
  <c r="Q430" i="20"/>
  <c r="Q782" i="20"/>
  <c r="Q241" i="22"/>
  <c r="Q697" i="20"/>
  <c r="Q1053" i="20"/>
  <c r="Q57" i="20"/>
  <c r="Q267" i="20"/>
  <c r="Q536" i="20"/>
  <c r="Q346" i="20"/>
  <c r="Q78" i="20"/>
  <c r="Q565" i="20"/>
  <c r="Q257" i="22"/>
  <c r="Q151" i="22"/>
  <c r="Q206" i="22"/>
  <c r="Q818" i="20"/>
  <c r="Q875" i="20"/>
  <c r="Q248" i="22"/>
  <c r="Q381" i="20"/>
  <c r="Q366" i="20"/>
  <c r="Q979" i="20"/>
  <c r="Q894" i="20"/>
  <c r="Q467" i="20"/>
  <c r="Q171" i="20"/>
  <c r="Q97" i="22"/>
  <c r="Q305" i="20"/>
  <c r="Q208" i="20"/>
  <c r="Q963" i="20"/>
  <c r="Q374" i="20"/>
  <c r="Q290" i="20"/>
  <c r="Q242" i="22"/>
  <c r="Q239" i="22"/>
  <c r="Q749" i="20"/>
  <c r="Q558" i="20"/>
  <c r="Q114" i="22"/>
  <c r="Q135" i="20"/>
  <c r="Q106" i="22"/>
  <c r="Q228" i="22"/>
  <c r="Q174" i="22"/>
  <c r="Q496" i="20"/>
  <c r="Q165" i="22"/>
  <c r="Q244" i="22"/>
  <c r="Q204" i="20"/>
  <c r="Q87" i="22"/>
  <c r="Q14" i="22"/>
  <c r="Q11" i="22"/>
  <c r="Q147" i="22"/>
  <c r="Q50" i="22"/>
  <c r="Q276" i="22"/>
  <c r="Q168" i="22"/>
  <c r="Q800" i="21"/>
  <c r="Q768" i="21"/>
  <c r="Q18" i="22"/>
  <c r="Q296" i="22"/>
  <c r="Q229" i="22"/>
  <c r="Q280" i="22"/>
  <c r="Q592" i="21"/>
  <c r="Q54" i="22"/>
  <c r="Q51" i="22"/>
  <c r="Q139" i="22"/>
  <c r="Q13" i="22"/>
  <c r="Q267" i="22"/>
  <c r="Q740" i="21"/>
  <c r="Q751" i="21"/>
  <c r="Q735" i="21"/>
  <c r="Q588" i="21"/>
  <c r="Q185" i="22"/>
  <c r="Q188" i="22"/>
  <c r="Q213" i="22"/>
  <c r="Q195" i="22"/>
  <c r="Q141" i="22"/>
  <c r="Q153" i="22"/>
  <c r="Q130" i="22"/>
  <c r="Q732" i="21"/>
  <c r="Q94" i="22"/>
  <c r="Q26" i="22"/>
  <c r="Q111" i="22"/>
  <c r="Q203" i="22"/>
  <c r="Q258" i="22"/>
  <c r="Q232" i="22"/>
  <c r="Q756" i="21"/>
  <c r="Q783" i="21"/>
  <c r="Q394" i="21"/>
  <c r="Q676" i="21"/>
  <c r="Q612" i="21"/>
  <c r="Q856" i="20"/>
  <c r="Q405" i="20"/>
  <c r="Q295" i="20"/>
  <c r="Q821" i="20"/>
  <c r="Q997" i="20"/>
  <c r="Q103" i="20"/>
  <c r="Q395" i="20"/>
  <c r="Q881" i="20"/>
  <c r="Q122" i="22"/>
  <c r="Q849" i="20"/>
  <c r="Q44" i="22"/>
  <c r="Q863" i="20"/>
  <c r="Q290" i="22"/>
  <c r="Q984" i="20"/>
  <c r="Q563" i="20"/>
  <c r="Q273" i="20"/>
  <c r="Q529" i="20"/>
  <c r="Q1010" i="20"/>
  <c r="Q520" i="20"/>
  <c r="Q56" i="20"/>
  <c r="Q937" i="20"/>
  <c r="Q41" i="20"/>
  <c r="Q325" i="20"/>
  <c r="Q196" i="20"/>
  <c r="Q594" i="20"/>
  <c r="Q40" i="22"/>
  <c r="Q1042" i="20"/>
  <c r="Q227" i="20"/>
  <c r="Q175" i="22"/>
  <c r="Q463" i="20"/>
  <c r="Q413" i="20"/>
  <c r="Q1025" i="20"/>
  <c r="Q162" i="22"/>
  <c r="Q394" i="20"/>
  <c r="Q236" i="22"/>
  <c r="Q473" i="20"/>
  <c r="Q808" i="20"/>
  <c r="Q587" i="20"/>
  <c r="Q561" i="20"/>
  <c r="Q63" i="22"/>
  <c r="Q591" i="20"/>
  <c r="Q185" i="20"/>
  <c r="Q274" i="22"/>
  <c r="Q843" i="20"/>
  <c r="Q379" i="20"/>
  <c r="Q807" i="20"/>
  <c r="Q817" i="20"/>
  <c r="Q136" i="22"/>
  <c r="Q153" i="20"/>
  <c r="Q758" i="20"/>
  <c r="Q28" i="20"/>
  <c r="Q277" i="20"/>
  <c r="Q610" i="20"/>
  <c r="Q981" i="20"/>
  <c r="Q391" i="20"/>
  <c r="Q832" i="20"/>
  <c r="Q305" i="22"/>
  <c r="Q789" i="20"/>
  <c r="Q739" i="20"/>
  <c r="Q327" i="20"/>
  <c r="Q129" i="22"/>
  <c r="Q377" i="20"/>
  <c r="Q61" i="20"/>
  <c r="Q541" i="20"/>
  <c r="Q212" i="22"/>
  <c r="Q732" i="20"/>
  <c r="Q562" i="20"/>
  <c r="Q954" i="20"/>
  <c r="Q167" i="22"/>
  <c r="Q144" i="22"/>
  <c r="Q246" i="20"/>
  <c r="Q304" i="22"/>
  <c r="Q1013" i="20"/>
  <c r="Q1076" i="20"/>
  <c r="Q1098" i="20"/>
  <c r="Q120" i="22"/>
  <c r="Q95" i="22"/>
  <c r="Q102" i="20"/>
  <c r="Q81" i="20"/>
  <c r="Q217" i="20"/>
  <c r="Q603" i="20"/>
  <c r="Q1009" i="20"/>
  <c r="Q1101" i="20"/>
  <c r="Q581" i="20"/>
  <c r="Q124" i="22"/>
  <c r="Q865" i="20"/>
  <c r="Q492" i="20"/>
  <c r="Q260" i="22"/>
  <c r="Q125" i="22"/>
  <c r="Q176" i="22"/>
  <c r="Q791" i="20"/>
  <c r="Q192" i="20"/>
  <c r="Q848" i="20"/>
  <c r="Q906" i="20"/>
  <c r="Q942" i="20"/>
  <c r="Q884" i="20"/>
  <c r="Q1028" i="20"/>
  <c r="Q122" i="20"/>
  <c r="Q523" i="20"/>
  <c r="Q110" i="20"/>
  <c r="Q249" i="20"/>
  <c r="Q281" i="22"/>
  <c r="Q21" i="20"/>
  <c r="Q235" i="22"/>
  <c r="Q73" i="22"/>
  <c r="I25" i="16"/>
  <c r="K73" i="38"/>
  <c r="J17" i="14"/>
  <c r="K221" i="20"/>
  <c r="K30" i="38"/>
  <c r="J9" i="14"/>
  <c r="J11" i="14" s="1"/>
  <c r="I14" i="16"/>
  <c r="K608" i="21"/>
  <c r="K508" i="21"/>
  <c r="K8" i="22"/>
  <c r="K1033" i="20"/>
  <c r="K13" i="20" s="1"/>
  <c r="K55" i="38" s="1"/>
  <c r="K829" i="20"/>
  <c r="K408" i="21"/>
  <c r="K308" i="21"/>
  <c r="K426" i="20"/>
  <c r="Q334" i="20"/>
  <c r="Q1020" i="20"/>
  <c r="Q456" i="20"/>
  <c r="Q77" i="22"/>
  <c r="K729" i="20"/>
  <c r="Q814" i="20"/>
  <c r="Q908" i="20"/>
  <c r="Q409" i="20"/>
  <c r="Q364" i="20"/>
  <c r="Q338" i="20"/>
  <c r="Q746" i="20"/>
  <c r="Q143" i="22"/>
  <c r="Q207" i="20"/>
  <c r="Q480" i="20"/>
  <c r="Q180" i="22"/>
  <c r="Q874" i="20"/>
  <c r="Q307" i="22"/>
  <c r="Q23" i="20"/>
  <c r="Q284" i="22"/>
  <c r="K930" i="20"/>
  <c r="K11" i="20" s="1"/>
  <c r="K53" i="38" s="1"/>
  <c r="K108" i="22"/>
  <c r="K31" i="38"/>
  <c r="I15" i="16"/>
  <c r="K18" i="20"/>
  <c r="K626" i="20"/>
  <c r="K208" i="21"/>
  <c r="K208" i="22"/>
  <c r="Q62" i="22"/>
  <c r="Q287" i="22"/>
  <c r="Q98" i="20"/>
  <c r="Q96" i="20"/>
  <c r="Q1065" i="20"/>
  <c r="Q363" i="20"/>
  <c r="Q39" i="22"/>
  <c r="Q714" i="20"/>
  <c r="Q220" i="22"/>
  <c r="Q775" i="20"/>
  <c r="Q105" i="22"/>
  <c r="Q272" i="20"/>
  <c r="Q1106" i="20"/>
  <c r="Q834" i="20"/>
  <c r="Q926" i="20"/>
  <c r="Q46" i="20"/>
  <c r="Q59" i="20"/>
  <c r="Q345" i="20"/>
  <c r="Q254" i="22"/>
  <c r="Q530" i="20"/>
  <c r="Q24" i="20"/>
  <c r="Q204" i="22"/>
  <c r="Q799" i="20"/>
  <c r="Q179" i="22"/>
  <c r="Q198" i="20"/>
  <c r="Q766" i="20"/>
  <c r="Q62" i="20"/>
  <c r="Q195" i="20"/>
  <c r="Q202" i="20"/>
  <c r="Q200" i="20"/>
  <c r="Q120" i="20"/>
  <c r="Q278" i="22"/>
  <c r="Q928" i="20"/>
  <c r="Q88" i="20"/>
  <c r="Q795" i="20"/>
  <c r="Q140" i="22"/>
  <c r="Q989" i="20"/>
  <c r="Q300" i="22"/>
  <c r="Q752" i="20"/>
  <c r="Q266" i="22"/>
  <c r="Q167" i="20"/>
  <c r="Q1103" i="20"/>
  <c r="Q1071" i="20"/>
  <c r="K118" i="20"/>
  <c r="K72" i="38"/>
  <c r="I24" i="16"/>
  <c r="K321" i="20"/>
  <c r="K526" i="20"/>
  <c r="K708" i="21"/>
  <c r="K108" i="21"/>
  <c r="K8" i="21"/>
  <c r="Q485" i="20"/>
  <c r="Q753" i="20"/>
  <c r="Q69" i="22"/>
  <c r="Q131" i="22"/>
  <c r="Q89" i="20"/>
  <c r="Q406" i="20"/>
  <c r="Q186" i="22"/>
  <c r="Q1045" i="20"/>
  <c r="Q1122" i="20"/>
  <c r="Q1123" i="20"/>
  <c r="Q1059" i="20"/>
  <c r="Q384" i="20"/>
  <c r="Q23" i="22"/>
  <c r="Q854" i="20"/>
  <c r="Q352" i="20"/>
  <c r="Q419" i="20"/>
  <c r="Q882" i="20"/>
  <c r="Q90" i="20"/>
  <c r="Q945" i="20"/>
  <c r="Q112" i="22"/>
  <c r="Q407" i="20"/>
  <c r="Q110" i="22"/>
  <c r="Q826" i="20"/>
  <c r="Q125" i="20"/>
  <c r="Q65" i="20"/>
  <c r="Q784" i="20"/>
  <c r="Q221" i="22"/>
  <c r="Q224" i="22"/>
  <c r="Q738" i="20"/>
  <c r="Q247" i="22"/>
  <c r="Q1104" i="20"/>
  <c r="Q1095" i="20"/>
  <c r="Q1063" i="20"/>
  <c r="Q139" i="20"/>
  <c r="Q222" i="22"/>
  <c r="Q1078" i="20"/>
  <c r="Q181" i="22"/>
  <c r="Q194" i="20"/>
  <c r="Q493" i="20"/>
  <c r="Q88" i="22"/>
  <c r="Q343" i="20"/>
  <c r="Q769" i="20"/>
  <c r="Q833" i="20"/>
  <c r="Q194" i="22"/>
  <c r="Q15" i="22"/>
  <c r="Q763" i="20"/>
  <c r="Q83" i="22"/>
  <c r="Q491" i="20"/>
  <c r="Q140" i="20"/>
  <c r="Q967" i="20"/>
  <c r="Q932" i="20"/>
  <c r="Q914" i="20"/>
  <c r="Q252" i="20"/>
  <c r="Q484" i="20"/>
  <c r="Q609" i="20"/>
  <c r="Q207" i="22"/>
  <c r="Q765" i="20"/>
  <c r="Q215" i="20"/>
  <c r="Q453" i="20"/>
  <c r="Q993" i="20"/>
  <c r="Q114" i="20"/>
  <c r="Q813" i="20"/>
  <c r="Q901" i="20"/>
  <c r="Q812" i="20"/>
  <c r="Q337" i="20"/>
  <c r="Q898" i="20"/>
  <c r="Q42" i="20"/>
  <c r="Q991" i="20"/>
  <c r="Q154" i="22"/>
  <c r="Q809" i="20"/>
  <c r="Q145" i="22"/>
  <c r="Q154" i="20"/>
  <c r="Q1003" i="20"/>
  <c r="Q75" i="22"/>
  <c r="Q237" i="20"/>
  <c r="Q91" i="20"/>
  <c r="Q32" i="22"/>
  <c r="Q957" i="20"/>
  <c r="Q285" i="22"/>
  <c r="Q55" i="20"/>
  <c r="Q84" i="22"/>
  <c r="Q57" i="22"/>
  <c r="Q166" i="20"/>
  <c r="Q161" i="22"/>
  <c r="Q403" i="20"/>
  <c r="Q137" i="22"/>
  <c r="Q792" i="20"/>
  <c r="Q283" i="20"/>
  <c r="Q806" i="20"/>
  <c r="Q559" i="20"/>
  <c r="Q773" i="20"/>
  <c r="Q615" i="20"/>
  <c r="Q243" i="22"/>
  <c r="Q1038" i="20"/>
  <c r="Q1087" i="20"/>
  <c r="Q72" i="22"/>
  <c r="Q445" i="20"/>
  <c r="Q289" i="22"/>
  <c r="Q428" i="20"/>
  <c r="Q864" i="20"/>
  <c r="Q1015" i="20"/>
  <c r="Q440" i="20"/>
  <c r="Q933" i="20"/>
  <c r="Q840" i="20"/>
  <c r="Q174" i="20"/>
  <c r="Q566" i="20"/>
  <c r="Q25" i="20"/>
  <c r="Q1092" i="20"/>
  <c r="Q1114" i="20"/>
  <c r="Q910" i="20"/>
  <c r="Q401" i="20"/>
  <c r="Q372" i="20"/>
  <c r="Q883" i="20"/>
  <c r="Q857" i="20"/>
  <c r="Q359" i="20"/>
  <c r="Q254" i="20"/>
  <c r="Q510" i="20"/>
  <c r="Q402" i="20"/>
  <c r="Q537" i="20"/>
  <c r="Q101" i="22"/>
  <c r="Q583" i="20"/>
  <c r="Q92" i="20"/>
  <c r="Q164" i="22"/>
  <c r="Q318" i="20"/>
  <c r="Q309" i="20"/>
  <c r="Q431" i="20"/>
  <c r="Q29" i="20"/>
  <c r="Q180" i="20"/>
  <c r="Q144" i="20"/>
  <c r="Q936" i="20"/>
  <c r="Q130" i="20"/>
  <c r="Q43" i="20"/>
  <c r="Q38" i="20"/>
  <c r="Q94" i="20"/>
  <c r="Q45" i="20"/>
  <c r="Q549" i="20"/>
  <c r="Q987" i="20"/>
  <c r="Q273" i="22"/>
  <c r="Q141" i="20"/>
  <c r="Q569" i="20"/>
  <c r="Q272" i="22"/>
  <c r="Q755" i="20"/>
  <c r="Q16" i="22"/>
  <c r="Q776" i="20"/>
  <c r="Q71" i="20"/>
  <c r="Q513" i="20"/>
  <c r="Q150" i="20"/>
  <c r="Q78" i="22"/>
  <c r="Q165" i="20"/>
  <c r="Q251" i="22"/>
  <c r="Q160" i="20"/>
  <c r="Q595" i="20"/>
  <c r="Q1056" i="20"/>
  <c r="Q1113" i="20"/>
  <c r="Q1111" i="20"/>
  <c r="Q67" i="20"/>
  <c r="Q433" i="20"/>
  <c r="Q107" i="22"/>
  <c r="Q157" i="20"/>
  <c r="Q126" i="20"/>
  <c r="Q879" i="20"/>
  <c r="Q104" i="22"/>
  <c r="Q307" i="20"/>
  <c r="Q867" i="20"/>
  <c r="Q182" i="22"/>
  <c r="Q388" i="20"/>
  <c r="Q436" i="20"/>
  <c r="Q268" i="22"/>
  <c r="Q275" i="22"/>
  <c r="Q148" i="22"/>
  <c r="Q521" i="20"/>
  <c r="Q811" i="20"/>
  <c r="Q790" i="20"/>
  <c r="Q538" i="20"/>
  <c r="Q959" i="20"/>
  <c r="Q972" i="20"/>
  <c r="Q181" i="20"/>
  <c r="Q803" i="20"/>
  <c r="Q490" i="20"/>
  <c r="Q250" i="20"/>
  <c r="Q79" i="20"/>
  <c r="Q1062" i="20"/>
  <c r="Q106" i="20"/>
  <c r="Q872" i="20"/>
  <c r="Q257" i="20"/>
  <c r="Q210" i="20"/>
  <c r="Q43" i="22"/>
  <c r="Q172" i="20"/>
  <c r="Q488" i="20"/>
  <c r="Q887" i="20"/>
  <c r="Q291" i="22"/>
  <c r="Q232" i="20"/>
  <c r="Q226" i="20"/>
  <c r="Q1039" i="20"/>
  <c r="Q170" i="20"/>
  <c r="Q350" i="20"/>
  <c r="Q465" i="20"/>
  <c r="Q464" i="20"/>
  <c r="Q328" i="20"/>
  <c r="Q494" i="20"/>
  <c r="Q289" i="20"/>
  <c r="Q995" i="20"/>
  <c r="Q947" i="20"/>
  <c r="Q741" i="20"/>
  <c r="Q152" i="22"/>
  <c r="Q274" i="20"/>
  <c r="Q313" i="20"/>
  <c r="Q568" i="20"/>
  <c r="Q764" i="20"/>
  <c r="Q281" i="20"/>
  <c r="Q772" i="20"/>
  <c r="Q1007" i="20"/>
  <c r="Q234" i="22"/>
  <c r="Q286" i="20"/>
  <c r="Q396" i="20"/>
  <c r="Q495" i="20"/>
  <c r="Q29" i="22"/>
  <c r="Q505" i="20"/>
  <c r="Q205" i="22"/>
  <c r="Q524" i="20"/>
  <c r="Q607" i="20"/>
  <c r="Q1051" i="20"/>
  <c r="Q477" i="20"/>
  <c r="Q601" i="20"/>
  <c r="J426" i="20"/>
  <c r="J321" i="20"/>
  <c r="J508" i="21"/>
  <c r="J118" i="20"/>
  <c r="J408" i="21"/>
  <c r="J608" i="21"/>
  <c r="J108" i="21"/>
  <c r="Q1024" i="20"/>
  <c r="Q271" i="22"/>
  <c r="J8" i="22"/>
  <c r="J526" i="20"/>
  <c r="H14" i="16"/>
  <c r="I9" i="14"/>
  <c r="I11" i="14" s="1"/>
  <c r="J30" i="38"/>
  <c r="J8" i="21"/>
  <c r="Q435" i="20"/>
  <c r="Q199" i="22"/>
  <c r="H25" i="16"/>
  <c r="J73" i="38"/>
  <c r="I17" i="14"/>
  <c r="H24" i="16"/>
  <c r="J72" i="38"/>
  <c r="J18" i="20"/>
  <c r="J16" i="20" s="1"/>
  <c r="J829" i="20"/>
  <c r="J221" i="20"/>
  <c r="J208" i="22"/>
  <c r="J626" i="20"/>
  <c r="J308" i="21"/>
  <c r="J1033" i="20"/>
  <c r="J13" i="20" s="1"/>
  <c r="J55" i="38" s="1"/>
  <c r="J729" i="20"/>
  <c r="J930" i="20"/>
  <c r="J11" i="20" s="1"/>
  <c r="J53" i="38" s="1"/>
  <c r="J108" i="22"/>
  <c r="J31" i="38"/>
  <c r="H15" i="16"/>
  <c r="J708" i="21"/>
  <c r="J208" i="21"/>
  <c r="E829" i="20"/>
  <c r="Q830" i="20"/>
  <c r="E321" i="20"/>
  <c r="Q322" i="20"/>
  <c r="C15" i="16"/>
  <c r="D7" i="16" s="1"/>
  <c r="E31" i="38"/>
  <c r="E73" i="38"/>
  <c r="C25" i="16"/>
  <c r="P16" i="14"/>
  <c r="D17" i="14"/>
  <c r="E930" i="20"/>
  <c r="E11" i="20" s="1"/>
  <c r="Q931" i="20"/>
  <c r="E18" i="20"/>
  <c r="Q19" i="20"/>
  <c r="E729" i="20"/>
  <c r="Q730" i="20"/>
  <c r="Q109" i="22"/>
  <c r="E108" i="22"/>
  <c r="Q209" i="22"/>
  <c r="E208" i="22"/>
  <c r="Q609" i="21"/>
  <c r="C14" i="16"/>
  <c r="E30" i="38"/>
  <c r="D9" i="14"/>
  <c r="E626" i="20"/>
  <c r="Q627" i="20"/>
  <c r="E526" i="20"/>
  <c r="Q527" i="20"/>
  <c r="Q9" i="22"/>
  <c r="E8" i="22"/>
  <c r="Q222" i="20"/>
  <c r="E221" i="20"/>
  <c r="E426" i="20"/>
  <c r="Q427" i="20"/>
  <c r="E118" i="20"/>
  <c r="Q119" i="20"/>
  <c r="C24" i="16"/>
  <c r="H6" i="16" s="1"/>
  <c r="E72" i="38"/>
  <c r="E1033" i="20"/>
  <c r="E13" i="20" s="1"/>
  <c r="Q1034" i="20"/>
  <c r="Q75" i="21" l="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11" i="41" s="1"/>
  <c r="K9" i="12"/>
  <c r="K11" i="12" s="1"/>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8" i="20"/>
  <c r="P12" i="20" s="1"/>
  <c r="P49" i="38"/>
  <c r="P50" i="38" s="1"/>
  <c r="P54" i="38" s="1"/>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F29" i="16" s="1"/>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G74" i="38" s="1"/>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6" i="21" s="1"/>
  <c r="G308" i="21"/>
  <c r="G18" i="20"/>
  <c r="G16" i="20" s="1"/>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Q8" i="22" s="1"/>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E424" i="20"/>
  <c r="E9" i="20" s="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422" i="20"/>
  <c r="J74" i="38"/>
  <c r="H20" i="16"/>
  <c r="H16" i="16"/>
  <c r="H17" i="16" s="1"/>
  <c r="H29" i="16"/>
  <c r="J6" i="21"/>
  <c r="J32" i="38"/>
  <c r="J34" i="38" s="1"/>
  <c r="J6" i="22"/>
  <c r="J424" i="20"/>
  <c r="J9" i="20" s="1"/>
  <c r="J51" i="38" s="1"/>
  <c r="E727" i="20"/>
  <c r="E10" i="20" s="1"/>
  <c r="E52" i="38" s="1"/>
  <c r="E32" i="38"/>
  <c r="E16" i="20"/>
  <c r="E53" i="38"/>
  <c r="E74" i="38"/>
  <c r="E55" i="38"/>
  <c r="D6" i="16"/>
  <c r="C20" i="16"/>
  <c r="C16" i="16"/>
  <c r="C17" i="16" s="1"/>
  <c r="C10" i="16" s="1"/>
  <c r="P17" i="14"/>
  <c r="E6" i="22"/>
  <c r="D10" i="14"/>
  <c r="D11" i="14"/>
  <c r="C26" i="16"/>
  <c r="C27" i="16" s="1"/>
  <c r="G10" i="16" s="1"/>
  <c r="H7" i="16"/>
  <c r="C29" i="16"/>
  <c r="J6" i="16" s="1"/>
  <c r="P9" i="14"/>
  <c r="P11" i="14" s="1"/>
  <c r="E6" i="21" l="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Q424" i="20" s="1"/>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H33" i="38" s="1"/>
  <c r="I29" i="38" s="1"/>
  <c r="I33" i="38" s="1"/>
  <c r="J29" i="38" s="1"/>
  <c r="J33" i="38" s="1"/>
  <c r="K29" i="38" s="1"/>
  <c r="K33" i="38" s="1"/>
  <c r="L29" i="38" s="1"/>
  <c r="E34" i="38"/>
  <c r="E6" i="14"/>
  <c r="E10" i="14" s="1"/>
  <c r="C30" i="16"/>
  <c r="D19" i="16"/>
  <c r="F7" i="16"/>
  <c r="D21" i="16"/>
  <c r="D22" i="16" s="1"/>
  <c r="E422" i="20"/>
  <c r="E6" i="20"/>
  <c r="E51" i="38"/>
  <c r="Q32" i="38" l="1"/>
  <c r="Q34" i="38" s="1"/>
  <c r="Q727" i="20"/>
  <c r="Q16" i="20"/>
  <c r="Q219" i="20"/>
  <c r="Q6" i="22"/>
  <c r="L33" i="38"/>
  <c r="M29" i="38" s="1"/>
  <c r="M33" i="38" s="1"/>
  <c r="N29" i="38" s="1"/>
  <c r="N33" i="38" s="1"/>
  <c r="O29" i="38" s="1"/>
  <c r="O33" i="38" s="1"/>
  <c r="P29" i="38" s="1"/>
  <c r="P33" i="38" s="1"/>
  <c r="Q33" i="38" s="1"/>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Q422" i="20"/>
  <c r="J7" i="16"/>
  <c r="C31" i="16"/>
  <c r="C32" i="16" s="1"/>
  <c r="I10" i="16" s="1"/>
  <c r="D30" i="16"/>
  <c r="D31" i="16" s="1"/>
  <c r="D32" i="16" s="1"/>
  <c r="F6" i="14"/>
  <c r="F10" i="14" s="1"/>
  <c r="E8" i="20"/>
  <c r="E12" i="20" s="1"/>
  <c r="E48" i="38"/>
  <c r="E14" i="20"/>
  <c r="Q1031" i="20" l="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Q48" i="38"/>
  <c r="Q50" i="38" s="1"/>
  <c r="E50" i="38"/>
  <c r="E54" i="38" s="1"/>
  <c r="Q8" i="20"/>
  <c r="G6" i="14"/>
  <c r="G10" i="14" s="1"/>
  <c r="E30" i="16"/>
  <c r="E31" i="16" s="1"/>
  <c r="E32" i="16" s="1"/>
  <c r="Q12" i="20" l="1"/>
  <c r="Q54" i="38"/>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<sst xmlns="http://schemas.openxmlformats.org/spreadsheetml/2006/main" count="4834" uniqueCount="1490">
  <si>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</si>
  <si>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</si>
  <si>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</si>
  <si>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</si>
  <si>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</si>
  <si>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</si>
  <si>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</si>
  <si>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</si>
  <si>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</si>
  <si>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</si>
  <si>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</si>
  <si>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</si>
  <si>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</si>
  <si>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</si>
  <si>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</si>
  <si>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</si>
  <si>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</si>
  <si>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</si>
  <si>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</si>
  <si>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</si>
  <si>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</si>
  <si>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</si>
  <si>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</si>
  <si>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</si>
  <si>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</si>
  <si>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</si>
  <si>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</si>
  <si>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</si>
  <si>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</si>
  <si>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</si>
  <si>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</si>
  <si>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</si>
  <si>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</si>
  <si>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</si>
  <si>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</si>
  <si>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</si>
  <si>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</si>
  <si>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</si>
  <si>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</si>
  <si>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</si>
  <si>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</si>
  <si>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</si>
  <si>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</si>
  <si>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</si>
  <si>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</si>
  <si>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</si>
  <si>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</si>
  <si>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</si>
  <si>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</si>
  <si>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</si>
  <si>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</si>
  <si>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</si>
  <si>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</si>
  <si>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</si>
  <si>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</si>
  <si>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</si>
  <si>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</si>
  <si>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</si>
  <si>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</si>
  <si>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</si>
  <si>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</si>
  <si>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</si>
  <si>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</si>
  <si>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</si>
  <si>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</si>
  <si>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</si>
  <si>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</si>
  <si>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</si>
  <si>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</si>
  <si>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</si>
  <si>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</si>
  <si>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</si>
  <si>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</si>
  <si>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</si>
  <si>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</si>
  <si>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</si>
  <si>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</si>
  <si>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</si>
  <si>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</si>
  <si>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</si>
  <si>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</si>
  <si>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</si>
  <si>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</si>
  <si>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</si>
  <si>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</si>
  <si>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</si>
  <si>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</si>
  <si>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</si>
  <si>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</si>
  <si>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</si>
  <si>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</si>
  <si>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</si>
  <si>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</si>
  <si>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</si>
  <si>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</si>
  <si>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</si>
  <si>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</si>
  <si>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</si>
  <si>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</si>
  <si>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</si>
  <si>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</si>
  <si>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</si>
  <si>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</si>
  <si>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</si>
  <si>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</si>
  <si>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</si>
  <si>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</si>
  <si>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</si>
  <si>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</si>
  <si>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</si>
  <si>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</si>
  <si>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</si>
  <si>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</si>
  <si>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</si>
  <si>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</si>
  <si>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</si>
  <si>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</si>
  <si>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</si>
  <si>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</si>
  <si>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</si>
  <si>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</si>
  <si>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</si>
  <si>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</si>
  <si>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</si>
  <si>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</si>
  <si>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</si>
  <si>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</si>
  <si>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</si>
  <si>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</si>
  <si>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</si>
  <si>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</si>
  <si>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</si>
  <si>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</si>
  <si>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</si>
  <si>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</si>
  <si>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</si>
  <si>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</si>
  <si>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</si>
  <si>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</si>
  <si>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</si>
  <si>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</si>
  <si>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</si>
  <si>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</si>
  <si>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</si>
  <si>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</si>
  <si>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</si>
  <si>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</si>
  <si>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</si>
  <si>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</si>
  <si>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</si>
  <si>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</si>
  <si>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</si>
  <si>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</si>
  <si>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</si>
  <si>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</si>
  <si>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</si>
  <si>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</si>
  <si>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</si>
  <si>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</si>
  <si>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</si>
  <si>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</si>
  <si>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</si>
  <si>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</si>
  <si>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</si>
  <si>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</si>
  <si>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</si>
  <si>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</si>
  <si>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</si>
  <si>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</si>
  <si>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</si>
  <si>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</si>
  <si>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</si>
  <si>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</si>
  <si>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</si>
  <si>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</si>
  <si>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</si>
  <si>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</si>
  <si>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</si>
  <si>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</si>
  <si>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</si>
  <si>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</si>
  <si>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</si>
  <si>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</si>
  <si>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</si>
  <si>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</si>
  <si>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</si>
  <si>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</si>
  <si>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</si>
  <si>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</si>
  <si>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</si>
  <si>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</si>
  <si>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</si>
  <si>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</si>
  <si>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</si>
  <si>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</si>
  <si>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</si>
  <si>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</si>
  <si>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</si>
  <si>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</si>
  <si>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</si>
  <si>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</si>
  <si>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</si>
  <si>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</si>
  <si>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</si>
  <si>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</si>
  <si>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</si>
  <si>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</si>
  <si>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</si>
  <si>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</si>
  <si>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</si>
  <si>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</si>
  <si>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</si>
  <si>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</si>
  <si>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</si>
  <si>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</si>
  <si>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</si>
  <si>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</si>
  <si>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</si>
  <si>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</si>
  <si>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</si>
  <si>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</si>
  <si>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</si>
  <si>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</si>
  <si>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</si>
  <si>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</si>
  <si>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</si>
  <si>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</si>
  <si>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</si>
  <si>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</si>
  <si>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</si>
  <si>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</si>
  <si>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</si>
  <si>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</si>
  <si>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</si>
  <si>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</si>
  <si>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</si>
  <si>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</si>
  <si>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</si>
  <si>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</si>
  <si>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</si>
  <si>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</si>
  <si>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</si>
  <si>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</si>
  <si>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</si>
  <si>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</si>
  <si>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</si>
  <si>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</si>
  <si>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</si>
  <si>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</si>
  <si>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</si>
  <si>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</si>
  <si>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</si>
  <si>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</si>
  <si>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</si>
  <si>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</si>
  <si>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</si>
  <si>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</si>
  <si>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</si>
  <si>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</si>
  <si>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</si>
  <si>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</si>
  <si>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</si>
  <si>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</si>
  <si>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</si>
  <si>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</si>
  <si>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</si>
  <si>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</si>
  <si>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</si>
  <si>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</si>
  <si>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</si>
  <si>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</si>
  <si>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</si>
  <si>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</si>
  <si>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</si>
  <si>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</si>
  <si>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</si>
  <si>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</si>
  <si>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</si>
  <si>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</si>
  <si>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</si>
  <si>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</si>
  <si>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</si>
  <si>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</si>
  <si>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</si>
  <si>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</si>
  <si>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</si>
  <si>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</si>
  <si>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</si>
  <si>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</si>
  <si>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</si>
  <si>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</si>
  <si>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</si>
  <si>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</si>
  <si>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</si>
  <si>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</si>
  <si>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</si>
  <si>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</si>
  <si>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</si>
  <si>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</si>
  <si>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</si>
  <si>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</si>
  <si>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</si>
  <si>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</si>
  <si>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</si>
  <si>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</si>
  <si>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</si>
  <si>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</si>
  <si>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</si>
  <si>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</si>
  <si>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</si>
  <si>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</si>
  <si>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</si>
  <si>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</si>
  <si>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</si>
  <si>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</si>
  <si>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</si>
  <si>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</si>
  <si>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</si>
  <si>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</si>
  <si>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</si>
  <si>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</si>
  <si>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</si>
  <si>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</si>
  <si>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</si>
  <si>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</si>
  <si>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</si>
  <si>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</si>
  <si>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</si>
  <si>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</si>
  <si>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</si>
  <si>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</si>
  <si>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</si>
  <si>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</si>
  <si>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</si>
  <si>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</si>
  <si>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</si>
  <si>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</si>
  <si>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</si>
  <si>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</si>
  <si>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</si>
  <si>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</si>
  <si>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</si>
  <si>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</si>
  <si>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</si>
  <si>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</si>
  <si>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</si>
  <si>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</si>
  <si>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</si>
  <si>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</si>
  <si>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</si>
  <si>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</si>
  <si>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</si>
  <si>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</si>
  <si>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</si>
  <si>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</si>
  <si>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</si>
  <si>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</si>
  <si>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</si>
  <si>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</si>
  <si>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</si>
  <si>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</si>
  <si>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</si>
  <si>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</si>
  <si>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</si>
  <si>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</si>
  <si>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</si>
  <si>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</si>
  <si>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</si>
  <si>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</si>
  <si>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</si>
  <si>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</si>
  <si>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</si>
  <si>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</si>
  <si>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</si>
  <si>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</si>
  <si>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</si>
  <si>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</si>
  <si>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</si>
  <si>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</si>
  <si>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</si>
  <si>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</si>
  <si>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</si>
  <si>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</si>
  <si>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</si>
  <si>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</si>
  <si>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</si>
  <si>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</si>
  <si>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</si>
  <si>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</si>
  <si>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</si>
  <si>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</si>
  <si>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</si>
  <si>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</si>
  <si>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</si>
  <si>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</si>
  <si>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</si>
  <si>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</si>
  <si>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</si>
  <si>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</si>
  <si>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</si>
  <si>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</si>
  <si>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</si>
  <si>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</si>
  <si>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</si>
  <si>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</si>
  <si>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</si>
  <si>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</si>
  <si>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</si>
  <si>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</si>
  <si>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</si>
  <si>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</si>
  <si>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</si>
  <si>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</si>
  <si>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</si>
  <si>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</si>
  <si>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</si>
  <si>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</si>
  <si>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</si>
  <si>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</si>
  <si>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</si>
  <si>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</si>
  <si>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</si>
  <si>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</si>
  <si>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</si>
  <si>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</si>
  <si>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</si>
  <si>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</si>
  <si>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</si>
  <si>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</si>
  <si>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</si>
  <si>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</si>
  <si>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</si>
  <si>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</si>
  <si>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</si>
  <si>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</si>
  <si>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</si>
  <si>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</si>
  <si>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</si>
  <si>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</si>
  <si>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</si>
  <si>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</si>
  <si>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</si>
  <si>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</si>
  <si>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</si>
  <si>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</si>
  <si>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</si>
  <si>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</si>
  <si>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</si>
  <si>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</si>
  <si>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</si>
  <si>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</si>
  <si>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</si>
  <si>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</si>
  <si>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</si>
  <si>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</si>
  <si>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</si>
  <si>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</si>
  <si>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</si>
  <si>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</si>
  <si>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</si>
  <si>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</si>
  <si>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</si>
  <si>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</si>
  <si>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</si>
  <si>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</si>
  <si>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</si>
  <si>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</si>
  <si>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</si>
  <si>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</si>
  <si>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</si>
  <si>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</si>
  <si>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</si>
  <si>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</si>
  <si>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</si>
  <si>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</si>
  <si>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</si>
  <si>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</si>
  <si>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</si>
  <si>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</si>
  <si>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</si>
  <si>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</si>
  <si>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</si>
  <si>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</si>
  <si>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</si>
  <si>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</si>
  <si>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</si>
  <si>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</si>
  <si>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</si>
  <si>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</si>
  <si>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</si>
  <si>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</si>
  <si>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</si>
  <si>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</si>
  <si>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</si>
  <si>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</si>
  <si>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</si>
  <si>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</si>
  <si>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</si>
  <si>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</si>
  <si>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</si>
  <si>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</si>
  <si>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</si>
  <si>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</si>
  <si>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</si>
  <si>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</si>
  <si>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</si>
  <si>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</si>
  <si>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</si>
  <si>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</si>
  <si>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</si>
  <si>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</si>
  <si>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</si>
  <si>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</si>
  <si>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</si>
  <si>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</si>
  <si>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</si>
  <si>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</si>
  <si>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</si>
  <si>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</si>
  <si>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</si>
  <si>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</si>
  <si>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</si>
  <si>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</si>
  <si>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</si>
  <si>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</si>
  <si>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</si>
  <si>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</si>
  <si>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</si>
  <si>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</si>
  <si>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</si>
  <si>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</si>
  <si>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</si>
  <si>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</si>
  <si>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</si>
  <si>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</si>
  <si>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</si>
  <si>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</si>
  <si>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</si>
  <si>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</si>
  <si>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</si>
  <si>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</si>
  <si>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</si>
  <si>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</si>
  <si>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</si>
  <si>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</si>
  <si>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</si>
  <si>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</si>
  <si>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</si>
  <si>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</si>
  <si>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</si>
  <si>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</si>
  <si>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</si>
  <si>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</si>
  <si>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</si>
  <si>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</si>
  <si>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</si>
  <si>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</si>
  <si>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</si>
  <si>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</si>
  <si>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</si>
  <si>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</si>
  <si>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</si>
  <si>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</si>
  <si>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</si>
  <si>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</si>
  <si>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</si>
  <si>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</si>
  <si>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</si>
  <si>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</si>
  <si>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</si>
  <si>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</si>
  <si>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</si>
  <si>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</si>
  <si>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</si>
  <si>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</si>
  <si>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</si>
  <si>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</si>
  <si>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</si>
  <si>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</si>
  <si>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</si>
  <si>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</si>
  <si>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</si>
  <si>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</si>
  <si>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</si>
  <si>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</si>
  <si>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</si>
  <si>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</si>
  <si>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</si>
  <si>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</si>
  <si>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</si>
  <si>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</si>
  <si>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</si>
  <si>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</si>
  <si>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</si>
  <si>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</si>
  <si>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</si>
  <si>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</si>
  <si>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</si>
  <si>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</si>
  <si>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</si>
  <si>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</si>
  <si>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</si>
  <si>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</si>
  <si>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</si>
  <si>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</si>
  <si>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</si>
  <si>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</si>
  <si>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</si>
  <si>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</si>
  <si>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</si>
  <si>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</si>
  <si>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</si>
  <si>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</si>
  <si>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</si>
  <si>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</si>
  <si>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</si>
  <si>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</si>
  <si>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</si>
  <si>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</si>
  <si>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</si>
  <si>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</si>
  <si>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</si>
  <si>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</si>
  <si>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</si>
  <si>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</si>
  <si>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</si>
  <si>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</si>
  <si>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</si>
  <si>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</si>
  <si>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</si>
  <si>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</si>
  <si>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</si>
  <si>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</si>
  <si>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</si>
  <si>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</si>
  <si>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</si>
  <si>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</si>
  <si>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</si>
  <si>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</si>
  <si>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</si>
  <si>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</si>
  <si>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</si>
  <si>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</si>
  <si>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</si>
  <si>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</si>
  <si>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</si>
  <si>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</si>
  <si>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</si>
  <si>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</si>
  <si>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</si>
  <si>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</si>
  <si>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</si>
  <si>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</si>
  <si>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</si>
  <si>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</si>
  <si>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</si>
  <si>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</si>
  <si>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</si>
  <si>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</si>
  <si>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</si>
  <si>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</si>
  <si>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</si>
  <si>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</si>
  <si>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</si>
  <si>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</si>
  <si>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</si>
  <si>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</si>
  <si>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</si>
  <si>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</si>
  <si>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</si>
  <si>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</si>
  <si>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</si>
  <si>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</si>
  <si>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</si>
  <si>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</si>
  <si>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</si>
  <si>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</si>
  <si>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</si>
  <si>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</si>
  <si>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</si>
  <si>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</si>
  <si>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</si>
  <si>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</si>
  <si>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</si>
  <si>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</si>
  <si>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</si>
  <si>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</si>
  <si>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</si>
  <si>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</si>
  <si>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</si>
  <si>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</si>
  <si>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</si>
  <si>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</si>
  <si>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</si>
  <si>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</si>
  <si>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</si>
  <si>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</si>
  <si>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</si>
  <si>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</si>
  <si>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</si>
  <si>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</si>
  <si>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</si>
  <si>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</si>
  <si>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</si>
  <si>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</si>
  <si>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</si>
  <si>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</si>
  <si>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</si>
  <si>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</si>
  <si>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</si>
  <si>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</si>
  <si>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</si>
  <si>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</si>
  <si>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</si>
  <si>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</si>
  <si>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</si>
  <si>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</si>
  <si>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</si>
  <si>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</si>
  <si>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</si>
  <si>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</si>
  <si>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</si>
  <si>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</si>
  <si>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</si>
  <si>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</si>
  <si>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</si>
  <si>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</si>
  <si>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</si>
  <si>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</si>
  <si>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</si>
  <si>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</si>
  <si>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</si>
  <si>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</si>
  <si>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</si>
  <si>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</si>
  <si>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</si>
  <si>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</si>
  <si>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</si>
  <si>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</si>
  <si>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</si>
  <si>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</si>
  <si>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</si>
  <si>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</si>
  <si>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</si>
  <si>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</si>
  <si>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</si>
  <si>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</si>
  <si>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</si>
  <si>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</si>
  <si>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</si>
  <si>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</si>
  <si>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</si>
  <si>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</si>
  <si>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</si>
  <si>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</si>
  <si>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</si>
  <si>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</si>
  <si>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</si>
  <si>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</si>
  <si>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</si>
  <si>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</si>
  <si>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</si>
  <si>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</si>
  <si>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</si>
  <si>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</si>
  <si>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</si>
  <si>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</si>
  <si>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</si>
  <si>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</si>
  <si>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</si>
  <si>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</si>
  <si>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</si>
  <si>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</si>
  <si>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</si>
  <si>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</si>
  <si>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</si>
  <si>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</si>
  <si>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</si>
  <si>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</si>
  <si>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</si>
  <si>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</si>
  <si>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</si>
  <si>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</si>
  <si>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</si>
  <si>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</si>
  <si>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</si>
  <si>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</si>
  <si>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</si>
  <si>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</si>
  <si>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</si>
  <si>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</si>
  <si>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</si>
  <si>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</si>
  <si>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</si>
  <si>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</si>
  <si>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</si>
  <si>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</si>
  <si>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</si>
  <si>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</si>
  <si>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</si>
  <si>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</si>
  <si>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</si>
  <si>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</si>
  <si>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</si>
  <si>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</si>
  <si>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</si>
  <si>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</si>
  <si>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</si>
  <si>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</si>
  <si>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</si>
  <si>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</si>
  <si>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</si>
  <si>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</si>
  <si>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</si>
  <si>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</si>
  <si>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</si>
  <si>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</si>
  <si>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</si>
  <si>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</si>
  <si>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</si>
  <si>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</si>
  <si>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</si>
  <si>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</si>
  <si>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</si>
  <si>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</si>
  <si>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</si>
  <si>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</si>
  <si>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</si>
  <si>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</si>
  <si>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</si>
  <si>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</si>
  <si>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</si>
  <si>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</si>
  <si>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</si>
  <si>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</si>
  <si>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</si>
  <si>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</si>
  <si>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</si>
  <si>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</si>
  <si>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</si>
  <si>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</si>
  <si>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</si>
  <si>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</si>
  <si>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</si>
  <si>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</si>
  <si>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</si>
  <si>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</si>
  <si>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</si>
  <si>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</si>
  <si>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</si>
  <si>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</si>
  <si>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</si>
  <si>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</si>
  <si>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</si>
  <si>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</si>
  <si>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</si>
  <si>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</si>
  <si>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</si>
  <si>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</si>
  <si>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</si>
  <si>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</si>
  <si>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</si>
  <si>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</si>
  <si>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</si>
  <si>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</si>
  <si>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</si>
  <si>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</si>
  <si>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</si>
  <si>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</si>
  <si>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</si>
  <si>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</si>
  <si>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</si>
  <si>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</si>
  <si>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</si>
  <si>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</si>
  <si>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</si>
  <si>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</si>
  <si>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</si>
  <si>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</si>
  <si>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</si>
  <si>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</si>
  <si>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</si>
  <si>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</si>
  <si>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</si>
  <si>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</si>
  <si>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</si>
  <si>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</si>
  <si>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</si>
  <si>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</si>
  <si>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</si>
  <si>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</si>
  <si>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</si>
  <si>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</si>
  <si>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</si>
  <si>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</si>
  <si>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</si>
  <si>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</si>
  <si>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</si>
  <si>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</si>
  <si>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</si>
  <si>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</si>
  <si>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</si>
  <si>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</si>
  <si>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</si>
  <si>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</si>
  <si>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</si>
  <si>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</si>
  <si>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</si>
  <si>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</si>
  <si>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</si>
  <si>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</si>
  <si>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</si>
  <si>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</si>
  <si>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</si>
  <si>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</si>
  <si>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</si>
  <si>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</si>
  <si>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</si>
  <si>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</si>
  <si>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</si>
  <si>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</si>
  <si>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</si>
  <si>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</si>
  <si>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</si>
  <si>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</si>
  <si>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</si>
  <si>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</si>
  <si>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</si>
  <si>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</si>
  <si>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</si>
  <si>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</si>
  <si>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</si>
  <si>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</si>
  <si>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</si>
  <si>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</si>
  <si>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</si>
  <si>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</si>
  <si>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</si>
  <si>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</si>
  <si>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</si>
  <si>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</si>
  <si>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</si>
  <si>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</si>
  <si>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</si>
  <si>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</si>
  <si>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</si>
  <si>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</si>
  <si>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</si>
  <si>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</si>
  <si>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</si>
  <si>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</si>
  <si>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</si>
  <si>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</si>
  <si>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</si>
  <si>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</si>
  <si>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</si>
  <si>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</si>
  <si>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</si>
  <si>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</si>
  <si>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</si>
  <si>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</si>
  <si>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</si>
  <si>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</si>
  <si>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</si>
  <si>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</si>
  <si>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</si>
  <si>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</si>
  <si>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</si>
  <si>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</si>
  <si>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</si>
  <si>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</si>
  <si>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</si>
  <si>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</si>
  <si>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</si>
  <si>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</si>
  <si>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</si>
  <si>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</si>
  <si>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</si>
  <si>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</si>
  <si>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</si>
  <si>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</si>
  <si>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</si>
  <si>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</si>
  <si>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</si>
  <si>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</si>
  <si>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</si>
  <si>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</si>
  <si>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</si>
  <si>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</si>
  <si>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</si>
  <si>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</si>
  <si>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</si>
  <si>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</si>
  <si>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</si>
  <si>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</si>
  <si>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</si>
  <si>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</si>
  <si>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</si>
  <si>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</si>
  <si>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</si>
  <si>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</si>
  <si>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</si>
  <si>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</si>
  <si>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</si>
  <si>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</si>
  <si>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</si>
  <si>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</si>
  <si>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</si>
  <si>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</si>
  <si>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</si>
  <si>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</si>
  <si>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</si>
  <si>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</si>
  <si>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</si>
  <si>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</si>
  <si>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</si>
  <si>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</si>
  <si>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</si>
  <si>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</si>
  <si>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</si>
  <si>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</si>
  <si>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</si>
  <si>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</si>
  <si>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</si>
  <si>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</si>
  <si>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</si>
  <si>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</si>
  <si>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</si>
  <si>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</si>
  <si>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</si>
  <si>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</si>
  <si>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</si>
  <si>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</si>
  <si>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</si>
  <si>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</si>
  <si>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</si>
  <si>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</si>
  <si>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</si>
  <si>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</si>
  <si>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</si>
  <si>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</si>
  <si>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</si>
  <si>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</si>
  <si>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</si>
  <si>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</si>
  <si>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</si>
  <si>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</si>
  <si>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</si>
  <si>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</si>
  <si>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</si>
  <si>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</si>
  <si>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</si>
  <si>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</si>
  <si>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</si>
  <si>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</si>
  <si>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</si>
  <si>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</si>
  <si>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</si>
  <si>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</si>
  <si>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</si>
  <si>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</si>
  <si>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</si>
  <si>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</si>
  <si>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</si>
  <si>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</si>
  <si>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</si>
  <si>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</si>
  <si>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</si>
  <si>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</si>
  <si>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</si>
  <si>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</si>
  <si>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</si>
  <si>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</si>
  <si>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</si>
  <si>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</si>
  <si>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</si>
  <si>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</si>
  <si>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</si>
  <si>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</si>
  <si>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</si>
  <si>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</si>
  <si>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</si>
  <si>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</si>
  <si>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</si>
  <si>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</si>
  <si>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</si>
  <si>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</si>
  <si>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</si>
  <si>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</si>
  <si>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</si>
  <si>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</si>
  <si>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</si>
  <si>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</si>
  <si>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</si>
  <si>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</si>
  <si>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</si>
  <si>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</si>
  <si>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</si>
  <si>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</si>
  <si>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</si>
  <si>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</si>
  <si>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</si>
  <si>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</si>
  <si>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</si>
  <si>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</si>
  <si>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</si>
  <si>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</si>
  <si>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</si>
  <si>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</si>
  <si>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</si>
  <si>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</si>
  <si>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</si>
  <si>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</si>
  <si>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</si>
  <si>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</si>
  <si>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</si>
  <si>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</si>
  <si>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</si>
  <si>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</si>
  <si>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</si>
  <si>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</si>
  <si>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</si>
  <si>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</si>
  <si>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</si>
  <si>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</si>
  <si>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</si>
  <si>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</si>
  <si>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</si>
  <si>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</si>
  <si>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</si>
  <si>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</si>
  <si>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</si>
  <si>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</si>
  <si>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</si>
  <si>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</si>
  <si>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</si>
  <si>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</si>
  <si>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</si>
  <si>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</si>
  <si>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</si>
  <si>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</si>
  <si>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</si>
  <si>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</si>
  <si>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</si>
  <si>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</si>
  <si>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</si>
  <si>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</si>
  <si>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</si>
  <si>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</si>
  <si>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</si>
  <si>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</si>
  <si>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</si>
  <si>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</si>
  <si>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</si>
  <si>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</si>
  <si>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</si>
  <si>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</si>
  <si>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</si>
  <si>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</si>
  <si>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</si>
  <si>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</si>
  <si>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</si>
  <si>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</si>
  <si>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</si>
  <si>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</si>
  <si>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</si>
  <si>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</si>
  <si>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</si>
  <si>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</si>
  <si>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</si>
  <si>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</si>
  <si>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</si>
  <si>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</si>
  <si>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</si>
  <si>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</si>
  <si>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</si>
  <si>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</si>
  <si>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</si>
  <si>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</si>
  <si>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</si>
  <si>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</si>
  <si>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</si>
  <si>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</si>
  <si>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</si>
  <si>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</si>
  <si>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</si>
  <si>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</si>
  <si>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</si>
  <si>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</si>
  <si>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</si>
  <si>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</si>
  <si>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</si>
  <si>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</si>
  <si>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</si>
  <si>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</si>
  <si>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</si>
  <si>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</si>
  <si>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</si>
  <si>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</si>
  <si>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</si>
  <si>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</si>
  <si>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</si>
  <si>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</si>
  <si>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</si>
  <si>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</si>
  <si>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</si>
  <si>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</si>
  <si>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</si>
  <si>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</si>
  <si>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</si>
  <si>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</si>
  <si>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</si>
  <si>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</si>
  <si>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</si>
  <si>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</si>
  <si>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</si>
  <si>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</si>
  <si>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</si>
  <si>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</si>
  <si>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</si>
  <si>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</si>
  <si>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</si>
  <si>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</si>
  <si>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</si>
  <si>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</si>
  <si>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</si>
  <si>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</si>
  <si>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</si>
  <si>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</si>
  <si>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</si>
  <si>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</si>
  <si>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</si>
  <si>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</si>
  <si>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</si>
  <si>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</si>
  <si>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</si>
  <si>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</si>
  <si>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</si>
  <si>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</si>
  <si>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</si>
  <si>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</si>
  <si>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</si>
  <si>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</si>
  <si>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</si>
  <si>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</si>
  <si>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</si>
  <si>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</si>
  <si>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</si>
  <si>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</si>
  <si>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</si>
  <si>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</si>
  <si>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</si>
  <si>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</si>
  <si>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</si>
  <si>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</si>
  <si>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</si>
  <si>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</si>
  <si>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</si>
  <si>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</si>
  <si>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</si>
  <si>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</si>
  <si>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</si>
  <si>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</si>
  <si>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</si>
  <si>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</si>
  <si>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</si>
  <si>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</si>
  <si>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</si>
  <si>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</si>
  <si>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</si>
  <si>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</si>
  <si>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</si>
  <si>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</si>
  <si>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</si>
  <si>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</si>
  <si>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</si>
  <si>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</si>
  <si>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</si>
  <si>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</si>
  <si>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</si>
  <si>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</si>
  <si>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</si>
  <si>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</si>
  <si>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</si>
  <si>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</si>
  <si>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</si>
  <si>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</si>
  <si>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</si>
  <si>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</si>
  <si>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</si>
  <si>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</si>
  <si>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</si>
  <si>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</si>
  <si>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</si>
  <si>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</si>
  <si>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</si>
  <si>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</si>
  <si>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</si>
  <si>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</si>
  <si>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</si>
  <si>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</si>
  <si>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</si>
  <si>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</si>
  <si>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</si>
  <si>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</si>
  <si>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</si>
  <si>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</si>
  <si>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</si>
  <si>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</si>
  <si>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</si>
  <si>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</si>
  <si>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</si>
  <si>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</si>
  <si>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</si>
  <si>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</si>
  <si>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</si>
  <si>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</si>
  <si>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</si>
  <si>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</si>
  <si>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</si>
  <si>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</si>
  <si>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</si>
  <si>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</si>
  <si>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</si>
  <si>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</si>
  <si>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</si>
  <si>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</si>
  <si>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</si>
  <si>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</si>
  <si>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</si>
  <si>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</si>
  <si>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</si>
  <si>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</si>
  <si>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</si>
  <si>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</si>
  <si>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</si>
  <si>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</si>
  <si>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</si>
  <si>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</si>
  <si>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</si>
  <si>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</si>
  <si>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</si>
  <si>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</si>
  <si>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</si>
  <si>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</si>
  <si>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</si>
  <si>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</si>
  <si>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</si>
  <si>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</si>
  <si>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</si>
  <si>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</si>
  <si>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</si>
  <si>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</si>
  <si>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</si>
  <si>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</si>
  <si>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</si>
  <si>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</si>
  <si>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</si>
  <si>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</si>
  <si>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</si>
  <si>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</si>
  <si>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</si>
  <si>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</si>
  <si>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</si>
  <si>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</si>
  <si>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</si>
  <si>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</si>
  <si>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</si>
  <si>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</si>
  <si>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</si>
  <si>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</si>
  <si>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</si>
  <si>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</si>
  <si>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</si>
  <si>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</si>
  <si>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</si>
  <si>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</si>
  <si>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</si>
  <si>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</si>
  <si>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</si>
  <si>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</si>
  <si>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</si>
  <si>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</si>
  <si>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</si>
  <si>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</si>
  <si>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</si>
  <si>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</si>
  <si>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</si>
  <si>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</si>
  <si>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</si>
  <si>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</si>
  <si>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</si>
  <si>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</si>
  <si>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</si>
  <si>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</si>
  <si>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</si>
  <si>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</si>
  <si>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</si>
  <si>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</si>
  <si>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</si>
  <si>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</si>
  <si>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</si>
  <si>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</si>
  <si>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</si>
  <si>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</si>
  <si>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</si>
  <si>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</si>
  <si>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</si>
  <si>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</si>
  <si>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</si>
  <si>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</si>
  <si>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</si>
  <si>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</si>
  <si>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</si>
  <si>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</si>
  <si>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</si>
  <si>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</si>
  <si>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</si>
  <si>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</si>
  <si>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</si>
  <si>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</si>
  <si>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</si>
  <si>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</si>
  <si>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</si>
  <si>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</si>
  <si>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</si>
  <si>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</si>
  <si>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</si>
  <si>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</si>
  <si>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</si>
  <si>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</si>
  <si>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</si>
  <si>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</si>
  <si>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</si>
  <si>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</si>
  <si>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</si>
  <si>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</si>
  <si>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</si>
  <si>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</si>
  <si>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</si>
  <si>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</si>
  <si>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</si>
  <si>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</si>
  <si>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</si>
  <si>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</si>
  <si>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</si>
  <si>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</si>
  <si>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</si>
  <si>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</si>
  <si>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</si>
  <si>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</si>
  <si>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</si>
  <si>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Processamento de valor a ser recebido em próximo processamento.</t>
  </si>
  <si>
    <t>Diferença Processada</t>
  </si>
  <si>
    <t>Valor Recebido no Mês</t>
  </si>
  <si>
    <t>RECEB. GLP 45 KG- FIADO</t>
  </si>
  <si>
    <t>Hora de Processamento</t>
  </si>
  <si>
    <t>Baixa - Contas a Receber - Mês</t>
  </si>
  <si>
    <t>CEMIG110 2016J</t>
  </si>
  <si>
    <t>ALE2016J</t>
  </si>
  <si>
    <t>AMBIENTE2016J</t>
  </si>
  <si>
    <t>ANDMONT2016D</t>
  </si>
  <si>
    <t>MAX2016J</t>
  </si>
  <si>
    <t>SALBRUNOF</t>
  </si>
  <si>
    <t>DIEGO2016J</t>
  </si>
  <si>
    <t>DOUGLAS2016J</t>
  </si>
  <si>
    <t>SALEMERC</t>
  </si>
  <si>
    <t>WELLING2016J</t>
  </si>
  <si>
    <t>MARCUS2016J</t>
  </si>
  <si>
    <t>FGTS 2016J</t>
  </si>
  <si>
    <t>BRASILPREV/51</t>
  </si>
  <si>
    <t>CEOS2016J</t>
  </si>
  <si>
    <t>CONTAR2016J</t>
  </si>
  <si>
    <t>003048C</t>
  </si>
  <si>
    <t>ALUGUEL2016J</t>
  </si>
  <si>
    <t>GALP109 2016J</t>
  </si>
  <si>
    <t>OI CELULARC</t>
  </si>
  <si>
    <t>SERASA2016J</t>
  </si>
  <si>
    <t>TRAMED08.16</t>
  </si>
  <si>
    <t>GPS 2016J</t>
  </si>
  <si>
    <t>CLARO CEL 2016J</t>
  </si>
  <si>
    <t>CESAMA109 2016J</t>
  </si>
  <si>
    <t>RENSEGFAB2016C</t>
  </si>
  <si>
    <t>CESAMA110 2016J</t>
  </si>
  <si>
    <t>LIBERTYSEGH</t>
  </si>
  <si>
    <t>5-SICOOB</t>
  </si>
  <si>
    <t>1-CAIXA A VISTA</t>
  </si>
  <si>
    <t>2-BANCO DO BRASIL</t>
  </si>
  <si>
    <t>OI2016J</t>
  </si>
  <si>
    <t>Descrição da Classificação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</si>
</sst>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2">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30" fillId="3" borderId="0" xfId="0" applyFont="1" applyFill="1" applyAlignment="1" applyProtection="1">
      <alignment horizontal="center"/>
    </xf>
    <xf numFmtId="0" fontId="19" fillId="3" borderId="0" xfId="0" applyFont="1" applyFill="1" applyAlignment="1">
      <alignment horizontal="center"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61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1"/>
      <tableStyleElement type="headerRow" dxfId="6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1795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81534256"/>
        <c:axId val="48153464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1795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81534256"/>
        <c:axId val="481534648"/>
      </c:lineChart>
      <c:catAx>
        <c:axId val="4815342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1534648"/>
        <c:crosses val="autoZero"/>
        <c:auto val="1"/>
        <c:lblAlgn val="ctr"/>
        <c:lblOffset val="100"/>
        <c:noMultiLvlLbl val="0"/>
      </c:catAx>
      <c:valAx>
        <c:axId val="48153464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153425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1795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81535040"/>
        <c:axId val="481535824"/>
      </c:barChart>
      <c:catAx>
        <c:axId val="48153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1535824"/>
        <c:crosses val="autoZero"/>
        <c:auto val="1"/>
        <c:lblAlgn val="ctr"/>
        <c:lblOffset val="100"/>
        <c:noMultiLvlLbl val="0"/>
      </c:catAx>
      <c:valAx>
        <c:axId val="481535824"/>
        <c:scaling>
          <c:orientation val="minMax"/>
        </c:scaling>
        <c:delete val="0"/>
        <c:axPos val="l"/>
        <c:numFmt formatCode="&quot;R$&quot;\ #,##0.0" sourceLinked="1"/>
        <c:majorTickMark val="out"/>
        <c:minorTickMark val="none"/>
        <c:tickLblPos val="nextTo"/>
        <c:crossAx val="48153504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87102304"/>
        <c:axId val="487103088"/>
      </c:barChart>
      <c:catAx>
        <c:axId val="48710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103088"/>
        <c:crosses val="autoZero"/>
        <c:auto val="1"/>
        <c:lblAlgn val="ctr"/>
        <c:lblOffset val="100"/>
        <c:noMultiLvlLbl val="0"/>
      </c:catAx>
      <c:valAx>
        <c:axId val="487103088"/>
        <c:scaling>
          <c:orientation val="minMax"/>
        </c:scaling>
        <c:delete val="0"/>
        <c:axPos val="l"/>
        <c:numFmt formatCode="&quot;R$&quot;\ #,##0.0" sourceLinked="1"/>
        <c:majorTickMark val="out"/>
        <c:minorTickMark val="none"/>
        <c:tickLblPos val="nextTo"/>
        <c:crossAx val="48710230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100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87101128"/>
        <c:axId val="487101520"/>
      </c:lineChart>
      <c:catAx>
        <c:axId val="487101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101520"/>
        <c:crosses val="autoZero"/>
        <c:auto val="1"/>
        <c:lblAlgn val="ctr"/>
        <c:lblOffset val="100"/>
        <c:noMultiLvlLbl val="0"/>
      </c:catAx>
      <c:valAx>
        <c:axId val="487101520"/>
        <c:scaling>
          <c:orientation val="minMax"/>
        </c:scaling>
        <c:delete val="1"/>
        <c:axPos val="l"/>
        <c:numFmt formatCode="&quot;R$&quot;\ #,##0.00" sourceLinked="1"/>
        <c:majorTickMark val="out"/>
        <c:minorTickMark val="none"/>
        <c:tickLblPos val="nextTo"/>
        <c:crossAx val="48710112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90502608"/>
        <c:axId val="490507312"/>
      </c:barChart>
      <c:catAx>
        <c:axId val="490502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507312"/>
        <c:crosses val="autoZero"/>
        <c:auto val="1"/>
        <c:lblAlgn val="ctr"/>
        <c:lblOffset val="100"/>
        <c:noMultiLvlLbl val="0"/>
      </c:catAx>
      <c:valAx>
        <c:axId val="490507312"/>
        <c:scaling>
          <c:orientation val="minMax"/>
        </c:scaling>
        <c:delete val="0"/>
        <c:axPos val="l"/>
        <c:numFmt formatCode="&quot;R$&quot;\ #,##0.00" sourceLinked="1"/>
        <c:majorTickMark val="out"/>
        <c:minorTickMark val="none"/>
        <c:tickLblPos val="nextTo"/>
        <c:crossAx val="49050260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14722.7</c:v>
                </c:pt>
                <c:pt idx="7">
                  <c:v>7872.5700000000006</c:v>
                </c:pt>
                <c:pt idx="8">
                  <c:v>7872.5700000000006</c:v>
                </c:pt>
                <c:pt idx="9">
                  <c:v>7872.5700000000006</c:v>
                </c:pt>
                <c:pt idx="10">
                  <c:v>7872.5700000000006</c:v>
                </c:pt>
                <c:pt idx="11">
                  <c:v>7872.5700000000006</c:v>
                </c:pt>
              </c:numCache>
            </c:numRef>
          </c:val>
        </c:ser>
        <c:dLbls>
          <c:showLegendKey val="0"/>
          <c:showVal val="0"/>
          <c:showCatName val="0"/>
          <c:showSerName val="0"/>
          <c:showPercent val="0"/>
          <c:showBubbleSize val="0"/>
        </c:dLbls>
        <c:gapWidth val="45"/>
        <c:overlap val="-32"/>
        <c:axId val="490509664"/>
        <c:axId val="490511232"/>
      </c:barChart>
      <c:catAx>
        <c:axId val="49050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90511232"/>
        <c:crosses val="autoZero"/>
        <c:auto val="1"/>
        <c:lblAlgn val="ctr"/>
        <c:lblOffset val="100"/>
        <c:noMultiLvlLbl val="0"/>
      </c:catAx>
      <c:valAx>
        <c:axId val="490511232"/>
        <c:scaling>
          <c:orientation val="minMax"/>
        </c:scaling>
        <c:delete val="0"/>
        <c:axPos val="l"/>
        <c:numFmt formatCode="&quot;R$&quot;\ #,##0.0" sourceLinked="1"/>
        <c:majorTickMark val="out"/>
        <c:minorTickMark val="none"/>
        <c:tickLblPos val="nextTo"/>
        <c:crossAx val="4905096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90500648"/>
        <c:axId val="490501040"/>
      </c:lineChart>
      <c:catAx>
        <c:axId val="490500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501040"/>
        <c:crosses val="autoZero"/>
        <c:auto val="1"/>
        <c:lblAlgn val="ctr"/>
        <c:lblOffset val="100"/>
        <c:noMultiLvlLbl val="0"/>
      </c:catAx>
      <c:valAx>
        <c:axId val="490501040"/>
        <c:scaling>
          <c:orientation val="minMax"/>
        </c:scaling>
        <c:delete val="1"/>
        <c:axPos val="l"/>
        <c:numFmt formatCode="0.0%" sourceLinked="1"/>
        <c:majorTickMark val="out"/>
        <c:minorTickMark val="none"/>
        <c:tickLblPos val="nextTo"/>
        <c:crossAx val="49050064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16479.230000000003</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1458.71</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15020.520000000004</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27021.250000000007</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-3777.63</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6161.52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-21939.880000000005</c:v>
                </c:pt>
              </c:numCache>
            </c:numRef>
          </c:val>
        </c:ser>
        <c:dLbls>
          <c:showLegendKey val="0"/>
          <c:showVal val="0"/>
          <c:showCatName val="0"/>
          <c:showSerName val="0"/>
          <c:showPercent val="0"/>
          <c:showBubbleSize val="0"/>
        </c:dLbls>
        <c:gapWidth val="60"/>
        <c:overlap val="-27"/>
        <c:axId val="490508488"/>
        <c:axId val="490505744"/>
      </c:barChart>
      <c:catAx>
        <c:axId val="4905084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505744"/>
        <c:crosses val="autoZero"/>
        <c:auto val="1"/>
        <c:lblAlgn val="ctr"/>
        <c:lblOffset val="100"/>
        <c:noMultiLvlLbl val="0"/>
      </c:catAx>
      <c:valAx>
        <c:axId val="49050574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50848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4395.7800000000007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13 KG - à vista</c:v>
                </c:pt>
                <c:pt idx="6">
                  <c:v>GLP 45 KG- FIADO</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60</c:v>
                </c:pt>
                <c:pt idx="6">
                  <c:v>-17</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1795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90505352"/>
        <c:axId val="490509272"/>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1795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90505352"/>
        <c:axId val="490509272"/>
      </c:lineChart>
      <c:catAx>
        <c:axId val="4905053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509272"/>
        <c:crosses val="autoZero"/>
        <c:auto val="1"/>
        <c:lblAlgn val="ctr"/>
        <c:lblOffset val="100"/>
        <c:noMultiLvlLbl val="0"/>
      </c:catAx>
      <c:valAx>
        <c:axId val="49050927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5053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16479.230000000003</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1458.71</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15020.520000000004</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27021.250000000007</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-3777.63</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6161.52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-21939.880000000005</c:v>
                </c:pt>
              </c:numCache>
            </c:numRef>
          </c:val>
        </c:ser>
        <c:dLbls>
          <c:showLegendKey val="0"/>
          <c:showVal val="0"/>
          <c:showCatName val="0"/>
          <c:showSerName val="0"/>
          <c:showPercent val="0"/>
          <c:showBubbleSize val="0"/>
        </c:dLbls>
        <c:gapWidth val="60"/>
        <c:overlap val="-27"/>
        <c:axId val="490506920"/>
        <c:axId val="490507704"/>
      </c:barChart>
      <c:catAx>
        <c:axId val="4905069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507704"/>
        <c:crosses val="autoZero"/>
        <c:auto val="1"/>
        <c:lblAlgn val="ctr"/>
        <c:lblOffset val="100"/>
        <c:noMultiLvlLbl val="0"/>
      </c:catAx>
      <c:valAx>
        <c:axId val="49050770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5069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100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90514368"/>
        <c:axId val="490513976"/>
      </c:lineChart>
      <c:catAx>
        <c:axId val="4905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513976"/>
        <c:crosses val="autoZero"/>
        <c:auto val="1"/>
        <c:lblAlgn val="ctr"/>
        <c:lblOffset val="100"/>
        <c:noMultiLvlLbl val="0"/>
      </c:catAx>
      <c:valAx>
        <c:axId val="490513976"/>
        <c:scaling>
          <c:orientation val="minMax"/>
        </c:scaling>
        <c:delete val="1"/>
        <c:axPos val="l"/>
        <c:numFmt formatCode="&quot;R$&quot;\ #,##0.00" sourceLinked="1"/>
        <c:majorTickMark val="out"/>
        <c:minorTickMark val="none"/>
        <c:tickLblPos val="nextTo"/>
        <c:crossAx val="49051436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4395.7800000000007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D&#250;vidas!A1"/><Relationship Id="rId3" Type="http://schemas.openxmlformats.org/officeDocument/2006/relationships/hyperlink" Target="#Jul!A1"/><Relationship Id="rId21" Type="http://schemas.openxmlformats.org/officeDocument/2006/relationships/hyperlink" Target="#Imprimir!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LUZ'!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10" Type="http://schemas.openxmlformats.org/officeDocument/2006/relationships/hyperlink" Target="#Mar!A1"/><Relationship Id="rId19" Type="http://schemas.openxmlformats.org/officeDocument/2006/relationships/hyperlink" Target="#Sugest&#245;es!A1"/><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13</xdr:row>
      <xdr:rowOff>242366</xdr:rowOff>
    </xdr:from>
    <xdr:to>
      <xdr:col>0</xdr:col>
      <xdr:colOff>1691213</xdr:colOff>
      <xdr:row>13</xdr:row>
      <xdr:rowOff>242366</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198975</xdr:rowOff>
    </xdr:from>
    <xdr:to>
      <xdr:col>0</xdr:col>
      <xdr:colOff>1818213</xdr:colOff>
      <xdr:row>15</xdr:row>
      <xdr:rowOff>234958</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42341</xdr:rowOff>
    </xdr:from>
    <xdr:to>
      <xdr:col>0</xdr:col>
      <xdr:colOff>1818213</xdr:colOff>
      <xdr:row>17</xdr:row>
      <xdr:rowOff>78325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120660</xdr:rowOff>
    </xdr:from>
    <xdr:to>
      <xdr:col>0</xdr:col>
      <xdr:colOff>1822446</xdr:colOff>
      <xdr:row>18</xdr:row>
      <xdr:rowOff>156643</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764862</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803252</xdr:colOff>
      <xdr:row>1</xdr:row>
      <xdr:rowOff>197909</xdr:rowOff>
    </xdr:from>
    <xdr:to>
      <xdr:col>6</xdr:col>
      <xdr:colOff>1588534</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1626924</xdr:colOff>
      <xdr:row>1</xdr:row>
      <xdr:rowOff>197909</xdr:rowOff>
    </xdr:from>
    <xdr:to>
      <xdr:col>7</xdr:col>
      <xdr:colOff>160148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209121</xdr:colOff>
      <xdr:row>1</xdr:row>
      <xdr:rowOff>197909</xdr:rowOff>
    </xdr:from>
    <xdr:to>
      <xdr:col>7</xdr:col>
      <xdr:colOff>983819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1032792</xdr:colOff>
      <xdr:row>1</xdr:row>
      <xdr:rowOff>197909</xdr:rowOff>
    </xdr:from>
    <xdr:to>
      <xdr:col>7</xdr:col>
      <xdr:colOff>1807490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1845882</xdr:colOff>
      <xdr:row>1</xdr:row>
      <xdr:rowOff>197909</xdr:rowOff>
    </xdr:from>
    <xdr:to>
      <xdr:col>8</xdr:col>
      <xdr:colOff>302830</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21" t="s">
        <v>0</v>
      </c>
      <c r="D1" s="221"/>
      <c r="E1" s="221"/>
      <c r="F1" s="221"/>
      <c r="G1" s="221"/>
      <c r="H1" s="221"/>
      <c r="I1" s="221"/>
      <c r="J1" s="221"/>
      <c r="K1" s="221"/>
      <c r="L1" s="221"/>
      <c r="M1" s="221"/>
    </row>
    <row r="2" spans="1:13" ht="54.75" customHeight="1" x14ac:dyDescent="0.9">
      <c r="C2" s="227" t="s">
        <v>1</v>
      </c>
      <c r="D2" s="227"/>
      <c r="E2" s="227"/>
      <c r="F2" s="227"/>
      <c r="G2" s="227"/>
      <c r="H2" s="227"/>
      <c r="I2" s="227"/>
      <c r="J2" s="227"/>
      <c r="K2" s="227"/>
      <c r="L2" s="227"/>
      <c r="M2" s="227"/>
    </row>
    <row r="3" spans="1:13" ht="37.5" customHeight="1" x14ac:dyDescent="0.25">
      <c r="C3" s="222" t="s">
        <v>2</v>
      </c>
      <c r="D3" s="222"/>
      <c r="E3" s="222"/>
      <c r="F3" s="222"/>
      <c r="G3" s="222"/>
      <c r="H3" s="222"/>
      <c r="I3" s="222"/>
      <c r="J3" s="222"/>
      <c r="K3" s="222"/>
      <c r="L3" s="222"/>
      <c r="M3" s="222"/>
    </row>
    <row r="4" spans="1:13" ht="33.950000000000003" customHeight="1" x14ac:dyDescent="0.25">
      <c r="C4" s="225" t="s">
        <v>3</v>
      </c>
      <c r="D4" s="225"/>
      <c r="E4" s="225"/>
      <c r="F4" s="225"/>
      <c r="G4" s="225"/>
      <c r="H4" s="225"/>
      <c r="I4" s="225"/>
      <c r="J4" s="225"/>
      <c r="K4" s="225"/>
      <c r="L4" s="225"/>
      <c r="M4" s="225"/>
    </row>
    <row r="5" spans="1:13" ht="8.1" customHeight="1" x14ac:dyDescent="0.25"/>
    <row r="6" spans="1:13" ht="17.100000000000001" customHeight="1" x14ac:dyDescent="0.25">
      <c r="C6" s="223">
        <v>1</v>
      </c>
      <c r="E6" s="224" t="s">
        <v>4</v>
      </c>
      <c r="F6" s="224"/>
      <c r="G6" s="224"/>
      <c r="H6" s="224"/>
      <c r="I6" s="224"/>
      <c r="J6" s="224"/>
      <c r="K6" s="224"/>
      <c r="L6" s="224"/>
      <c r="M6" s="224"/>
    </row>
    <row r="7" spans="1:13" ht="33.75" customHeight="1" x14ac:dyDescent="0.25">
      <c r="C7" s="223"/>
      <c r="E7" s="222" t="s">
        <v>182</v>
      </c>
      <c r="F7" s="222"/>
      <c r="G7" s="222"/>
      <c r="H7" s="222"/>
      <c r="I7" s="222"/>
      <c r="J7" s="222"/>
      <c r="K7" s="222"/>
      <c r="L7" s="222"/>
      <c r="M7" s="222"/>
    </row>
    <row r="8" spans="1:13" ht="17.100000000000001" customHeight="1" x14ac:dyDescent="0.25">
      <c r="C8" s="223"/>
      <c r="E8" s="226" t="s">
        <v>5</v>
      </c>
      <c r="F8" s="226"/>
      <c r="G8" s="226"/>
    </row>
    <row r="9" spans="1:13" ht="12" customHeight="1" x14ac:dyDescent="0.25"/>
    <row r="10" spans="1:13" ht="17.100000000000001" customHeight="1" x14ac:dyDescent="0.25">
      <c r="C10" s="223">
        <v>2</v>
      </c>
      <c r="E10" s="228" t="s">
        <v>183</v>
      </c>
      <c r="F10" s="228"/>
      <c r="G10" s="228"/>
      <c r="H10" s="228"/>
      <c r="I10" s="228"/>
      <c r="J10" s="228"/>
      <c r="K10" s="228"/>
      <c r="L10" s="228"/>
      <c r="M10" s="228"/>
    </row>
    <row r="11" spans="1:13" ht="33.75" customHeight="1" x14ac:dyDescent="0.25">
      <c r="C11" s="223"/>
      <c r="E11" s="222" t="s">
        <v>21</v>
      </c>
      <c r="F11" s="222"/>
      <c r="G11" s="222"/>
      <c r="H11" s="222"/>
      <c r="I11" s="222"/>
      <c r="J11" s="222"/>
      <c r="K11" s="222"/>
      <c r="L11" s="222"/>
      <c r="M11" s="222"/>
    </row>
    <row r="12" spans="1:13" ht="17.100000000000001" customHeight="1" x14ac:dyDescent="0.25">
      <c r="C12" s="223"/>
      <c r="E12" s="226" t="s">
        <v>5</v>
      </c>
      <c r="F12" s="226"/>
      <c r="G12" s="226"/>
    </row>
    <row r="13" spans="1:13" ht="12" customHeight="1" x14ac:dyDescent="0.35">
      <c r="C13" s="73"/>
    </row>
    <row r="14" spans="1:13" ht="17.100000000000001" customHeight="1" x14ac:dyDescent="0.25">
      <c r="C14" s="223">
        <v>3</v>
      </c>
      <c r="E14" s="224" t="s">
        <v>6</v>
      </c>
      <c r="F14" s="224"/>
      <c r="G14" s="224"/>
      <c r="H14" s="224"/>
      <c r="I14" s="224"/>
      <c r="J14" s="224"/>
      <c r="K14" s="224"/>
      <c r="L14" s="224"/>
      <c r="M14" s="224"/>
    </row>
    <row r="15" spans="1:13" ht="33.75" customHeight="1" x14ac:dyDescent="0.25">
      <c r="C15" s="223"/>
      <c r="E15" s="222" t="s">
        <v>184</v>
      </c>
      <c r="F15" s="222"/>
      <c r="G15" s="222"/>
      <c r="H15" s="222"/>
      <c r="I15" s="222"/>
      <c r="J15" s="222"/>
      <c r="K15" s="222"/>
      <c r="L15" s="222"/>
      <c r="M15" s="222"/>
    </row>
    <row r="16" spans="1:13" ht="17.100000000000001" customHeight="1" x14ac:dyDescent="0.25">
      <c r="C16" s="223"/>
      <c r="E16" s="226" t="s">
        <v>5</v>
      </c>
      <c r="F16" s="226"/>
      <c r="G16" s="226"/>
    </row>
    <row r="17" spans="3:13" ht="12" customHeight="1" x14ac:dyDescent="0.35">
      <c r="C17" s="73"/>
    </row>
    <row r="18" spans="3:13" ht="17.100000000000001" customHeight="1" x14ac:dyDescent="0.25">
      <c r="C18" s="223">
        <v>4</v>
      </c>
      <c r="E18" s="224" t="s">
        <v>7</v>
      </c>
      <c r="F18" s="224"/>
      <c r="G18" s="224"/>
      <c r="H18" s="224"/>
      <c r="I18" s="224"/>
      <c r="J18" s="224"/>
      <c r="K18" s="224"/>
      <c r="L18" s="224"/>
      <c r="M18" s="224"/>
    </row>
    <row r="19" spans="3:13" ht="33.75" customHeight="1" x14ac:dyDescent="0.25">
      <c r="C19" s="223"/>
      <c r="E19" s="222" t="s">
        <v>8</v>
      </c>
      <c r="F19" s="222"/>
      <c r="G19" s="222"/>
      <c r="H19" s="222"/>
      <c r="I19" s="222"/>
      <c r="J19" s="222"/>
      <c r="K19" s="222"/>
      <c r="L19" s="222"/>
      <c r="M19" s="222"/>
    </row>
    <row r="20" spans="3:13" ht="17.100000000000001" customHeight="1" x14ac:dyDescent="0.25">
      <c r="C20" s="223"/>
      <c r="E20" s="226" t="s">
        <v>5</v>
      </c>
      <c r="F20" s="226"/>
      <c r="G20" s="226"/>
    </row>
    <row r="21" spans="3:13" ht="12" customHeight="1" x14ac:dyDescent="0.35">
      <c r="C21" s="73"/>
    </row>
    <row r="22" spans="3:13" ht="17.100000000000001" customHeight="1" x14ac:dyDescent="0.25">
      <c r="C22" s="223">
        <v>5</v>
      </c>
      <c r="E22" s="224" t="s">
        <v>9</v>
      </c>
      <c r="F22" s="224"/>
      <c r="G22" s="224"/>
      <c r="H22" s="224"/>
      <c r="I22" s="224"/>
      <c r="J22" s="224"/>
      <c r="K22" s="224"/>
      <c r="L22" s="224"/>
      <c r="M22" s="224"/>
    </row>
    <row r="23" spans="3:13" ht="33.75" customHeight="1" x14ac:dyDescent="0.25">
      <c r="C23" s="223"/>
      <c r="E23" s="222" t="s">
        <v>10</v>
      </c>
      <c r="F23" s="222"/>
      <c r="G23" s="222"/>
      <c r="H23" s="222"/>
      <c r="I23" s="222"/>
      <c r="J23" s="222"/>
      <c r="K23" s="222"/>
      <c r="L23" s="222"/>
      <c r="M23" s="222"/>
    </row>
    <row r="24" spans="3:13" ht="17.100000000000001" customHeight="1" x14ac:dyDescent="0.25">
      <c r="C24" s="223"/>
      <c r="E24" s="226" t="s">
        <v>5</v>
      </c>
      <c r="F24" s="226"/>
      <c r="G24" s="226"/>
    </row>
    <row r="25" spans="3:13" ht="12" customHeight="1" x14ac:dyDescent="0.35">
      <c r="C25" s="73"/>
    </row>
    <row r="26" spans="3:13" ht="17.100000000000001" customHeight="1" x14ac:dyDescent="0.25">
      <c r="C26" s="223">
        <v>6</v>
      </c>
      <c r="E26" s="224" t="s">
        <v>11</v>
      </c>
      <c r="F26" s="224"/>
      <c r="G26" s="224"/>
      <c r="H26" s="224"/>
      <c r="I26" s="224"/>
      <c r="J26" s="224"/>
      <c r="K26" s="224"/>
      <c r="L26" s="224"/>
      <c r="M26" s="224"/>
    </row>
    <row r="27" spans="3:13" ht="33.75" customHeight="1" x14ac:dyDescent="0.25">
      <c r="C27" s="223"/>
      <c r="E27" s="222" t="s">
        <v>12</v>
      </c>
      <c r="F27" s="222"/>
      <c r="G27" s="222"/>
      <c r="H27" s="222"/>
      <c r="I27" s="222"/>
      <c r="J27" s="222"/>
      <c r="K27" s="222"/>
      <c r="L27" s="222"/>
      <c r="M27" s="222"/>
    </row>
    <row r="28" spans="3:13" ht="17.100000000000001" customHeight="1" x14ac:dyDescent="0.25">
      <c r="C28" s="223"/>
      <c r="E28" s="226" t="s">
        <v>5</v>
      </c>
      <c r="F28" s="226"/>
      <c r="G28" s="226"/>
    </row>
    <row r="29" spans="3:13" ht="12" customHeight="1" x14ac:dyDescent="0.35">
      <c r="C29" s="73"/>
    </row>
    <row r="30" spans="3:13" ht="17.100000000000001" customHeight="1" x14ac:dyDescent="0.25">
      <c r="C30" s="223">
        <v>7</v>
      </c>
      <c r="E30" s="224" t="s">
        <v>341</v>
      </c>
      <c r="F30" s="224"/>
      <c r="G30" s="224"/>
      <c r="H30" s="224"/>
      <c r="I30" s="224"/>
      <c r="J30" s="224"/>
      <c r="K30" s="224"/>
      <c r="L30" s="224"/>
      <c r="M30" s="224"/>
    </row>
    <row r="31" spans="3:13" ht="33.75" customHeight="1" x14ac:dyDescent="0.25">
      <c r="C31" s="223"/>
      <c r="E31" s="222" t="s">
        <v>342</v>
      </c>
      <c r="F31" s="222"/>
      <c r="G31" s="222"/>
      <c r="H31" s="222"/>
      <c r="I31" s="222"/>
      <c r="J31" s="222"/>
      <c r="K31" s="222"/>
      <c r="L31" s="222"/>
      <c r="M31" s="222"/>
    </row>
    <row r="32" spans="3:13" ht="17.100000000000001" customHeight="1" x14ac:dyDescent="0.25">
      <c r="C32" s="223"/>
      <c r="E32" s="226" t="s">
        <v>5</v>
      </c>
      <c r="F32" s="226"/>
      <c r="G32" s="226"/>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29" t="s">
        <v>152</v>
      </c>
      <c r="D1" s="229"/>
      <c r="E1" s="229"/>
      <c r="F1" s="229"/>
      <c r="G1" s="229"/>
      <c r="H1" s="229"/>
      <c r="I1" s="229"/>
      <c r="J1" s="229"/>
      <c r="K1" s="229"/>
      <c r="L1" s="229"/>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1455</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29" t="s">
        <v>152</v>
      </c>
      <c r="D1" s="229"/>
      <c r="E1" s="229"/>
      <c r="F1" s="229"/>
      <c r="G1" s="229"/>
      <c r="H1" s="229"/>
      <c r="I1" s="229"/>
      <c r="J1" s="229"/>
      <c r="K1" s="229"/>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1449</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F5" sqref="F5"/>
    </sheetView>
  </sheetViews>
  <sheetFormatPr defaultColWidth="8.85546875" defaultRowHeight="15" x14ac:dyDescent="0.25"/>
  <cols>
    <col min="1" max="1" width="27.7109375" style="158" customWidth="1"/>
    <col min="2" max="2" width="5.42578125" style="158" customWidth="1"/>
    <col min="3" max="3" width="3.42578125" style="159" customWidth="1"/>
    <col min="4" max="4" width="18" style="159" customWidth="1"/>
    <col min="5" max="5" width="26.85546875" style="159" customWidth="1"/>
    <col min="6" max="6" width="17.85546875" style="213" customWidth="1"/>
    <col min="7" max="7" width="18" style="213" customWidth="1"/>
    <col min="8" max="9" width="19" style="159" customWidth="1"/>
    <col min="10" max="10" width="62.42578125" style="159" bestFit="1" customWidth="1"/>
    <col min="11" max="13" width="3.7109375" style="159" customWidth="1"/>
    <col min="14" max="16384" width="8.85546875" style="159"/>
  </cols>
  <sheetData>
    <row r="1" spans="1:13" s="23" customFormat="1" ht="33.950000000000003" customHeight="1" x14ac:dyDescent="0.35">
      <c r="A1" s="191" t="s">
        <v>1367</v>
      </c>
      <c r="B1" s="191"/>
      <c r="D1" s="229" t="s">
        <v>1451</v>
      </c>
      <c r="E1" s="229"/>
      <c r="F1" s="229"/>
      <c r="G1" s="229"/>
      <c r="H1" s="229"/>
      <c r="I1" s="229"/>
      <c r="J1" s="229"/>
      <c r="K1" s="229"/>
    </row>
    <row r="2" spans="1:13" s="23" customFormat="1" ht="37.5" customHeight="1" x14ac:dyDescent="0.25">
      <c r="A2" s="74"/>
      <c r="B2" s="74"/>
      <c r="D2" s="24"/>
      <c r="E2" s="24"/>
      <c r="F2" s="212"/>
      <c r="G2" s="212"/>
      <c r="H2" s="24"/>
      <c r="I2" s="24"/>
      <c r="J2" s="24"/>
      <c r="K2" s="24"/>
      <c r="L2" s="24"/>
    </row>
    <row r="3" spans="1:13" s="25" customFormat="1" ht="15" customHeight="1" thickBot="1" x14ac:dyDescent="0.3">
      <c r="A3" s="74"/>
      <c r="B3" s="74"/>
      <c r="F3" s="213"/>
      <c r="G3" s="213"/>
    </row>
    <row r="4" spans="1:13" s="25" customFormat="1" ht="35.25" customHeight="1" thickTop="1" thickBot="1" x14ac:dyDescent="0.3">
      <c r="A4" s="74"/>
      <c r="B4" s="74"/>
      <c r="D4" s="179" t="s">
        <v>1447</v>
      </c>
      <c r="E4" s="183" t="s">
        <v>1446</v>
      </c>
      <c r="F4" s="217" t="s">
        <v>1454</v>
      </c>
      <c r="G4" s="214" t="s">
        <v>1453</v>
      </c>
      <c r="H4" s="179" t="s">
        <v>1448</v>
      </c>
      <c r="I4" s="179" t="s">
        <v>1456</v>
      </c>
      <c r="J4" s="207" t="s">
        <v>1450</v>
      </c>
      <c r="K4" s="26"/>
      <c r="L4" s="26"/>
      <c r="M4" s="26"/>
    </row>
    <row r="5" spans="1:13" s="25" customFormat="1" ht="19.5" customHeight="1" thickTop="1" thickBot="1" x14ac:dyDescent="0.3">
      <c r="A5" s="74"/>
      <c r="B5" s="74"/>
      <c r="D5" s="27" t="s">
        <v>73</v>
      </c>
      <c r="E5" s="28" t="s">
        <v>1394</v>
      </c>
      <c r="F5" s="215">
        <v>35</v>
      </c>
      <c r="G5" s="215">
        <v>-1</v>
      </c>
      <c r="H5" s="208">
        <v>43028</v>
      </c>
      <c r="I5" s="218">
        <v>0.59380787037037031</v>
      </c>
      <c r="J5" s="28" t="s">
        <v>1452</v>
      </c>
      <c r="K5" s="26"/>
      <c r="L5" s="26"/>
      <c r="M5" s="26"/>
    </row>
    <row r="6" spans="1:13" s="25" customFormat="1" ht="19.5" customHeight="1" thickTop="1" thickBot="1" x14ac:dyDescent="0.3">
      <c r="A6" s="74"/>
      <c r="B6" s="74"/>
      <c r="D6" s="27"/>
      <c r="E6" s="28"/>
      <c r="F6" s="215"/>
      <c r="G6" s="215"/>
      <c r="H6" s="208"/>
      <c r="I6" s="208"/>
      <c r="J6" s="28"/>
      <c r="K6" s="26"/>
      <c r="L6" s="26"/>
      <c r="M6" s="26"/>
    </row>
    <row r="7" spans="1:13" s="25" customFormat="1" ht="19.5" customHeight="1" thickTop="1" thickBot="1" x14ac:dyDescent="0.3">
      <c r="A7" s="74"/>
      <c r="B7" s="74"/>
      <c r="D7" s="27"/>
      <c r="E7" s="28"/>
      <c r="F7" s="215"/>
      <c r="G7" s="215"/>
      <c r="H7" s="208"/>
      <c r="I7" s="208"/>
      <c r="J7" s="28"/>
      <c r="K7" s="26"/>
      <c r="L7" s="26"/>
      <c r="M7" s="26"/>
    </row>
    <row r="8" spans="1:13" s="25" customFormat="1" ht="19.5" customHeight="1" thickTop="1" thickBot="1" x14ac:dyDescent="0.3">
      <c r="A8" s="74"/>
      <c r="B8" s="74"/>
      <c r="D8" s="27"/>
      <c r="E8" s="28"/>
      <c r="F8" s="215"/>
      <c r="G8" s="215"/>
      <c r="H8" s="208"/>
      <c r="I8" s="208"/>
      <c r="J8" s="28"/>
      <c r="K8" s="26"/>
      <c r="L8" s="26"/>
      <c r="M8" s="26"/>
    </row>
    <row r="9" spans="1:13" s="25" customFormat="1" ht="19.5" customHeight="1" thickTop="1" thickBot="1" x14ac:dyDescent="0.3">
      <c r="A9" s="74"/>
      <c r="B9" s="74"/>
      <c r="D9" s="27"/>
      <c r="E9" s="28"/>
      <c r="F9" s="215"/>
      <c r="G9" s="215"/>
      <c r="H9" s="208"/>
      <c r="I9" s="208"/>
      <c r="J9" s="28"/>
      <c r="K9" s="26"/>
      <c r="L9" s="26"/>
      <c r="M9" s="26"/>
    </row>
    <row r="10" spans="1:13" s="25" customFormat="1" ht="19.5" customHeight="1" thickTop="1" thickBot="1" x14ac:dyDescent="0.3">
      <c r="A10" s="74"/>
      <c r="B10" s="74"/>
      <c r="D10" s="27"/>
      <c r="E10" s="28"/>
      <c r="F10" s="215"/>
      <c r="G10" s="215"/>
      <c r="H10" s="208"/>
      <c r="I10" s="208"/>
      <c r="J10" s="28"/>
      <c r="K10" s="26"/>
      <c r="L10" s="26"/>
      <c r="M10" s="26"/>
    </row>
    <row r="11" spans="1:13" s="25" customFormat="1" ht="19.5" customHeight="1" thickTop="1" thickBot="1" x14ac:dyDescent="0.3">
      <c r="A11" s="74"/>
      <c r="B11" s="74"/>
      <c r="D11" s="27"/>
      <c r="E11" s="28"/>
      <c r="F11" s="215"/>
      <c r="G11" s="215"/>
      <c r="H11" s="208"/>
      <c r="I11" s="208"/>
      <c r="J11" s="28"/>
      <c r="K11" s="26"/>
      <c r="L11" s="26"/>
      <c r="M11" s="26"/>
    </row>
    <row r="12" spans="1:13" s="25" customFormat="1" ht="19.5" customHeight="1" thickTop="1" thickBot="1" x14ac:dyDescent="0.3">
      <c r="A12" s="74"/>
      <c r="B12" s="74"/>
      <c r="D12" s="27"/>
      <c r="E12" s="28"/>
      <c r="F12" s="215"/>
      <c r="G12" s="215"/>
      <c r="H12" s="208"/>
      <c r="I12" s="208"/>
      <c r="J12" s="28"/>
      <c r="K12" s="26"/>
      <c r="L12" s="26"/>
      <c r="M12" s="26"/>
    </row>
    <row r="13" spans="1:13" s="25" customFormat="1" ht="19.5" customHeight="1" thickTop="1" thickBot="1" x14ac:dyDescent="0.3">
      <c r="A13" s="74"/>
      <c r="B13" s="74"/>
      <c r="D13" s="27"/>
      <c r="E13" s="28"/>
      <c r="F13" s="215"/>
      <c r="G13" s="215"/>
      <c r="H13" s="208"/>
      <c r="I13" s="208"/>
      <c r="J13" s="28"/>
      <c r="K13" s="26"/>
      <c r="L13" s="26"/>
      <c r="M13" s="26"/>
    </row>
    <row r="14" spans="1:13" s="25" customFormat="1" ht="19.5" customHeight="1" thickTop="1" thickBot="1" x14ac:dyDescent="0.3">
      <c r="A14" s="74"/>
      <c r="B14" s="74"/>
      <c r="D14" s="27"/>
      <c r="E14" s="28"/>
      <c r="F14" s="215"/>
      <c r="G14" s="215"/>
      <c r="H14" s="208"/>
      <c r="I14" s="208"/>
      <c r="J14" s="28"/>
      <c r="K14" s="26"/>
      <c r="L14" s="26"/>
      <c r="M14" s="26"/>
    </row>
    <row r="15" spans="1:13" s="25" customFormat="1" ht="19.5" customHeight="1" thickTop="1" thickBot="1" x14ac:dyDescent="0.3">
      <c r="A15" s="74"/>
      <c r="B15" s="74"/>
      <c r="D15" s="27"/>
      <c r="E15" s="28"/>
      <c r="F15" s="215"/>
      <c r="G15" s="215"/>
      <c r="H15" s="208"/>
      <c r="I15" s="208"/>
      <c r="J15" s="28"/>
      <c r="K15" s="26"/>
      <c r="L15" s="26"/>
      <c r="M15" s="26"/>
    </row>
    <row r="16" spans="1:13" s="25" customFormat="1" ht="19.5" customHeight="1" thickTop="1" thickBot="1" x14ac:dyDescent="0.3">
      <c r="A16" s="74"/>
      <c r="B16" s="74"/>
      <c r="D16" s="27"/>
      <c r="E16" s="28"/>
      <c r="F16" s="215"/>
      <c r="G16" s="215"/>
      <c r="H16" s="208"/>
      <c r="I16" s="208"/>
      <c r="J16" s="28"/>
      <c r="K16" s="26"/>
      <c r="L16" s="26"/>
      <c r="M16" s="26"/>
    </row>
    <row r="17" spans="1:13" s="25" customFormat="1" ht="19.5" customHeight="1" thickTop="1" thickBot="1" x14ac:dyDescent="0.3">
      <c r="A17" s="74"/>
      <c r="B17" s="74"/>
      <c r="D17" s="27"/>
      <c r="E17" s="28"/>
      <c r="F17" s="215"/>
      <c r="G17" s="215"/>
      <c r="H17" s="208"/>
      <c r="I17" s="208"/>
      <c r="J17" s="28"/>
      <c r="K17" s="26"/>
      <c r="L17" s="26"/>
      <c r="M17" s="26"/>
    </row>
    <row r="18" spans="1:13" s="25" customFormat="1" ht="19.5" customHeight="1" thickTop="1" thickBot="1" x14ac:dyDescent="0.3">
      <c r="A18" s="74"/>
      <c r="B18" s="74"/>
      <c r="D18" s="27"/>
      <c r="E18" s="28"/>
      <c r="F18" s="215"/>
      <c r="G18" s="215"/>
      <c r="H18" s="208"/>
      <c r="I18" s="208"/>
      <c r="J18" s="28"/>
      <c r="K18" s="26"/>
      <c r="L18" s="26"/>
      <c r="M18" s="26"/>
    </row>
    <row r="19" spans="1:13" s="25" customFormat="1" ht="19.5" customHeight="1" thickTop="1" thickBot="1" x14ac:dyDescent="0.3">
      <c r="A19" s="74"/>
      <c r="B19" s="74"/>
      <c r="D19" s="27"/>
      <c r="E19" s="28"/>
      <c r="F19" s="215"/>
      <c r="G19" s="215"/>
      <c r="H19" s="208"/>
      <c r="I19" s="208"/>
      <c r="J19" s="28"/>
      <c r="K19" s="26"/>
      <c r="L19" s="26"/>
      <c r="M19" s="26"/>
    </row>
    <row r="20" spans="1:13" s="25" customFormat="1" ht="19.5" customHeight="1" thickTop="1" thickBot="1" x14ac:dyDescent="0.3">
      <c r="A20" s="74"/>
      <c r="B20" s="74"/>
      <c r="D20" s="27"/>
      <c r="E20" s="28"/>
      <c r="F20" s="215"/>
      <c r="G20" s="215"/>
      <c r="H20" s="208"/>
      <c r="I20" s="208"/>
      <c r="J20" s="28"/>
      <c r="K20" s="26"/>
      <c r="L20" s="26"/>
      <c r="M20" s="26"/>
    </row>
    <row r="21" spans="1:13" s="25" customFormat="1" ht="19.5" customHeight="1" thickTop="1" thickBot="1" x14ac:dyDescent="0.3">
      <c r="A21" s="74"/>
      <c r="B21" s="74"/>
      <c r="D21" s="27"/>
      <c r="E21" s="28"/>
      <c r="F21" s="215"/>
      <c r="G21" s="215"/>
      <c r="H21" s="208"/>
      <c r="I21" s="208"/>
      <c r="J21" s="28"/>
      <c r="K21" s="26"/>
      <c r="L21" s="26"/>
      <c r="M21" s="26"/>
    </row>
    <row r="22" spans="1:13" s="25" customFormat="1" ht="19.5" customHeight="1" thickTop="1" thickBot="1" x14ac:dyDescent="0.3">
      <c r="A22" s="74"/>
      <c r="B22" s="74"/>
      <c r="D22" s="27"/>
      <c r="E22" s="28"/>
      <c r="F22" s="215"/>
      <c r="G22" s="215"/>
      <c r="H22" s="208"/>
      <c r="I22" s="208"/>
      <c r="J22" s="28"/>
      <c r="K22" s="26"/>
      <c r="L22" s="26"/>
      <c r="M22" s="26"/>
    </row>
    <row r="23" spans="1:13" s="25" customFormat="1" ht="19.5" customHeight="1" thickTop="1" thickBot="1" x14ac:dyDescent="0.3">
      <c r="A23" s="74"/>
      <c r="B23" s="74"/>
      <c r="D23" s="27"/>
      <c r="E23" s="28"/>
      <c r="F23" s="215"/>
      <c r="G23" s="215"/>
      <c r="H23" s="208"/>
      <c r="I23" s="208"/>
      <c r="J23" s="28"/>
      <c r="K23" s="26"/>
      <c r="L23" s="26"/>
      <c r="M23" s="26"/>
    </row>
    <row r="24" spans="1:13" s="25" customFormat="1" ht="19.5" customHeight="1" thickTop="1" thickBot="1" x14ac:dyDescent="0.3">
      <c r="A24" s="74"/>
      <c r="B24" s="74"/>
      <c r="D24" s="27"/>
      <c r="E24" s="28"/>
      <c r="F24" s="215"/>
      <c r="G24" s="215"/>
      <c r="H24" s="208"/>
      <c r="I24" s="208"/>
      <c r="J24" s="28"/>
      <c r="K24" s="26"/>
      <c r="L24" s="26"/>
      <c r="M24" s="26"/>
    </row>
    <row r="25" spans="1:13" s="25" customFormat="1" ht="19.5" customHeight="1" thickTop="1" thickBot="1" x14ac:dyDescent="0.3">
      <c r="A25" s="74"/>
      <c r="B25" s="74"/>
      <c r="D25" s="27"/>
      <c r="E25" s="28"/>
      <c r="F25" s="215"/>
      <c r="G25" s="215"/>
      <c r="H25" s="208"/>
      <c r="I25" s="208"/>
      <c r="J25" s="28"/>
      <c r="K25" s="26"/>
      <c r="L25" s="26"/>
      <c r="M25" s="26"/>
    </row>
    <row r="26" spans="1:13" s="25" customFormat="1" ht="19.5" customHeight="1" thickTop="1" thickBot="1" x14ac:dyDescent="0.3">
      <c r="A26" s="74"/>
      <c r="B26" s="74"/>
      <c r="D26" s="27"/>
      <c r="E26" s="28"/>
      <c r="F26" s="215"/>
      <c r="G26" s="215"/>
      <c r="H26" s="208"/>
      <c r="I26" s="208"/>
      <c r="J26" s="28"/>
      <c r="K26" s="26"/>
      <c r="L26" s="26"/>
      <c r="M26" s="26"/>
    </row>
    <row r="27" spans="1:13" s="25" customFormat="1" ht="19.5" customHeight="1" thickTop="1" thickBot="1" x14ac:dyDescent="0.3">
      <c r="A27" s="74"/>
      <c r="B27" s="74"/>
      <c r="D27" s="27"/>
      <c r="E27" s="28"/>
      <c r="F27" s="215"/>
      <c r="G27" s="215"/>
      <c r="H27" s="208"/>
      <c r="I27" s="208"/>
      <c r="J27" s="28"/>
      <c r="K27" s="26"/>
      <c r="L27" s="26"/>
      <c r="M27" s="26"/>
    </row>
    <row r="28" spans="1:13" s="25" customFormat="1" ht="19.5" customHeight="1" thickTop="1" thickBot="1" x14ac:dyDescent="0.3">
      <c r="A28" s="74"/>
      <c r="B28" s="74"/>
      <c r="D28" s="27"/>
      <c r="E28" s="28"/>
      <c r="F28" s="215"/>
      <c r="G28" s="215"/>
      <c r="H28" s="208"/>
      <c r="I28" s="208"/>
      <c r="J28" s="28"/>
      <c r="K28" s="26"/>
      <c r="L28" s="26"/>
      <c r="M28" s="26"/>
    </row>
    <row r="29" spans="1:13" s="25" customFormat="1" ht="19.5" customHeight="1" thickTop="1" thickBot="1" x14ac:dyDescent="0.3">
      <c r="A29" s="74"/>
      <c r="B29" s="74"/>
      <c r="D29" s="27"/>
      <c r="E29" s="28"/>
      <c r="F29" s="215"/>
      <c r="G29" s="215"/>
      <c r="H29" s="208"/>
      <c r="I29" s="208"/>
      <c r="J29" s="28"/>
      <c r="K29" s="26"/>
      <c r="L29" s="26"/>
      <c r="M29" s="26"/>
    </row>
    <row r="30" spans="1:13" s="25" customFormat="1" ht="19.5" customHeight="1" thickTop="1" thickBot="1" x14ac:dyDescent="0.3">
      <c r="A30" s="74"/>
      <c r="B30" s="74"/>
      <c r="D30" s="27"/>
      <c r="E30" s="28"/>
      <c r="F30" s="215"/>
      <c r="G30" s="215"/>
      <c r="H30" s="208"/>
      <c r="I30" s="208"/>
      <c r="J30" s="28"/>
      <c r="K30" s="26"/>
      <c r="L30" s="26"/>
      <c r="M30" s="26"/>
    </row>
    <row r="31" spans="1:13" s="25" customFormat="1" ht="19.5" customHeight="1" thickTop="1" thickBot="1" x14ac:dyDescent="0.3">
      <c r="A31" s="74"/>
      <c r="B31" s="74"/>
      <c r="D31" s="27"/>
      <c r="E31" s="28"/>
      <c r="F31" s="215"/>
      <c r="G31" s="215"/>
      <c r="H31" s="208"/>
      <c r="I31" s="208"/>
      <c r="J31" s="28"/>
      <c r="K31" s="26"/>
      <c r="L31" s="26"/>
      <c r="M31" s="26"/>
    </row>
    <row r="32" spans="1:13" s="25" customFormat="1" ht="19.5" customHeight="1" thickTop="1" thickBot="1" x14ac:dyDescent="0.3">
      <c r="A32" s="74"/>
      <c r="B32" s="74"/>
      <c r="D32" s="27"/>
      <c r="E32" s="28"/>
      <c r="F32" s="215"/>
      <c r="G32" s="215"/>
      <c r="H32" s="208"/>
      <c r="I32" s="208"/>
      <c r="J32" s="28"/>
      <c r="K32" s="26"/>
      <c r="L32" s="26"/>
      <c r="M32" s="26"/>
    </row>
    <row r="33" spans="1:13" s="25" customFormat="1" ht="19.5" customHeight="1" thickTop="1" thickBot="1" x14ac:dyDescent="0.3">
      <c r="A33" s="74"/>
      <c r="B33" s="74"/>
      <c r="D33" s="27"/>
      <c r="E33" s="28"/>
      <c r="F33" s="215"/>
      <c r="G33" s="215"/>
      <c r="H33" s="208"/>
      <c r="I33" s="208"/>
      <c r="J33" s="28"/>
      <c r="K33" s="26"/>
      <c r="L33" s="26"/>
      <c r="M33" s="26"/>
    </row>
    <row r="34" spans="1:13" s="25" customFormat="1" ht="19.5" customHeight="1" thickTop="1" thickBot="1" x14ac:dyDescent="0.3">
      <c r="A34" s="74"/>
      <c r="B34" s="74"/>
      <c r="D34" s="27"/>
      <c r="E34" s="28"/>
      <c r="F34" s="215"/>
      <c r="G34" s="215"/>
      <c r="H34" s="208"/>
      <c r="I34" s="208"/>
      <c r="J34" s="28"/>
      <c r="K34" s="26"/>
      <c r="L34" s="26"/>
      <c r="M34" s="26"/>
    </row>
    <row r="35" spans="1:13" s="25" customFormat="1" ht="19.5" customHeight="1" thickTop="1" thickBot="1" x14ac:dyDescent="0.3">
      <c r="A35" s="74"/>
      <c r="B35" s="74"/>
      <c r="D35" s="27"/>
      <c r="E35" s="28"/>
      <c r="F35" s="215"/>
      <c r="G35" s="215"/>
      <c r="H35" s="208"/>
      <c r="I35" s="208"/>
      <c r="J35" s="28"/>
      <c r="K35" s="26"/>
      <c r="L35" s="26"/>
      <c r="M35" s="26"/>
    </row>
    <row r="36" spans="1:13" s="25" customFormat="1" ht="19.5" customHeight="1" thickTop="1" thickBot="1" x14ac:dyDescent="0.3">
      <c r="A36" s="74"/>
      <c r="B36" s="74"/>
      <c r="D36" s="27"/>
      <c r="E36" s="28"/>
      <c r="F36" s="215"/>
      <c r="G36" s="215"/>
      <c r="H36" s="208"/>
      <c r="I36" s="208"/>
      <c r="J36" s="28"/>
      <c r="K36" s="26"/>
      <c r="L36" s="26"/>
      <c r="M36" s="26"/>
    </row>
    <row r="37" spans="1:13" s="25" customFormat="1" ht="19.5" customHeight="1" thickTop="1" thickBot="1" x14ac:dyDescent="0.3">
      <c r="A37" s="74"/>
      <c r="B37" s="74"/>
      <c r="D37" s="27"/>
      <c r="E37" s="28"/>
      <c r="F37" s="215"/>
      <c r="G37" s="215"/>
      <c r="H37" s="208"/>
      <c r="I37" s="208"/>
      <c r="J37" s="28"/>
      <c r="K37" s="26"/>
      <c r="L37" s="26"/>
      <c r="M37" s="26"/>
    </row>
    <row r="38" spans="1:13" s="25" customFormat="1" ht="19.5" customHeight="1" thickTop="1" thickBot="1" x14ac:dyDescent="0.3">
      <c r="A38" s="74"/>
      <c r="B38" s="74"/>
      <c r="D38" s="27"/>
      <c r="E38" s="28"/>
      <c r="F38" s="215"/>
      <c r="G38" s="215"/>
      <c r="H38" s="208"/>
      <c r="I38" s="208"/>
      <c r="J38" s="28"/>
      <c r="K38" s="26"/>
      <c r="L38" s="26"/>
      <c r="M38" s="26"/>
    </row>
    <row r="39" spans="1:13" s="25" customFormat="1" ht="19.5" customHeight="1" thickTop="1" thickBot="1" x14ac:dyDescent="0.3">
      <c r="A39" s="74"/>
      <c r="B39" s="74"/>
      <c r="D39" s="27"/>
      <c r="E39" s="28"/>
      <c r="F39" s="215"/>
      <c r="G39" s="215"/>
      <c r="H39" s="208"/>
      <c r="I39" s="208"/>
      <c r="J39" s="28"/>
      <c r="K39" s="26"/>
      <c r="L39" s="26"/>
      <c r="M39" s="26"/>
    </row>
    <row r="40" spans="1:13" s="25" customFormat="1" ht="19.5" customHeight="1" thickTop="1" thickBot="1" x14ac:dyDescent="0.3">
      <c r="A40" s="74"/>
      <c r="B40" s="74"/>
      <c r="D40" s="27"/>
      <c r="E40" s="28"/>
      <c r="F40" s="215"/>
      <c r="G40" s="215"/>
      <c r="H40" s="208"/>
      <c r="I40" s="208"/>
      <c r="J40" s="28"/>
      <c r="K40" s="26"/>
      <c r="L40" s="26"/>
      <c r="M40" s="26"/>
    </row>
    <row r="41" spans="1:13" s="25" customFormat="1" ht="19.5" customHeight="1" thickTop="1" thickBot="1" x14ac:dyDescent="0.3">
      <c r="A41" s="74"/>
      <c r="B41" s="74"/>
      <c r="D41" s="27"/>
      <c r="E41" s="28"/>
      <c r="F41" s="215"/>
      <c r="G41" s="215"/>
      <c r="H41" s="208"/>
      <c r="I41" s="208"/>
      <c r="J41" s="28"/>
      <c r="K41" s="26"/>
      <c r="L41" s="26"/>
      <c r="M41" s="26"/>
    </row>
    <row r="42" spans="1:13" s="25" customFormat="1" ht="19.5" customHeight="1" thickTop="1" thickBot="1" x14ac:dyDescent="0.3">
      <c r="A42" s="74"/>
      <c r="B42" s="74"/>
      <c r="D42" s="27"/>
      <c r="E42" s="28"/>
      <c r="F42" s="215"/>
      <c r="G42" s="215"/>
      <c r="H42" s="208"/>
      <c r="I42" s="208"/>
      <c r="J42" s="28"/>
      <c r="K42" s="26"/>
      <c r="L42" s="26"/>
      <c r="M42" s="26"/>
    </row>
    <row r="43" spans="1:13" s="25" customFormat="1" ht="19.5" customHeight="1" thickTop="1" thickBot="1" x14ac:dyDescent="0.3">
      <c r="A43" s="74"/>
      <c r="B43" s="74"/>
      <c r="D43" s="27"/>
      <c r="E43" s="28"/>
      <c r="F43" s="215"/>
      <c r="G43" s="215"/>
      <c r="H43" s="208"/>
      <c r="I43" s="208"/>
      <c r="J43" s="28"/>
      <c r="K43" s="26"/>
      <c r="L43" s="26"/>
      <c r="M43" s="26"/>
    </row>
    <row r="44" spans="1:13" s="25" customFormat="1" ht="19.5" customHeight="1" thickTop="1" thickBot="1" x14ac:dyDescent="0.3">
      <c r="A44" s="74"/>
      <c r="B44" s="74"/>
      <c r="D44" s="27"/>
      <c r="E44" s="28"/>
      <c r="F44" s="215"/>
      <c r="G44" s="215"/>
      <c r="H44" s="208"/>
      <c r="I44" s="208"/>
      <c r="J44" s="28"/>
      <c r="K44" s="26"/>
      <c r="L44" s="26"/>
      <c r="M44" s="26"/>
    </row>
    <row r="45" spans="1:13" s="25" customFormat="1" ht="19.5" customHeight="1" thickTop="1" thickBot="1" x14ac:dyDescent="0.3">
      <c r="A45" s="74"/>
      <c r="B45" s="74"/>
      <c r="D45" s="27"/>
      <c r="E45" s="28"/>
      <c r="F45" s="215"/>
      <c r="G45" s="215"/>
      <c r="H45" s="208"/>
      <c r="I45" s="208"/>
      <c r="J45" s="28"/>
      <c r="K45" s="26"/>
      <c r="L45" s="26"/>
      <c r="M45" s="26"/>
    </row>
    <row r="46" spans="1:13" s="25" customFormat="1" ht="19.5" customHeight="1" thickTop="1" thickBot="1" x14ac:dyDescent="0.3">
      <c r="A46" s="74"/>
      <c r="B46" s="74"/>
      <c r="D46" s="27"/>
      <c r="E46" s="28"/>
      <c r="F46" s="215"/>
      <c r="G46" s="215"/>
      <c r="H46" s="208"/>
      <c r="I46" s="208"/>
      <c r="J46" s="28"/>
      <c r="K46" s="26"/>
      <c r="L46" s="26"/>
      <c r="M46" s="26"/>
    </row>
    <row r="47" spans="1:13" s="25" customFormat="1" ht="19.5" customHeight="1" thickTop="1" thickBot="1" x14ac:dyDescent="0.3">
      <c r="A47" s="74"/>
      <c r="B47" s="74"/>
      <c r="D47" s="27"/>
      <c r="E47" s="28"/>
      <c r="F47" s="215"/>
      <c r="G47" s="215"/>
      <c r="H47" s="208"/>
      <c r="I47" s="208"/>
      <c r="J47" s="28"/>
      <c r="K47" s="26"/>
      <c r="L47" s="26"/>
      <c r="M47" s="26"/>
    </row>
    <row r="48" spans="1:13" s="25" customFormat="1" ht="19.5" customHeight="1" thickTop="1" thickBot="1" x14ac:dyDescent="0.3">
      <c r="A48" s="74"/>
      <c r="B48" s="74"/>
      <c r="D48" s="27"/>
      <c r="E48" s="28"/>
      <c r="F48" s="215"/>
      <c r="G48" s="215"/>
      <c r="H48" s="208"/>
      <c r="I48" s="208"/>
      <c r="J48" s="28"/>
      <c r="K48" s="26"/>
      <c r="L48" s="26"/>
      <c r="M48" s="26"/>
    </row>
    <row r="49" spans="1:13" s="25" customFormat="1" ht="19.5" customHeight="1" thickTop="1" thickBot="1" x14ac:dyDescent="0.3">
      <c r="A49" s="74"/>
      <c r="B49" s="74"/>
      <c r="D49" s="27"/>
      <c r="E49" s="28"/>
      <c r="F49" s="215"/>
      <c r="G49" s="215"/>
      <c r="H49" s="208"/>
      <c r="I49" s="208"/>
      <c r="J49" s="28"/>
      <c r="K49" s="26"/>
      <c r="L49" s="26"/>
      <c r="M49" s="26"/>
    </row>
    <row r="50" spans="1:13" s="25" customFormat="1" ht="19.5" customHeight="1" thickTop="1" thickBot="1" x14ac:dyDescent="0.3">
      <c r="A50" s="74"/>
      <c r="B50" s="74"/>
      <c r="D50" s="27"/>
      <c r="E50" s="28"/>
      <c r="F50" s="215"/>
      <c r="G50" s="215"/>
      <c r="H50" s="208"/>
      <c r="I50" s="208"/>
      <c r="J50" s="28"/>
      <c r="K50" s="26"/>
      <c r="L50" s="26"/>
      <c r="M50" s="26"/>
    </row>
    <row r="51" spans="1:13" s="25" customFormat="1" ht="19.5" customHeight="1" thickTop="1" thickBot="1" x14ac:dyDescent="0.3">
      <c r="A51" s="74"/>
      <c r="B51" s="74"/>
      <c r="D51" s="27"/>
      <c r="E51" s="28"/>
      <c r="F51" s="215"/>
      <c r="G51" s="215"/>
      <c r="H51" s="208"/>
      <c r="I51" s="208"/>
      <c r="J51" s="28"/>
      <c r="K51" s="26"/>
      <c r="L51" s="26"/>
      <c r="M51" s="26"/>
    </row>
    <row r="52" spans="1:13" s="25" customFormat="1" ht="19.5" customHeight="1" thickTop="1" thickBot="1" x14ac:dyDescent="0.3">
      <c r="A52" s="74"/>
      <c r="B52" s="74"/>
      <c r="D52" s="27"/>
      <c r="E52" s="28"/>
      <c r="F52" s="215"/>
      <c r="G52" s="215"/>
      <c r="H52" s="208"/>
      <c r="I52" s="208"/>
      <c r="J52" s="28"/>
      <c r="K52" s="26"/>
      <c r="L52" s="26"/>
      <c r="M52" s="26"/>
    </row>
    <row r="53" spans="1:13" s="25" customFormat="1" ht="19.5" customHeight="1" thickTop="1" thickBot="1" x14ac:dyDescent="0.3">
      <c r="A53" s="74"/>
      <c r="B53" s="74"/>
      <c r="D53" s="27"/>
      <c r="E53" s="28"/>
      <c r="F53" s="215"/>
      <c r="G53" s="215"/>
      <c r="H53" s="208"/>
      <c r="I53" s="208"/>
      <c r="J53" s="28"/>
      <c r="K53" s="26"/>
      <c r="L53" s="26"/>
      <c r="M53" s="26"/>
    </row>
    <row r="54" spans="1:13" s="25" customFormat="1" ht="19.5" customHeight="1" thickTop="1" thickBot="1" x14ac:dyDescent="0.3">
      <c r="A54" s="74"/>
      <c r="B54" s="74"/>
      <c r="D54" s="27"/>
      <c r="E54" s="28"/>
      <c r="F54" s="215"/>
      <c r="G54" s="215"/>
      <c r="H54" s="208"/>
      <c r="I54" s="208"/>
      <c r="J54" s="28"/>
      <c r="K54" s="26"/>
      <c r="L54" s="26"/>
      <c r="M54" s="26"/>
    </row>
    <row r="55" spans="1:13" s="25" customFormat="1" ht="19.5" customHeight="1" thickTop="1" thickBot="1" x14ac:dyDescent="0.3">
      <c r="A55" s="74"/>
      <c r="B55" s="74"/>
      <c r="D55" s="27"/>
      <c r="E55" s="28"/>
      <c r="F55" s="215"/>
      <c r="G55" s="215"/>
      <c r="H55" s="208"/>
      <c r="I55" s="208"/>
      <c r="J55" s="28"/>
      <c r="K55" s="26"/>
      <c r="L55" s="26"/>
      <c r="M55" s="26"/>
    </row>
    <row r="56" spans="1:13" s="25" customFormat="1" ht="19.5" customHeight="1" thickTop="1" thickBot="1" x14ac:dyDescent="0.3">
      <c r="A56" s="74"/>
      <c r="B56" s="74"/>
      <c r="D56" s="27"/>
      <c r="E56" s="28"/>
      <c r="F56" s="215"/>
      <c r="G56" s="215"/>
      <c r="H56" s="208"/>
      <c r="I56" s="208"/>
      <c r="J56" s="28"/>
      <c r="K56" s="26"/>
      <c r="L56" s="26"/>
      <c r="M56" s="26"/>
    </row>
    <row r="57" spans="1:13" s="25" customFormat="1" ht="19.5" customHeight="1" thickTop="1" thickBot="1" x14ac:dyDescent="0.3">
      <c r="A57" s="74"/>
      <c r="B57" s="74"/>
      <c r="D57" s="27"/>
      <c r="E57" s="28"/>
      <c r="F57" s="215"/>
      <c r="G57" s="215"/>
      <c r="H57" s="208"/>
      <c r="I57" s="208"/>
      <c r="J57" s="28"/>
      <c r="K57" s="26"/>
      <c r="L57" s="26"/>
      <c r="M57" s="26"/>
    </row>
    <row r="58" spans="1:13" s="25" customFormat="1" ht="19.5" customHeight="1" thickTop="1" thickBot="1" x14ac:dyDescent="0.3">
      <c r="A58" s="74"/>
      <c r="B58" s="74"/>
      <c r="D58" s="27"/>
      <c r="E58" s="28"/>
      <c r="F58" s="215"/>
      <c r="G58" s="215"/>
      <c r="H58" s="208"/>
      <c r="I58" s="208"/>
      <c r="J58" s="28"/>
      <c r="K58" s="26"/>
      <c r="L58" s="26"/>
      <c r="M58" s="26"/>
    </row>
    <row r="59" spans="1:13" s="25" customFormat="1" ht="19.5" customHeight="1" thickTop="1" thickBot="1" x14ac:dyDescent="0.3">
      <c r="A59" s="74"/>
      <c r="B59" s="74"/>
      <c r="D59" s="27"/>
      <c r="E59" s="28"/>
      <c r="F59" s="215"/>
      <c r="G59" s="215"/>
      <c r="H59" s="208"/>
      <c r="I59" s="208"/>
      <c r="J59" s="28"/>
      <c r="K59" s="26"/>
      <c r="L59" s="26"/>
      <c r="M59" s="26"/>
    </row>
    <row r="60" spans="1:13" s="25" customFormat="1" ht="19.5" customHeight="1" thickTop="1" thickBot="1" x14ac:dyDescent="0.3">
      <c r="A60" s="74"/>
      <c r="B60" s="74"/>
      <c r="D60" s="27"/>
      <c r="E60" s="28"/>
      <c r="F60" s="215"/>
      <c r="G60" s="215"/>
      <c r="H60" s="208"/>
      <c r="I60" s="208"/>
      <c r="J60" s="28"/>
      <c r="K60" s="26"/>
      <c r="L60" s="26"/>
      <c r="M60" s="26"/>
    </row>
    <row r="61" spans="1:13" s="25" customFormat="1" ht="19.5" customHeight="1" thickTop="1" thickBot="1" x14ac:dyDescent="0.3">
      <c r="A61" s="74"/>
      <c r="B61" s="74"/>
      <c r="D61" s="27"/>
      <c r="E61" s="28"/>
      <c r="F61" s="215"/>
      <c r="G61" s="215"/>
      <c r="H61" s="208"/>
      <c r="I61" s="208"/>
      <c r="J61" s="28"/>
      <c r="K61" s="26"/>
      <c r="L61" s="26"/>
      <c r="M61" s="26"/>
    </row>
    <row r="62" spans="1:13" s="25" customFormat="1" ht="19.5" customHeight="1" thickTop="1" thickBot="1" x14ac:dyDescent="0.3">
      <c r="A62" s="74"/>
      <c r="B62" s="74"/>
      <c r="D62" s="27"/>
      <c r="E62" s="28"/>
      <c r="F62" s="215"/>
      <c r="G62" s="215"/>
      <c r="H62" s="208"/>
      <c r="I62" s="208"/>
      <c r="J62" s="28"/>
      <c r="K62" s="26"/>
      <c r="L62" s="26"/>
      <c r="M62" s="26"/>
    </row>
    <row r="63" spans="1:13" s="25" customFormat="1" ht="19.5" customHeight="1" thickTop="1" thickBot="1" x14ac:dyDescent="0.3">
      <c r="A63" s="74"/>
      <c r="B63" s="74"/>
      <c r="D63" s="27"/>
      <c r="E63" s="28"/>
      <c r="F63" s="215"/>
      <c r="G63" s="215"/>
      <c r="H63" s="208"/>
      <c r="I63" s="208"/>
      <c r="J63" s="28"/>
      <c r="K63" s="26"/>
      <c r="L63" s="26"/>
      <c r="M63" s="26"/>
    </row>
    <row r="64" spans="1:13" s="25" customFormat="1" ht="19.5" customHeight="1" thickTop="1" thickBot="1" x14ac:dyDescent="0.3">
      <c r="A64" s="74"/>
      <c r="B64" s="74"/>
      <c r="D64" s="27"/>
      <c r="E64" s="28"/>
      <c r="F64" s="215"/>
      <c r="G64" s="215"/>
      <c r="H64" s="208"/>
      <c r="I64" s="208"/>
      <c r="J64" s="28"/>
      <c r="K64" s="26"/>
      <c r="L64" s="26"/>
      <c r="M64" s="26"/>
    </row>
    <row r="65" spans="1:13" s="25" customFormat="1" ht="19.5" customHeight="1" thickTop="1" thickBot="1" x14ac:dyDescent="0.3">
      <c r="A65" s="74"/>
      <c r="B65" s="74"/>
      <c r="D65" s="27"/>
      <c r="E65" s="28"/>
      <c r="F65" s="215"/>
      <c r="G65" s="215"/>
      <c r="H65" s="208"/>
      <c r="I65" s="208"/>
      <c r="J65" s="28"/>
      <c r="K65" s="26"/>
      <c r="L65" s="26"/>
      <c r="M65" s="26"/>
    </row>
    <row r="66" spans="1:13" s="25" customFormat="1" ht="19.5" customHeight="1" thickTop="1" thickBot="1" x14ac:dyDescent="0.3">
      <c r="A66" s="74"/>
      <c r="B66" s="74"/>
      <c r="D66" s="27"/>
      <c r="E66" s="28"/>
      <c r="F66" s="215"/>
      <c r="G66" s="215"/>
      <c r="H66" s="208"/>
      <c r="I66" s="208"/>
      <c r="J66" s="28"/>
      <c r="K66" s="26"/>
      <c r="L66" s="26"/>
      <c r="M66" s="26"/>
    </row>
    <row r="67" spans="1:13" s="25" customFormat="1" ht="19.5" customHeight="1" thickTop="1" thickBot="1" x14ac:dyDescent="0.3">
      <c r="A67" s="74"/>
      <c r="B67" s="74"/>
      <c r="D67" s="27"/>
      <c r="E67" s="28"/>
      <c r="F67" s="215"/>
      <c r="G67" s="215"/>
      <c r="H67" s="208"/>
      <c r="I67" s="208"/>
      <c r="J67" s="28"/>
      <c r="K67" s="26"/>
      <c r="L67" s="26"/>
      <c r="M67" s="26"/>
    </row>
    <row r="68" spans="1:13" s="25" customFormat="1" ht="19.5" customHeight="1" thickTop="1" thickBot="1" x14ac:dyDescent="0.3">
      <c r="A68" s="74"/>
      <c r="B68" s="74"/>
      <c r="D68" s="27"/>
      <c r="E68" s="28"/>
      <c r="F68" s="215"/>
      <c r="G68" s="215"/>
      <c r="H68" s="208"/>
      <c r="I68" s="208"/>
      <c r="J68" s="28"/>
      <c r="K68" s="26"/>
      <c r="L68" s="26"/>
      <c r="M68" s="26"/>
    </row>
    <row r="69" spans="1:13" s="25" customFormat="1" ht="19.5" customHeight="1" thickTop="1" thickBot="1" x14ac:dyDescent="0.3">
      <c r="A69" s="74"/>
      <c r="B69" s="74"/>
      <c r="D69" s="27"/>
      <c r="E69" s="28"/>
      <c r="F69" s="215"/>
      <c r="G69" s="215"/>
      <c r="H69" s="208"/>
      <c r="I69" s="208"/>
      <c r="J69" s="28"/>
      <c r="K69" s="26"/>
      <c r="L69" s="26"/>
      <c r="M69" s="26"/>
    </row>
    <row r="70" spans="1:13" s="25" customFormat="1" ht="19.5" customHeight="1" thickTop="1" thickBot="1" x14ac:dyDescent="0.3">
      <c r="A70" s="74"/>
      <c r="B70" s="74"/>
      <c r="D70" s="27"/>
      <c r="E70" s="28"/>
      <c r="F70" s="215"/>
      <c r="G70" s="215"/>
      <c r="H70" s="208"/>
      <c r="I70" s="208"/>
      <c r="J70" s="28"/>
      <c r="K70" s="26"/>
      <c r="L70" s="26"/>
      <c r="M70" s="26"/>
    </row>
    <row r="71" spans="1:13" s="25" customFormat="1" ht="19.5" customHeight="1" thickTop="1" thickBot="1" x14ac:dyDescent="0.3">
      <c r="A71" s="74"/>
      <c r="B71" s="74"/>
      <c r="D71" s="27"/>
      <c r="E71" s="28"/>
      <c r="F71" s="215"/>
      <c r="G71" s="215"/>
      <c r="H71" s="208"/>
      <c r="I71" s="208"/>
      <c r="J71" s="28"/>
      <c r="K71" s="26"/>
      <c r="L71" s="26"/>
      <c r="M71" s="26"/>
    </row>
    <row r="72" spans="1:13" s="25" customFormat="1" ht="19.5" customHeight="1" thickTop="1" thickBot="1" x14ac:dyDescent="0.3">
      <c r="A72" s="74"/>
      <c r="B72" s="74"/>
      <c r="D72" s="27"/>
      <c r="E72" s="28"/>
      <c r="F72" s="215"/>
      <c r="G72" s="215"/>
      <c r="H72" s="208"/>
      <c r="I72" s="208"/>
      <c r="J72" s="28"/>
      <c r="K72" s="26"/>
      <c r="L72" s="26"/>
      <c r="M72" s="26"/>
    </row>
    <row r="73" spans="1:13" s="25" customFormat="1" ht="19.5" customHeight="1" thickTop="1" thickBot="1" x14ac:dyDescent="0.3">
      <c r="A73" s="74"/>
      <c r="B73" s="74"/>
      <c r="D73" s="27"/>
      <c r="E73" s="28"/>
      <c r="F73" s="215"/>
      <c r="G73" s="215"/>
      <c r="H73" s="208"/>
      <c r="I73" s="208"/>
      <c r="J73" s="28"/>
      <c r="K73" s="26"/>
      <c r="L73" s="26"/>
      <c r="M73" s="26"/>
    </row>
    <row r="74" spans="1:13" s="25" customFormat="1" ht="19.5" customHeight="1" thickTop="1" thickBot="1" x14ac:dyDescent="0.3">
      <c r="A74" s="74"/>
      <c r="B74" s="74"/>
      <c r="D74" s="27"/>
      <c r="E74" s="28"/>
      <c r="F74" s="215"/>
      <c r="G74" s="215"/>
      <c r="H74" s="208"/>
      <c r="I74" s="208"/>
      <c r="J74" s="28"/>
      <c r="K74" s="26"/>
      <c r="L74" s="26"/>
      <c r="M74" s="26"/>
    </row>
    <row r="75" spans="1:13" s="25" customFormat="1" ht="19.5" customHeight="1" thickTop="1" thickBot="1" x14ac:dyDescent="0.3">
      <c r="A75" s="74"/>
      <c r="B75" s="74"/>
      <c r="D75" s="27"/>
      <c r="E75" s="28"/>
      <c r="F75" s="215"/>
      <c r="G75" s="215"/>
      <c r="H75" s="208"/>
      <c r="I75" s="208"/>
      <c r="J75" s="28"/>
      <c r="K75" s="26"/>
      <c r="L75" s="26"/>
      <c r="M75" s="26"/>
    </row>
    <row r="76" spans="1:13" s="25" customFormat="1" ht="19.5" customHeight="1" thickTop="1" thickBot="1" x14ac:dyDescent="0.3">
      <c r="A76" s="74"/>
      <c r="B76" s="74"/>
      <c r="D76" s="27"/>
      <c r="E76" s="28"/>
      <c r="F76" s="215"/>
      <c r="G76" s="215"/>
      <c r="H76" s="208"/>
      <c r="I76" s="208"/>
      <c r="J76" s="28"/>
      <c r="K76" s="26"/>
      <c r="L76" s="26"/>
      <c r="M76" s="26"/>
    </row>
    <row r="77" spans="1:13" s="25" customFormat="1" ht="19.5" customHeight="1" thickTop="1" thickBot="1" x14ac:dyDescent="0.3">
      <c r="A77" s="74"/>
      <c r="B77" s="74"/>
      <c r="D77" s="27"/>
      <c r="E77" s="28"/>
      <c r="F77" s="215"/>
      <c r="G77" s="215"/>
      <c r="H77" s="208"/>
      <c r="I77" s="208"/>
      <c r="J77" s="28"/>
      <c r="K77" s="26"/>
      <c r="L77" s="26"/>
      <c r="M77" s="26"/>
    </row>
    <row r="78" spans="1:13" s="25" customFormat="1" ht="19.5" customHeight="1" thickTop="1" thickBot="1" x14ac:dyDescent="0.3">
      <c r="A78" s="74"/>
      <c r="B78" s="74"/>
      <c r="D78" s="27"/>
      <c r="E78" s="28"/>
      <c r="F78" s="215"/>
      <c r="G78" s="215"/>
      <c r="H78" s="208"/>
      <c r="I78" s="208"/>
      <c r="J78" s="28"/>
      <c r="K78" s="26"/>
      <c r="L78" s="26"/>
      <c r="M78" s="26"/>
    </row>
    <row r="79" spans="1:13" s="25" customFormat="1" ht="19.5" customHeight="1" thickTop="1" thickBot="1" x14ac:dyDescent="0.3">
      <c r="A79" s="74"/>
      <c r="B79" s="74"/>
      <c r="D79" s="27"/>
      <c r="E79" s="28"/>
      <c r="F79" s="215"/>
      <c r="G79" s="215"/>
      <c r="H79" s="208"/>
      <c r="I79" s="208"/>
      <c r="J79" s="28"/>
      <c r="K79" s="26"/>
      <c r="L79" s="26"/>
      <c r="M79" s="26"/>
    </row>
    <row r="80" spans="1:13" s="25" customFormat="1" ht="19.5" customHeight="1" thickTop="1" thickBot="1" x14ac:dyDescent="0.3">
      <c r="A80" s="74"/>
      <c r="B80" s="74"/>
      <c r="D80" s="27"/>
      <c r="E80" s="28"/>
      <c r="F80" s="215"/>
      <c r="G80" s="215"/>
      <c r="H80" s="208"/>
      <c r="I80" s="208"/>
      <c r="J80" s="28"/>
      <c r="K80" s="26"/>
      <c r="L80" s="26"/>
      <c r="M80" s="26"/>
    </row>
    <row r="81" spans="1:13" s="25" customFormat="1" ht="19.5" customHeight="1" thickTop="1" thickBot="1" x14ac:dyDescent="0.3">
      <c r="A81" s="74"/>
      <c r="B81" s="74"/>
      <c r="D81" s="27"/>
      <c r="E81" s="28"/>
      <c r="F81" s="215"/>
      <c r="G81" s="215"/>
      <c r="H81" s="208"/>
      <c r="I81" s="208"/>
      <c r="J81" s="28"/>
      <c r="K81" s="26"/>
      <c r="L81" s="26"/>
      <c r="M81" s="26"/>
    </row>
    <row r="82" spans="1:13" s="25" customFormat="1" ht="19.5" customHeight="1" thickTop="1" thickBot="1" x14ac:dyDescent="0.3">
      <c r="A82" s="74"/>
      <c r="B82" s="74"/>
      <c r="D82" s="27"/>
      <c r="E82" s="28"/>
      <c r="F82" s="215"/>
      <c r="G82" s="215"/>
      <c r="H82" s="208"/>
      <c r="I82" s="208"/>
      <c r="J82" s="28"/>
      <c r="K82" s="26"/>
      <c r="L82" s="26"/>
      <c r="M82" s="26"/>
    </row>
    <row r="83" spans="1:13" s="25" customFormat="1" ht="19.5" customHeight="1" thickTop="1" thickBot="1" x14ac:dyDescent="0.3">
      <c r="A83" s="74"/>
      <c r="B83" s="74"/>
      <c r="D83" s="27"/>
      <c r="E83" s="28"/>
      <c r="F83" s="215"/>
      <c r="G83" s="215"/>
      <c r="H83" s="208"/>
      <c r="I83" s="208"/>
      <c r="J83" s="28"/>
      <c r="K83" s="26"/>
      <c r="L83" s="26"/>
      <c r="M83" s="26"/>
    </row>
    <row r="84" spans="1:13" s="25" customFormat="1" ht="19.5" customHeight="1" thickTop="1" thickBot="1" x14ac:dyDescent="0.3">
      <c r="A84" s="74"/>
      <c r="B84" s="74"/>
      <c r="D84" s="27"/>
      <c r="E84" s="28"/>
      <c r="F84" s="215"/>
      <c r="G84" s="215"/>
      <c r="H84" s="208"/>
      <c r="I84" s="208"/>
      <c r="J84" s="28"/>
      <c r="K84" s="26"/>
      <c r="L84" s="26"/>
      <c r="M84" s="26"/>
    </row>
    <row r="85" spans="1:13" s="25" customFormat="1" ht="19.5" customHeight="1" thickTop="1" thickBot="1" x14ac:dyDescent="0.3">
      <c r="A85" s="74"/>
      <c r="B85" s="74"/>
      <c r="D85" s="27"/>
      <c r="E85" s="28"/>
      <c r="F85" s="215"/>
      <c r="G85" s="215"/>
      <c r="H85" s="208"/>
      <c r="I85" s="208"/>
      <c r="J85" s="28"/>
      <c r="K85" s="26"/>
      <c r="L85" s="26"/>
      <c r="M85" s="26"/>
    </row>
    <row r="86" spans="1:13" s="25" customFormat="1" ht="19.5" customHeight="1" thickTop="1" thickBot="1" x14ac:dyDescent="0.3">
      <c r="A86" s="74"/>
      <c r="B86" s="74"/>
      <c r="D86" s="27"/>
      <c r="E86" s="28"/>
      <c r="F86" s="215"/>
      <c r="G86" s="215"/>
      <c r="H86" s="208"/>
      <c r="I86" s="208"/>
      <c r="J86" s="28"/>
      <c r="K86" s="26"/>
      <c r="L86" s="26"/>
      <c r="M86" s="26"/>
    </row>
    <row r="87" spans="1:13" s="25" customFormat="1" ht="19.5" customHeight="1" thickTop="1" thickBot="1" x14ac:dyDescent="0.3">
      <c r="A87" s="74"/>
      <c r="B87" s="74"/>
      <c r="D87" s="27"/>
      <c r="E87" s="28"/>
      <c r="F87" s="215"/>
      <c r="G87" s="215"/>
      <c r="H87" s="208"/>
      <c r="I87" s="208"/>
      <c r="J87" s="28"/>
      <c r="K87" s="26"/>
      <c r="L87" s="26"/>
      <c r="M87" s="26"/>
    </row>
    <row r="88" spans="1:13" s="25" customFormat="1" ht="19.5" customHeight="1" thickTop="1" thickBot="1" x14ac:dyDescent="0.3">
      <c r="A88" s="74"/>
      <c r="B88" s="74"/>
      <c r="D88" s="27"/>
      <c r="E88" s="28"/>
      <c r="F88" s="215"/>
      <c r="G88" s="215"/>
      <c r="H88" s="208"/>
      <c r="I88" s="208"/>
      <c r="J88" s="28"/>
      <c r="K88" s="26"/>
      <c r="L88" s="26"/>
      <c r="M88" s="26"/>
    </row>
    <row r="89" spans="1:13" s="25" customFormat="1" ht="19.5" customHeight="1" thickTop="1" thickBot="1" x14ac:dyDescent="0.3">
      <c r="A89" s="74"/>
      <c r="B89" s="74"/>
      <c r="D89" s="27"/>
      <c r="E89" s="28"/>
      <c r="F89" s="215"/>
      <c r="G89" s="215"/>
      <c r="H89" s="208"/>
      <c r="I89" s="208"/>
      <c r="J89" s="28"/>
      <c r="K89" s="26"/>
      <c r="L89" s="26"/>
      <c r="M89" s="26"/>
    </row>
    <row r="90" spans="1:13" s="25" customFormat="1" ht="19.5" customHeight="1" thickTop="1" thickBot="1" x14ac:dyDescent="0.3">
      <c r="A90" s="74"/>
      <c r="B90" s="74"/>
      <c r="D90" s="27"/>
      <c r="E90" s="28"/>
      <c r="F90" s="215"/>
      <c r="G90" s="215"/>
      <c r="H90" s="208"/>
      <c r="I90" s="208"/>
      <c r="J90" s="28"/>
      <c r="K90" s="26"/>
      <c r="L90" s="26"/>
      <c r="M90" s="26"/>
    </row>
    <row r="91" spans="1:13" s="25" customFormat="1" ht="19.5" customHeight="1" thickTop="1" thickBot="1" x14ac:dyDescent="0.3">
      <c r="A91" s="74"/>
      <c r="B91" s="74"/>
      <c r="D91" s="27"/>
      <c r="E91" s="28"/>
      <c r="F91" s="215"/>
      <c r="G91" s="215"/>
      <c r="H91" s="208"/>
      <c r="I91" s="208"/>
      <c r="J91" s="28"/>
      <c r="K91" s="26"/>
      <c r="L91" s="26"/>
      <c r="M91" s="26"/>
    </row>
    <row r="92" spans="1:13" s="25" customFormat="1" ht="19.5" customHeight="1" thickTop="1" thickBot="1" x14ac:dyDescent="0.3">
      <c r="A92" s="74"/>
      <c r="B92" s="74"/>
      <c r="D92" s="27"/>
      <c r="E92" s="28"/>
      <c r="F92" s="215"/>
      <c r="G92" s="215"/>
      <c r="H92" s="208"/>
      <c r="I92" s="208"/>
      <c r="J92" s="28"/>
      <c r="K92" s="26"/>
      <c r="L92" s="26"/>
      <c r="M92" s="26"/>
    </row>
    <row r="93" spans="1:13" s="25" customFormat="1" ht="19.5" customHeight="1" thickTop="1" thickBot="1" x14ac:dyDescent="0.3">
      <c r="A93" s="74"/>
      <c r="B93" s="74"/>
      <c r="D93" s="27"/>
      <c r="E93" s="28"/>
      <c r="F93" s="215"/>
      <c r="G93" s="215"/>
      <c r="H93" s="208"/>
      <c r="I93" s="208"/>
      <c r="J93" s="28"/>
      <c r="K93" s="26"/>
      <c r="L93" s="26"/>
      <c r="M93" s="26"/>
    </row>
    <row r="94" spans="1:13" s="25" customFormat="1" ht="19.5" customHeight="1" thickTop="1" thickBot="1" x14ac:dyDescent="0.3">
      <c r="A94" s="74"/>
      <c r="B94" s="74"/>
      <c r="D94" s="27"/>
      <c r="E94" s="28"/>
      <c r="F94" s="215"/>
      <c r="G94" s="215"/>
      <c r="H94" s="208"/>
      <c r="I94" s="208"/>
      <c r="J94" s="28"/>
      <c r="K94" s="26"/>
      <c r="L94" s="26"/>
      <c r="M94" s="26"/>
    </row>
    <row r="95" spans="1:13" s="25" customFormat="1" ht="19.5" customHeight="1" thickTop="1" thickBot="1" x14ac:dyDescent="0.3">
      <c r="A95" s="74"/>
      <c r="B95" s="74"/>
      <c r="D95" s="27"/>
      <c r="E95" s="28"/>
      <c r="F95" s="215"/>
      <c r="G95" s="215"/>
      <c r="H95" s="208"/>
      <c r="I95" s="208"/>
      <c r="J95" s="28"/>
      <c r="K95" s="26"/>
      <c r="L95" s="26"/>
      <c r="M95" s="26"/>
    </row>
    <row r="96" spans="1:13" s="25" customFormat="1" ht="19.5" customHeight="1" thickTop="1" thickBot="1" x14ac:dyDescent="0.3">
      <c r="A96" s="74"/>
      <c r="B96" s="74"/>
      <c r="D96" s="27"/>
      <c r="E96" s="28"/>
      <c r="F96" s="215"/>
      <c r="G96" s="215"/>
      <c r="H96" s="208"/>
      <c r="I96" s="208"/>
      <c r="J96" s="28"/>
      <c r="K96" s="26"/>
      <c r="L96" s="26"/>
      <c r="M96" s="26"/>
    </row>
    <row r="97" spans="1:13" s="25" customFormat="1" ht="19.5" customHeight="1" thickTop="1" thickBot="1" x14ac:dyDescent="0.3">
      <c r="A97" s="74"/>
      <c r="B97" s="74"/>
      <c r="D97" s="27"/>
      <c r="E97" s="28"/>
      <c r="F97" s="215"/>
      <c r="G97" s="215"/>
      <c r="H97" s="208"/>
      <c r="I97" s="208"/>
      <c r="J97" s="28"/>
      <c r="K97" s="26"/>
      <c r="L97" s="26"/>
      <c r="M97" s="26"/>
    </row>
    <row r="98" spans="1:13" s="25" customFormat="1" ht="19.5" customHeight="1" thickTop="1" thickBot="1" x14ac:dyDescent="0.3">
      <c r="A98" s="74"/>
      <c r="B98" s="74"/>
      <c r="D98" s="27"/>
      <c r="E98" s="28"/>
      <c r="F98" s="215"/>
      <c r="G98" s="215"/>
      <c r="H98" s="208"/>
      <c r="I98" s="208"/>
      <c r="J98" s="28"/>
      <c r="K98" s="26"/>
      <c r="L98" s="26"/>
      <c r="M98" s="26"/>
    </row>
    <row r="99" spans="1:13" s="25" customFormat="1" ht="19.5" customHeight="1" thickTop="1" thickBot="1" x14ac:dyDescent="0.3">
      <c r="A99" s="74"/>
      <c r="B99" s="74"/>
      <c r="D99" s="27"/>
      <c r="E99" s="28"/>
      <c r="F99" s="215"/>
      <c r="G99" s="215"/>
      <c r="H99" s="208"/>
      <c r="I99" s="208"/>
      <c r="J99" s="28"/>
      <c r="K99" s="26"/>
      <c r="L99" s="26"/>
      <c r="M99" s="26"/>
    </row>
    <row r="100" spans="1:13" s="25" customFormat="1" ht="19.5" customHeight="1" thickTop="1" thickBot="1" x14ac:dyDescent="0.3">
      <c r="A100" s="74"/>
      <c r="B100" s="74"/>
      <c r="D100" s="27"/>
      <c r="E100" s="28"/>
      <c r="F100" s="215"/>
      <c r="G100" s="215"/>
      <c r="H100" s="208"/>
      <c r="I100" s="208"/>
      <c r="J100" s="28"/>
      <c r="K100" s="26"/>
      <c r="L100" s="26"/>
      <c r="M100" s="26"/>
    </row>
    <row r="101" spans="1:13" s="25" customFormat="1" ht="19.5" customHeight="1" thickTop="1" thickBot="1" x14ac:dyDescent="0.3">
      <c r="A101" s="74"/>
      <c r="B101" s="74"/>
      <c r="D101" s="27"/>
      <c r="E101" s="28"/>
      <c r="F101" s="215"/>
      <c r="G101" s="215"/>
      <c r="H101" s="208"/>
      <c r="I101" s="208"/>
      <c r="J101" s="28"/>
      <c r="K101" s="26"/>
      <c r="L101" s="26"/>
      <c r="M101" s="26"/>
    </row>
    <row r="102" spans="1:13" s="25" customFormat="1" ht="19.5" customHeight="1" thickTop="1" thickBot="1" x14ac:dyDescent="0.3">
      <c r="A102" s="74"/>
      <c r="B102" s="74"/>
      <c r="D102" s="27"/>
      <c r="E102" s="28"/>
      <c r="F102" s="215"/>
      <c r="G102" s="215"/>
      <c r="H102" s="208"/>
      <c r="I102" s="208"/>
      <c r="J102" s="28"/>
      <c r="K102" s="26"/>
      <c r="L102" s="26"/>
      <c r="M102" s="26"/>
    </row>
    <row r="103" spans="1:13" s="25" customFormat="1" ht="19.5" customHeight="1" thickTop="1" thickBot="1" x14ac:dyDescent="0.3">
      <c r="A103" s="74"/>
      <c r="B103" s="74"/>
      <c r="D103" s="27"/>
      <c r="E103" s="28"/>
      <c r="F103" s="215"/>
      <c r="G103" s="215"/>
      <c r="H103" s="208"/>
      <c r="I103" s="208"/>
      <c r="J103" s="28"/>
      <c r="K103" s="26"/>
      <c r="L103" s="26"/>
      <c r="M103" s="26"/>
    </row>
    <row r="104" spans="1:13" s="25" customFormat="1" ht="19.5" customHeight="1" thickTop="1" thickBot="1" x14ac:dyDescent="0.3">
      <c r="A104" s="74"/>
      <c r="B104" s="74"/>
      <c r="D104" s="27"/>
      <c r="E104" s="28"/>
      <c r="F104" s="215"/>
      <c r="G104" s="215"/>
      <c r="H104" s="208"/>
      <c r="I104" s="208"/>
      <c r="J104" s="28"/>
      <c r="K104" s="26"/>
      <c r="L104" s="26"/>
      <c r="M104" s="26"/>
    </row>
    <row r="105" spans="1:13" s="25" customFormat="1" ht="19.5" customHeight="1" thickTop="1" thickBot="1" x14ac:dyDescent="0.3">
      <c r="A105" s="74"/>
      <c r="B105" s="74"/>
      <c r="D105" s="27"/>
      <c r="E105" s="28"/>
      <c r="F105" s="215"/>
      <c r="G105" s="215"/>
      <c r="H105" s="208"/>
      <c r="I105" s="208"/>
      <c r="J105" s="28"/>
      <c r="K105" s="26"/>
      <c r="L105" s="26"/>
      <c r="M105" s="26"/>
    </row>
    <row r="106" spans="1:13" s="25" customFormat="1" ht="19.5" customHeight="1" thickTop="1" thickBot="1" x14ac:dyDescent="0.3">
      <c r="A106" s="74"/>
      <c r="B106" s="74"/>
      <c r="D106" s="27"/>
      <c r="E106" s="28"/>
      <c r="F106" s="215"/>
      <c r="G106" s="215"/>
      <c r="H106" s="208"/>
      <c r="I106" s="208"/>
      <c r="J106" s="28"/>
      <c r="K106" s="26"/>
      <c r="L106" s="26"/>
      <c r="M106" s="26"/>
    </row>
    <row r="107" spans="1:13" s="25" customFormat="1" ht="19.5" customHeight="1" thickTop="1" thickBot="1" x14ac:dyDescent="0.3">
      <c r="A107" s="74"/>
      <c r="B107" s="74"/>
      <c r="D107" s="27"/>
      <c r="E107" s="28"/>
      <c r="F107" s="215"/>
      <c r="G107" s="215"/>
      <c r="H107" s="208"/>
      <c r="I107" s="208"/>
      <c r="J107" s="28"/>
      <c r="K107" s="26"/>
      <c r="L107" s="26"/>
      <c r="M107" s="26"/>
    </row>
    <row r="108" spans="1:13" s="25" customFormat="1" ht="19.5" customHeight="1" thickTop="1" thickBot="1" x14ac:dyDescent="0.3">
      <c r="A108" s="74"/>
      <c r="B108" s="74"/>
      <c r="D108" s="27"/>
      <c r="E108" s="28"/>
      <c r="F108" s="215"/>
      <c r="G108" s="215"/>
      <c r="H108" s="208"/>
      <c r="I108" s="208"/>
      <c r="J108" s="28"/>
      <c r="K108" s="26"/>
      <c r="L108" s="26"/>
      <c r="M108" s="26"/>
    </row>
    <row r="109" spans="1:13" s="25" customFormat="1" ht="19.5" customHeight="1" thickTop="1" thickBot="1" x14ac:dyDescent="0.3">
      <c r="A109" s="74"/>
      <c r="B109" s="74"/>
      <c r="D109" s="27"/>
      <c r="E109" s="28"/>
      <c r="F109" s="215"/>
      <c r="G109" s="215"/>
      <c r="H109" s="208"/>
      <c r="I109" s="208"/>
      <c r="J109" s="28"/>
      <c r="K109" s="26"/>
      <c r="L109" s="26"/>
      <c r="M109" s="26"/>
    </row>
    <row r="110" spans="1:13" s="25" customFormat="1" ht="19.5" customHeight="1" thickTop="1" thickBot="1" x14ac:dyDescent="0.3">
      <c r="A110" s="74"/>
      <c r="B110" s="74"/>
      <c r="D110" s="27"/>
      <c r="E110" s="28"/>
      <c r="F110" s="215"/>
      <c r="G110" s="215"/>
      <c r="H110" s="208"/>
      <c r="I110" s="208"/>
      <c r="J110" s="28"/>
      <c r="K110" s="26"/>
      <c r="L110" s="26"/>
      <c r="M110" s="26"/>
    </row>
    <row r="111" spans="1:13" s="25" customFormat="1" ht="19.5" customHeight="1" thickTop="1" thickBot="1" x14ac:dyDescent="0.3">
      <c r="A111" s="74"/>
      <c r="B111" s="74"/>
      <c r="D111" s="27"/>
      <c r="E111" s="28"/>
      <c r="F111" s="215"/>
      <c r="G111" s="215"/>
      <c r="H111" s="208"/>
      <c r="I111" s="208"/>
      <c r="J111" s="28"/>
      <c r="K111" s="26"/>
      <c r="L111" s="26"/>
      <c r="M111" s="26"/>
    </row>
    <row r="112" spans="1:13" s="25" customFormat="1" ht="19.5" customHeight="1" thickTop="1" thickBot="1" x14ac:dyDescent="0.3">
      <c r="A112" s="74"/>
      <c r="B112" s="74"/>
      <c r="D112" s="27"/>
      <c r="E112" s="28"/>
      <c r="F112" s="215"/>
      <c r="G112" s="215"/>
      <c r="H112" s="208"/>
      <c r="I112" s="208"/>
      <c r="J112" s="28"/>
      <c r="K112" s="26"/>
      <c r="L112" s="26"/>
      <c r="M112" s="26"/>
    </row>
    <row r="113" spans="1:13" s="25" customFormat="1" ht="19.5" customHeight="1" thickTop="1" thickBot="1" x14ac:dyDescent="0.3">
      <c r="A113" s="74"/>
      <c r="B113" s="74"/>
      <c r="D113" s="27"/>
      <c r="E113" s="28"/>
      <c r="F113" s="215"/>
      <c r="G113" s="215"/>
      <c r="H113" s="208"/>
      <c r="I113" s="208"/>
      <c r="J113" s="28"/>
      <c r="K113" s="26"/>
      <c r="L113" s="26"/>
      <c r="M113" s="26"/>
    </row>
    <row r="114" spans="1:13" s="25" customFormat="1" ht="19.5" customHeight="1" thickTop="1" thickBot="1" x14ac:dyDescent="0.3">
      <c r="A114" s="74"/>
      <c r="B114" s="74"/>
      <c r="D114" s="27"/>
      <c r="E114" s="28"/>
      <c r="F114" s="215"/>
      <c r="G114" s="215"/>
      <c r="H114" s="208"/>
      <c r="I114" s="208"/>
      <c r="J114" s="28"/>
      <c r="K114" s="26"/>
      <c r="L114" s="26"/>
      <c r="M114" s="26"/>
    </row>
    <row r="115" spans="1:13" s="25" customFormat="1" ht="19.5" customHeight="1" thickTop="1" thickBot="1" x14ac:dyDescent="0.3">
      <c r="A115" s="74"/>
      <c r="B115" s="74"/>
      <c r="D115" s="27"/>
      <c r="E115" s="28"/>
      <c r="F115" s="215"/>
      <c r="G115" s="215"/>
      <c r="H115" s="208"/>
      <c r="I115" s="208"/>
      <c r="J115" s="28"/>
      <c r="K115" s="26"/>
      <c r="L115" s="26"/>
      <c r="M115" s="26"/>
    </row>
    <row r="116" spans="1:13" s="25" customFormat="1" ht="19.5" customHeight="1" thickTop="1" thickBot="1" x14ac:dyDescent="0.3">
      <c r="A116" s="74"/>
      <c r="B116" s="74"/>
      <c r="D116" s="27"/>
      <c r="E116" s="28"/>
      <c r="F116" s="215"/>
      <c r="G116" s="215"/>
      <c r="H116" s="208"/>
      <c r="I116" s="208"/>
      <c r="J116" s="28"/>
      <c r="K116" s="26"/>
      <c r="L116" s="26"/>
      <c r="M116" s="26"/>
    </row>
    <row r="117" spans="1:13" s="25" customFormat="1" ht="19.5" customHeight="1" thickTop="1" thickBot="1" x14ac:dyDescent="0.3">
      <c r="A117" s="74"/>
      <c r="B117" s="74"/>
      <c r="D117" s="27"/>
      <c r="E117" s="28"/>
      <c r="F117" s="215"/>
      <c r="G117" s="215"/>
      <c r="H117" s="208"/>
      <c r="I117" s="208"/>
      <c r="J117" s="28"/>
      <c r="K117" s="26"/>
      <c r="L117" s="26"/>
      <c r="M117" s="26"/>
    </row>
    <row r="118" spans="1:13" s="25" customFormat="1" ht="19.5" customHeight="1" thickTop="1" thickBot="1" x14ac:dyDescent="0.3">
      <c r="A118" s="74"/>
      <c r="B118" s="74"/>
      <c r="D118" s="27"/>
      <c r="E118" s="28"/>
      <c r="F118" s="215"/>
      <c r="G118" s="215"/>
      <c r="H118" s="208"/>
      <c r="I118" s="208"/>
      <c r="J118" s="28"/>
      <c r="K118" s="26"/>
      <c r="L118" s="26"/>
      <c r="M118" s="26"/>
    </row>
    <row r="119" spans="1:13" s="25" customFormat="1" ht="19.5" customHeight="1" thickTop="1" thickBot="1" x14ac:dyDescent="0.3">
      <c r="A119" s="74"/>
      <c r="B119" s="74"/>
      <c r="D119" s="27"/>
      <c r="E119" s="28"/>
      <c r="F119" s="215"/>
      <c r="G119" s="215"/>
      <c r="H119" s="208"/>
      <c r="I119" s="208"/>
      <c r="J119" s="28"/>
      <c r="K119" s="26"/>
      <c r="L119" s="26"/>
      <c r="M119" s="26"/>
    </row>
    <row r="120" spans="1:13" s="25" customFormat="1" ht="19.5" customHeight="1" thickTop="1" thickBot="1" x14ac:dyDescent="0.3">
      <c r="A120" s="74"/>
      <c r="B120" s="74"/>
      <c r="D120" s="27"/>
      <c r="E120" s="28"/>
      <c r="F120" s="215"/>
      <c r="G120" s="215"/>
      <c r="H120" s="208"/>
      <c r="I120" s="208"/>
      <c r="J120" s="28"/>
      <c r="K120" s="26"/>
      <c r="L120" s="26"/>
      <c r="M120" s="26"/>
    </row>
    <row r="121" spans="1:13" s="25" customFormat="1" ht="19.5" customHeight="1" thickTop="1" thickBot="1" x14ac:dyDescent="0.3">
      <c r="A121" s="74"/>
      <c r="B121" s="74"/>
      <c r="D121" s="27"/>
      <c r="E121" s="28"/>
      <c r="F121" s="215"/>
      <c r="G121" s="215"/>
      <c r="H121" s="208"/>
      <c r="I121" s="208"/>
      <c r="J121" s="28"/>
      <c r="K121" s="26"/>
      <c r="L121" s="26"/>
      <c r="M121" s="26"/>
    </row>
    <row r="122" spans="1:13" s="25" customFormat="1" ht="19.5" customHeight="1" thickTop="1" thickBot="1" x14ac:dyDescent="0.3">
      <c r="A122" s="74"/>
      <c r="B122" s="74"/>
      <c r="D122" s="27"/>
      <c r="E122" s="28"/>
      <c r="F122" s="215"/>
      <c r="G122" s="215"/>
      <c r="H122" s="208"/>
      <c r="I122" s="208"/>
      <c r="J122" s="28"/>
      <c r="K122" s="26"/>
      <c r="L122" s="26"/>
      <c r="M122" s="26"/>
    </row>
    <row r="123" spans="1:13" s="25" customFormat="1" ht="19.5" customHeight="1" thickTop="1" thickBot="1" x14ac:dyDescent="0.3">
      <c r="A123" s="74"/>
      <c r="B123" s="74"/>
      <c r="D123" s="27"/>
      <c r="E123" s="28"/>
      <c r="F123" s="215"/>
      <c r="G123" s="215"/>
      <c r="H123" s="208"/>
      <c r="I123" s="208"/>
      <c r="J123" s="28"/>
      <c r="K123" s="26"/>
      <c r="L123" s="26"/>
      <c r="M123" s="26"/>
    </row>
    <row r="124" spans="1:13" s="25" customFormat="1" ht="19.5" customHeight="1" thickTop="1" thickBot="1" x14ac:dyDescent="0.3">
      <c r="A124" s="74"/>
      <c r="B124" s="74"/>
      <c r="D124" s="27"/>
      <c r="E124" s="28"/>
      <c r="F124" s="215"/>
      <c r="G124" s="215"/>
      <c r="H124" s="208"/>
      <c r="I124" s="208"/>
      <c r="J124" s="28"/>
      <c r="K124" s="26"/>
      <c r="L124" s="26"/>
      <c r="M124" s="26"/>
    </row>
    <row r="125" spans="1:13" s="25" customFormat="1" ht="19.5" customHeight="1" thickTop="1" thickBot="1" x14ac:dyDescent="0.3">
      <c r="A125" s="74"/>
      <c r="B125" s="74"/>
      <c r="D125" s="27"/>
      <c r="E125" s="28"/>
      <c r="F125" s="215"/>
      <c r="G125" s="215"/>
      <c r="H125" s="208"/>
      <c r="I125" s="208"/>
      <c r="J125" s="28"/>
      <c r="K125" s="26"/>
      <c r="L125" s="26"/>
      <c r="M125" s="26"/>
    </row>
    <row r="126" spans="1:13" s="25" customFormat="1" ht="19.5" customHeight="1" thickTop="1" thickBot="1" x14ac:dyDescent="0.3">
      <c r="A126" s="74"/>
      <c r="B126" s="74"/>
      <c r="D126" s="27"/>
      <c r="E126" s="28"/>
      <c r="F126" s="215"/>
      <c r="G126" s="215"/>
      <c r="H126" s="208"/>
      <c r="I126" s="208"/>
      <c r="J126" s="28"/>
      <c r="K126" s="26"/>
      <c r="L126" s="26"/>
      <c r="M126" s="26"/>
    </row>
    <row r="127" spans="1:13" s="25" customFormat="1" ht="19.5" customHeight="1" thickTop="1" thickBot="1" x14ac:dyDescent="0.3">
      <c r="A127" s="74"/>
      <c r="B127" s="74"/>
      <c r="D127" s="27"/>
      <c r="E127" s="28"/>
      <c r="F127" s="215"/>
      <c r="G127" s="215"/>
      <c r="H127" s="208"/>
      <c r="I127" s="208"/>
      <c r="J127" s="28"/>
      <c r="K127" s="26"/>
      <c r="L127" s="26"/>
      <c r="M127" s="26"/>
    </row>
    <row r="128" spans="1:13" s="25" customFormat="1" ht="19.5" customHeight="1" thickTop="1" thickBot="1" x14ac:dyDescent="0.3">
      <c r="A128" s="74"/>
      <c r="B128" s="74"/>
      <c r="D128" s="27"/>
      <c r="E128" s="28"/>
      <c r="F128" s="215"/>
      <c r="G128" s="215"/>
      <c r="H128" s="208"/>
      <c r="I128" s="208"/>
      <c r="J128" s="28"/>
      <c r="K128" s="26"/>
      <c r="L128" s="26"/>
      <c r="M128" s="26"/>
    </row>
    <row r="129" spans="1:13" s="25" customFormat="1" ht="19.5" customHeight="1" thickTop="1" thickBot="1" x14ac:dyDescent="0.3">
      <c r="A129" s="74"/>
      <c r="B129" s="74"/>
      <c r="D129" s="27"/>
      <c r="E129" s="28"/>
      <c r="F129" s="215"/>
      <c r="G129" s="215"/>
      <c r="H129" s="208"/>
      <c r="I129" s="208"/>
      <c r="J129" s="28"/>
      <c r="K129" s="26"/>
      <c r="L129" s="26"/>
      <c r="M129" s="26"/>
    </row>
    <row r="130" spans="1:13" s="25" customFormat="1" ht="19.5" customHeight="1" thickTop="1" thickBot="1" x14ac:dyDescent="0.3">
      <c r="A130" s="74"/>
      <c r="B130" s="74"/>
      <c r="D130" s="27"/>
      <c r="E130" s="28"/>
      <c r="F130" s="215"/>
      <c r="G130" s="215"/>
      <c r="H130" s="208"/>
      <c r="I130" s="208"/>
      <c r="J130" s="28"/>
      <c r="K130" s="26"/>
      <c r="L130" s="26"/>
      <c r="M130" s="26"/>
    </row>
    <row r="131" spans="1:13" s="25" customFormat="1" ht="19.5" customHeight="1" thickTop="1" thickBot="1" x14ac:dyDescent="0.3">
      <c r="A131" s="74"/>
      <c r="B131" s="74"/>
      <c r="D131" s="27"/>
      <c r="E131" s="28"/>
      <c r="F131" s="215"/>
      <c r="G131" s="215"/>
      <c r="H131" s="208"/>
      <c r="I131" s="208"/>
      <c r="J131" s="28"/>
      <c r="K131" s="26"/>
      <c r="L131" s="26"/>
      <c r="M131" s="26"/>
    </row>
    <row r="132" spans="1:13" s="25" customFormat="1" ht="19.5" customHeight="1" thickTop="1" thickBot="1" x14ac:dyDescent="0.3">
      <c r="A132" s="74"/>
      <c r="B132" s="74"/>
      <c r="D132" s="27"/>
      <c r="E132" s="28"/>
      <c r="F132" s="215"/>
      <c r="G132" s="215"/>
      <c r="H132" s="208"/>
      <c r="I132" s="208"/>
      <c r="J132" s="28"/>
      <c r="K132" s="26"/>
      <c r="L132" s="26"/>
      <c r="M132" s="26"/>
    </row>
    <row r="133" spans="1:13" s="25" customFormat="1" ht="19.5" customHeight="1" thickTop="1" thickBot="1" x14ac:dyDescent="0.3">
      <c r="A133" s="74"/>
      <c r="B133" s="74"/>
      <c r="D133" s="27"/>
      <c r="E133" s="28"/>
      <c r="F133" s="215"/>
      <c r="G133" s="215"/>
      <c r="H133" s="208"/>
      <c r="I133" s="208"/>
      <c r="J133" s="28"/>
      <c r="K133" s="26"/>
      <c r="L133" s="26"/>
      <c r="M133" s="26"/>
    </row>
    <row r="134" spans="1:13" s="25" customFormat="1" ht="19.5" customHeight="1" thickTop="1" thickBot="1" x14ac:dyDescent="0.3">
      <c r="A134" s="74"/>
      <c r="B134" s="74"/>
      <c r="D134" s="27"/>
      <c r="E134" s="28"/>
      <c r="F134" s="215"/>
      <c r="G134" s="215"/>
      <c r="H134" s="208"/>
      <c r="I134" s="208"/>
      <c r="J134" s="28"/>
      <c r="K134" s="26"/>
      <c r="L134" s="26"/>
      <c r="M134" s="26"/>
    </row>
    <row r="135" spans="1:13" s="25" customFormat="1" ht="19.5" customHeight="1" thickTop="1" thickBot="1" x14ac:dyDescent="0.3">
      <c r="A135" s="74"/>
      <c r="B135" s="74"/>
      <c r="D135" s="27"/>
      <c r="E135" s="28"/>
      <c r="F135" s="215"/>
      <c r="G135" s="215"/>
      <c r="H135" s="208"/>
      <c r="I135" s="208"/>
      <c r="J135" s="28"/>
      <c r="K135" s="26"/>
      <c r="L135" s="26"/>
      <c r="M135" s="26"/>
    </row>
    <row r="136" spans="1:13" s="25" customFormat="1" ht="19.5" customHeight="1" thickTop="1" thickBot="1" x14ac:dyDescent="0.3">
      <c r="A136" s="74"/>
      <c r="B136" s="74"/>
      <c r="D136" s="27"/>
      <c r="E136" s="28"/>
      <c r="F136" s="215"/>
      <c r="G136" s="215"/>
      <c r="H136" s="208"/>
      <c r="I136" s="208"/>
      <c r="J136" s="28"/>
      <c r="K136" s="26"/>
      <c r="L136" s="26"/>
      <c r="M136" s="26"/>
    </row>
    <row r="137" spans="1:13" s="25" customFormat="1" ht="19.5" customHeight="1" thickTop="1" thickBot="1" x14ac:dyDescent="0.3">
      <c r="A137" s="74"/>
      <c r="B137" s="74"/>
      <c r="D137" s="27"/>
      <c r="E137" s="28"/>
      <c r="F137" s="215"/>
      <c r="G137" s="215"/>
      <c r="H137" s="208"/>
      <c r="I137" s="208"/>
      <c r="J137" s="28"/>
      <c r="K137" s="26"/>
      <c r="L137" s="26"/>
      <c r="M137" s="26"/>
    </row>
    <row r="138" spans="1:13" s="25" customFormat="1" ht="19.5" customHeight="1" thickTop="1" thickBot="1" x14ac:dyDescent="0.3">
      <c r="A138" s="74"/>
      <c r="B138" s="74"/>
      <c r="D138" s="27"/>
      <c r="E138" s="28"/>
      <c r="F138" s="215"/>
      <c r="G138" s="215"/>
      <c r="H138" s="208"/>
      <c r="I138" s="208"/>
      <c r="J138" s="28"/>
      <c r="K138" s="26"/>
      <c r="L138" s="26"/>
      <c r="M138" s="26"/>
    </row>
    <row r="139" spans="1:13" s="25" customFormat="1" ht="19.5" customHeight="1" thickTop="1" thickBot="1" x14ac:dyDescent="0.3">
      <c r="A139" s="74"/>
      <c r="B139" s="74"/>
      <c r="D139" s="27"/>
      <c r="E139" s="28"/>
      <c r="F139" s="215"/>
      <c r="G139" s="215"/>
      <c r="H139" s="208"/>
      <c r="I139" s="208"/>
      <c r="J139" s="28"/>
      <c r="K139" s="26"/>
      <c r="L139" s="26"/>
      <c r="M139" s="26"/>
    </row>
    <row r="140" spans="1:13" s="25" customFormat="1" ht="19.5" customHeight="1" thickTop="1" thickBot="1" x14ac:dyDescent="0.3">
      <c r="A140" s="74"/>
      <c r="B140" s="74"/>
      <c r="D140" s="27"/>
      <c r="E140" s="28"/>
      <c r="F140" s="215"/>
      <c r="G140" s="215"/>
      <c r="H140" s="208"/>
      <c r="I140" s="208"/>
      <c r="J140" s="28"/>
      <c r="K140" s="26"/>
      <c r="L140" s="26"/>
      <c r="M140" s="26"/>
    </row>
    <row r="141" spans="1:13" s="25" customFormat="1" ht="19.5" customHeight="1" thickTop="1" thickBot="1" x14ac:dyDescent="0.3">
      <c r="A141" s="74"/>
      <c r="B141" s="74"/>
      <c r="D141" s="27"/>
      <c r="E141" s="28"/>
      <c r="F141" s="215"/>
      <c r="G141" s="215"/>
      <c r="H141" s="208"/>
      <c r="I141" s="208"/>
      <c r="J141" s="28"/>
      <c r="K141" s="26"/>
      <c r="L141" s="26"/>
      <c r="M141" s="26"/>
    </row>
    <row r="142" spans="1:13" s="25" customFormat="1" ht="19.5" customHeight="1" thickTop="1" thickBot="1" x14ac:dyDescent="0.3">
      <c r="A142" s="74"/>
      <c r="B142" s="74"/>
      <c r="D142" s="27"/>
      <c r="E142" s="28"/>
      <c r="F142" s="215"/>
      <c r="G142" s="215"/>
      <c r="H142" s="208"/>
      <c r="I142" s="208"/>
      <c r="J142" s="28"/>
      <c r="K142" s="26"/>
      <c r="L142" s="26"/>
      <c r="M142" s="26"/>
    </row>
    <row r="143" spans="1:13" s="25" customFormat="1" ht="19.5" customHeight="1" thickTop="1" thickBot="1" x14ac:dyDescent="0.3">
      <c r="A143" s="74"/>
      <c r="B143" s="74"/>
      <c r="D143" s="27"/>
      <c r="E143" s="28"/>
      <c r="F143" s="215"/>
      <c r="G143" s="215"/>
      <c r="H143" s="208"/>
      <c r="I143" s="208"/>
      <c r="J143" s="28"/>
      <c r="K143" s="26"/>
      <c r="L143" s="26"/>
      <c r="M143" s="26"/>
    </row>
    <row r="144" spans="1:13" s="25" customFormat="1" ht="19.5" customHeight="1" thickTop="1" thickBot="1" x14ac:dyDescent="0.3">
      <c r="A144" s="74"/>
      <c r="B144" s="74"/>
      <c r="D144" s="27"/>
      <c r="E144" s="28"/>
      <c r="F144" s="215"/>
      <c r="G144" s="215"/>
      <c r="H144" s="208"/>
      <c r="I144" s="208"/>
      <c r="J144" s="28"/>
      <c r="K144" s="26"/>
      <c r="L144" s="26"/>
      <c r="M144" s="26"/>
    </row>
    <row r="145" spans="1:13" s="25" customFormat="1" ht="19.5" customHeight="1" thickTop="1" thickBot="1" x14ac:dyDescent="0.3">
      <c r="A145" s="74"/>
      <c r="B145" s="74"/>
      <c r="D145" s="27"/>
      <c r="E145" s="28"/>
      <c r="F145" s="215"/>
      <c r="G145" s="215"/>
      <c r="H145" s="208"/>
      <c r="I145" s="208"/>
      <c r="J145" s="28"/>
      <c r="K145" s="26"/>
      <c r="L145" s="26"/>
      <c r="M145" s="26"/>
    </row>
    <row r="146" spans="1:13" s="25" customFormat="1" ht="19.5" customHeight="1" thickTop="1" thickBot="1" x14ac:dyDescent="0.3">
      <c r="A146" s="74"/>
      <c r="B146" s="74"/>
      <c r="D146" s="27"/>
      <c r="E146" s="28"/>
      <c r="F146" s="215"/>
      <c r="G146" s="215"/>
      <c r="H146" s="208"/>
      <c r="I146" s="208"/>
      <c r="J146" s="28"/>
      <c r="K146" s="26"/>
      <c r="L146" s="26"/>
      <c r="M146" s="26"/>
    </row>
    <row r="147" spans="1:13" s="25" customFormat="1" ht="19.5" customHeight="1" thickTop="1" thickBot="1" x14ac:dyDescent="0.3">
      <c r="A147" s="74"/>
      <c r="B147" s="74"/>
      <c r="D147" s="27"/>
      <c r="E147" s="28"/>
      <c r="F147" s="215"/>
      <c r="G147" s="215"/>
      <c r="H147" s="208"/>
      <c r="I147" s="208"/>
      <c r="J147" s="28"/>
      <c r="K147" s="26"/>
      <c r="L147" s="26"/>
      <c r="M147" s="26"/>
    </row>
    <row r="148" spans="1:13" s="25" customFormat="1" ht="19.5" customHeight="1" thickTop="1" thickBot="1" x14ac:dyDescent="0.3">
      <c r="A148" s="74"/>
      <c r="B148" s="74"/>
      <c r="D148" s="27"/>
      <c r="E148" s="28"/>
      <c r="F148" s="215"/>
      <c r="G148" s="215"/>
      <c r="H148" s="208"/>
      <c r="I148" s="208"/>
      <c r="J148" s="28"/>
      <c r="K148" s="26"/>
      <c r="L148" s="26"/>
      <c r="M148" s="26"/>
    </row>
    <row r="149" spans="1:13" s="25" customFormat="1" ht="19.5" customHeight="1" thickTop="1" thickBot="1" x14ac:dyDescent="0.3">
      <c r="A149" s="74"/>
      <c r="B149" s="74"/>
      <c r="D149" s="27"/>
      <c r="E149" s="28"/>
      <c r="F149" s="215"/>
      <c r="G149" s="215"/>
      <c r="H149" s="208"/>
      <c r="I149" s="208"/>
      <c r="J149" s="28"/>
      <c r="K149" s="26"/>
      <c r="L149" s="26"/>
      <c r="M149" s="26"/>
    </row>
    <row r="150" spans="1:13" s="25" customFormat="1" ht="19.5" customHeight="1" thickTop="1" thickBot="1" x14ac:dyDescent="0.3">
      <c r="A150" s="74"/>
      <c r="B150" s="74"/>
      <c r="D150" s="27"/>
      <c r="E150" s="28"/>
      <c r="F150" s="215"/>
      <c r="G150" s="215"/>
      <c r="H150" s="208"/>
      <c r="I150" s="208"/>
      <c r="J150" s="28"/>
      <c r="K150" s="26"/>
      <c r="L150" s="26"/>
      <c r="M150" s="26"/>
    </row>
    <row r="151" spans="1:13" s="25" customFormat="1" ht="19.5" customHeight="1" thickTop="1" thickBot="1" x14ac:dyDescent="0.3">
      <c r="A151" s="74"/>
      <c r="B151" s="74"/>
      <c r="D151" s="27"/>
      <c r="E151" s="28"/>
      <c r="F151" s="215"/>
      <c r="G151" s="215"/>
      <c r="H151" s="208"/>
      <c r="I151" s="208"/>
      <c r="J151" s="28"/>
      <c r="K151" s="26"/>
      <c r="L151" s="26"/>
      <c r="M151" s="26"/>
    </row>
    <row r="152" spans="1:13" s="25" customFormat="1" ht="19.5" customHeight="1" thickTop="1" thickBot="1" x14ac:dyDescent="0.3">
      <c r="A152" s="74"/>
      <c r="B152" s="74"/>
      <c r="D152" s="27"/>
      <c r="E152" s="28"/>
      <c r="F152" s="215"/>
      <c r="G152" s="215"/>
      <c r="H152" s="208"/>
      <c r="I152" s="208"/>
      <c r="J152" s="28"/>
      <c r="K152" s="26"/>
      <c r="L152" s="26"/>
      <c r="M152" s="26"/>
    </row>
    <row r="153" spans="1:13" s="25" customFormat="1" ht="19.5" customHeight="1" thickTop="1" thickBot="1" x14ac:dyDescent="0.3">
      <c r="A153" s="74"/>
      <c r="B153" s="74"/>
      <c r="D153" s="27"/>
      <c r="E153" s="28"/>
      <c r="F153" s="215"/>
      <c r="G153" s="215"/>
      <c r="H153" s="208"/>
      <c r="I153" s="208"/>
      <c r="J153" s="28"/>
      <c r="K153" s="26"/>
      <c r="L153" s="26"/>
      <c r="M153" s="26"/>
    </row>
    <row r="154" spans="1:13" s="25" customFormat="1" ht="19.5" customHeight="1" thickTop="1" thickBot="1" x14ac:dyDescent="0.3">
      <c r="A154" s="74"/>
      <c r="B154" s="74"/>
      <c r="D154" s="27"/>
      <c r="E154" s="28"/>
      <c r="F154" s="215"/>
      <c r="G154" s="215"/>
      <c r="H154" s="208"/>
      <c r="I154" s="208"/>
      <c r="J154" s="28"/>
      <c r="K154" s="26"/>
      <c r="L154" s="26"/>
      <c r="M154" s="26"/>
    </row>
    <row r="155" spans="1:13" s="25" customFormat="1" ht="19.5" customHeight="1" thickTop="1" thickBot="1" x14ac:dyDescent="0.3">
      <c r="A155" s="74"/>
      <c r="B155" s="74"/>
      <c r="D155" s="27"/>
      <c r="E155" s="28"/>
      <c r="F155" s="215"/>
      <c r="G155" s="215"/>
      <c r="H155" s="208"/>
      <c r="I155" s="208"/>
      <c r="J155" s="28"/>
      <c r="K155" s="26"/>
      <c r="L155" s="26"/>
      <c r="M155" s="26"/>
    </row>
    <row r="156" spans="1:13" s="25" customFormat="1" ht="19.5" customHeight="1" thickTop="1" thickBot="1" x14ac:dyDescent="0.3">
      <c r="A156" s="74"/>
      <c r="B156" s="74"/>
      <c r="D156" s="27"/>
      <c r="E156" s="28"/>
      <c r="F156" s="215"/>
      <c r="G156" s="215"/>
      <c r="H156" s="208"/>
      <c r="I156" s="208"/>
      <c r="J156" s="28"/>
      <c r="K156" s="26"/>
      <c r="L156" s="26"/>
      <c r="M156" s="26"/>
    </row>
    <row r="157" spans="1:13" s="25" customFormat="1" ht="19.5" customHeight="1" thickTop="1" thickBot="1" x14ac:dyDescent="0.3">
      <c r="A157" s="74"/>
      <c r="B157" s="74"/>
      <c r="D157" s="27"/>
      <c r="E157" s="28"/>
      <c r="F157" s="215"/>
      <c r="G157" s="215"/>
      <c r="H157" s="208"/>
      <c r="I157" s="208"/>
      <c r="J157" s="28"/>
      <c r="K157" s="26"/>
      <c r="L157" s="26"/>
      <c r="M157" s="26"/>
    </row>
    <row r="158" spans="1:13" s="25" customFormat="1" ht="19.5" customHeight="1" thickTop="1" thickBot="1" x14ac:dyDescent="0.3">
      <c r="A158" s="74"/>
      <c r="B158" s="74"/>
      <c r="D158" s="27"/>
      <c r="E158" s="28"/>
      <c r="F158" s="215"/>
      <c r="G158" s="215"/>
      <c r="H158" s="208"/>
      <c r="I158" s="208"/>
      <c r="J158" s="28"/>
      <c r="K158" s="26"/>
      <c r="L158" s="26"/>
      <c r="M158" s="26"/>
    </row>
    <row r="159" spans="1:13" s="25" customFormat="1" ht="19.5" customHeight="1" thickTop="1" thickBot="1" x14ac:dyDescent="0.3">
      <c r="A159" s="74"/>
      <c r="B159" s="74"/>
      <c r="D159" s="27"/>
      <c r="E159" s="28"/>
      <c r="F159" s="215"/>
      <c r="G159" s="215"/>
      <c r="H159" s="208"/>
      <c r="I159" s="208"/>
      <c r="J159" s="28"/>
      <c r="K159" s="26"/>
      <c r="L159" s="26"/>
      <c r="M159" s="26"/>
    </row>
    <row r="160" spans="1:13" s="25" customFormat="1" ht="19.5" customHeight="1" thickTop="1" thickBot="1" x14ac:dyDescent="0.3">
      <c r="A160" s="74"/>
      <c r="B160" s="74"/>
      <c r="D160" s="27"/>
      <c r="E160" s="28"/>
      <c r="F160" s="215"/>
      <c r="G160" s="215"/>
      <c r="H160" s="208"/>
      <c r="I160" s="208"/>
      <c r="J160" s="28"/>
      <c r="K160" s="26"/>
      <c r="L160" s="26"/>
      <c r="M160" s="26"/>
    </row>
    <row r="161" spans="1:13" s="25" customFormat="1" ht="19.5" customHeight="1" thickTop="1" thickBot="1" x14ac:dyDescent="0.3">
      <c r="A161" s="74"/>
      <c r="B161" s="74"/>
      <c r="D161" s="27"/>
      <c r="E161" s="28"/>
      <c r="F161" s="215"/>
      <c r="G161" s="215"/>
      <c r="H161" s="208"/>
      <c r="I161" s="208"/>
      <c r="J161" s="28"/>
      <c r="K161" s="26"/>
      <c r="L161" s="26"/>
      <c r="M161" s="26"/>
    </row>
    <row r="162" spans="1:13" s="25" customFormat="1" ht="19.5" customHeight="1" thickTop="1" thickBot="1" x14ac:dyDescent="0.3">
      <c r="A162" s="74"/>
      <c r="B162" s="74"/>
      <c r="D162" s="27"/>
      <c r="E162" s="28"/>
      <c r="F162" s="215"/>
      <c r="G162" s="215"/>
      <c r="H162" s="208"/>
      <c r="I162" s="208"/>
      <c r="J162" s="28"/>
      <c r="K162" s="26"/>
      <c r="L162" s="26"/>
      <c r="M162" s="26"/>
    </row>
    <row r="163" spans="1:13" s="25" customFormat="1" ht="19.5" customHeight="1" thickTop="1" thickBot="1" x14ac:dyDescent="0.3">
      <c r="A163" s="74"/>
      <c r="B163" s="74"/>
      <c r="D163" s="27"/>
      <c r="E163" s="28"/>
      <c r="F163" s="215"/>
      <c r="G163" s="215"/>
      <c r="H163" s="208"/>
      <c r="I163" s="208"/>
      <c r="J163" s="28"/>
      <c r="K163" s="26"/>
      <c r="L163" s="26"/>
      <c r="M163" s="26"/>
    </row>
    <row r="164" spans="1:13" s="25" customFormat="1" ht="19.5" customHeight="1" thickTop="1" thickBot="1" x14ac:dyDescent="0.3">
      <c r="A164" s="74"/>
      <c r="B164" s="74"/>
      <c r="D164" s="27"/>
      <c r="E164" s="28"/>
      <c r="F164" s="215"/>
      <c r="G164" s="215"/>
      <c r="H164" s="208"/>
      <c r="I164" s="208"/>
      <c r="J164" s="28"/>
      <c r="K164" s="26"/>
      <c r="L164" s="26"/>
      <c r="M164" s="26"/>
    </row>
    <row r="165" spans="1:13" s="25" customFormat="1" ht="19.5" customHeight="1" thickTop="1" thickBot="1" x14ac:dyDescent="0.3">
      <c r="A165" s="74"/>
      <c r="B165" s="74"/>
      <c r="D165" s="27"/>
      <c r="E165" s="28"/>
      <c r="F165" s="215"/>
      <c r="G165" s="215"/>
      <c r="H165" s="208"/>
      <c r="I165" s="208"/>
      <c r="J165" s="28"/>
      <c r="K165" s="26"/>
      <c r="L165" s="26"/>
      <c r="M165" s="26"/>
    </row>
    <row r="166" spans="1:13" s="25" customFormat="1" ht="19.5" customHeight="1" thickTop="1" thickBot="1" x14ac:dyDescent="0.3">
      <c r="A166" s="74"/>
      <c r="B166" s="74"/>
      <c r="D166" s="27"/>
      <c r="E166" s="28"/>
      <c r="F166" s="215"/>
      <c r="G166" s="215"/>
      <c r="H166" s="208"/>
      <c r="I166" s="208"/>
      <c r="J166" s="28"/>
      <c r="K166" s="26"/>
      <c r="L166" s="26"/>
      <c r="M166" s="26"/>
    </row>
    <row r="167" spans="1:13" s="25" customFormat="1" ht="19.5" customHeight="1" thickTop="1" thickBot="1" x14ac:dyDescent="0.3">
      <c r="A167" s="74"/>
      <c r="B167" s="74"/>
      <c r="D167" s="27"/>
      <c r="E167" s="28"/>
      <c r="F167" s="215"/>
      <c r="G167" s="215"/>
      <c r="H167" s="208"/>
      <c r="I167" s="208"/>
      <c r="J167" s="28"/>
      <c r="K167" s="26"/>
      <c r="L167" s="26"/>
      <c r="M167" s="26"/>
    </row>
    <row r="168" spans="1:13" s="25" customFormat="1" ht="19.5" customHeight="1" thickTop="1" thickBot="1" x14ac:dyDescent="0.3">
      <c r="A168" s="74"/>
      <c r="B168" s="74"/>
      <c r="D168" s="27"/>
      <c r="E168" s="28"/>
      <c r="F168" s="215"/>
      <c r="G168" s="215"/>
      <c r="H168" s="208"/>
      <c r="I168" s="208"/>
      <c r="J168" s="28"/>
      <c r="K168" s="26"/>
      <c r="L168" s="26"/>
      <c r="M168" s="26"/>
    </row>
    <row r="169" spans="1:13" s="25" customFormat="1" ht="19.5" customHeight="1" thickTop="1" thickBot="1" x14ac:dyDescent="0.3">
      <c r="A169" s="74"/>
      <c r="B169" s="74"/>
      <c r="D169" s="27"/>
      <c r="E169" s="28"/>
      <c r="F169" s="215"/>
      <c r="G169" s="215"/>
      <c r="H169" s="208"/>
      <c r="I169" s="208"/>
      <c r="J169" s="28"/>
      <c r="K169" s="26"/>
      <c r="L169" s="26"/>
      <c r="M169" s="26"/>
    </row>
    <row r="170" spans="1:13" s="25" customFormat="1" ht="19.5" customHeight="1" thickTop="1" thickBot="1" x14ac:dyDescent="0.3">
      <c r="A170" s="74"/>
      <c r="B170" s="74"/>
      <c r="D170" s="27"/>
      <c r="E170" s="28"/>
      <c r="F170" s="215"/>
      <c r="G170" s="215"/>
      <c r="H170" s="208"/>
      <c r="I170" s="208"/>
      <c r="J170" s="28"/>
      <c r="K170" s="26"/>
      <c r="L170" s="26"/>
      <c r="M170" s="26"/>
    </row>
    <row r="171" spans="1:13" s="25" customFormat="1" ht="19.5" customHeight="1" thickTop="1" thickBot="1" x14ac:dyDescent="0.3">
      <c r="A171" s="74"/>
      <c r="B171" s="74"/>
      <c r="D171" s="27"/>
      <c r="E171" s="28"/>
      <c r="F171" s="215"/>
      <c r="G171" s="215"/>
      <c r="H171" s="208"/>
      <c r="I171" s="208"/>
      <c r="J171" s="28"/>
      <c r="K171" s="26"/>
      <c r="L171" s="26"/>
      <c r="M171" s="26"/>
    </row>
    <row r="172" spans="1:13" s="25" customFormat="1" ht="19.5" customHeight="1" thickTop="1" thickBot="1" x14ac:dyDescent="0.3">
      <c r="A172" s="74"/>
      <c r="B172" s="74"/>
      <c r="D172" s="27"/>
      <c r="E172" s="28"/>
      <c r="F172" s="215"/>
      <c r="G172" s="215"/>
      <c r="H172" s="208"/>
      <c r="I172" s="208"/>
      <c r="J172" s="28"/>
      <c r="K172" s="26"/>
      <c r="L172" s="26"/>
      <c r="M172" s="26"/>
    </row>
    <row r="173" spans="1:13" s="25" customFormat="1" ht="19.5" customHeight="1" thickTop="1" thickBot="1" x14ac:dyDescent="0.3">
      <c r="A173" s="74"/>
      <c r="B173" s="74"/>
      <c r="D173" s="27"/>
      <c r="E173" s="28"/>
      <c r="F173" s="215"/>
      <c r="G173" s="215"/>
      <c r="H173" s="208"/>
      <c r="I173" s="208"/>
      <c r="J173" s="28"/>
      <c r="K173" s="26"/>
      <c r="L173" s="26"/>
      <c r="M173" s="26"/>
    </row>
    <row r="174" spans="1:13" s="25" customFormat="1" ht="12" customHeight="1" thickTop="1" x14ac:dyDescent="0.25">
      <c r="A174" s="74"/>
      <c r="B174" s="74"/>
      <c r="F174" s="213"/>
      <c r="G174" s="213"/>
      <c r="H174" s="209"/>
      <c r="I174" s="209"/>
    </row>
    <row r="175" spans="1:13" s="25" customFormat="1" ht="24.75" customHeight="1" x14ac:dyDescent="0.25">
      <c r="A175" s="74"/>
      <c r="B175" s="74"/>
      <c r="D175"/>
      <c r="E175"/>
      <c r="F175" s="216"/>
      <c r="G175" s="216"/>
      <c r="H175" s="210"/>
      <c r="I175" s="210"/>
      <c r="J175"/>
      <c r="K175"/>
    </row>
    <row r="176" spans="1:13" s="25" customFormat="1" ht="19.5" customHeight="1" x14ac:dyDescent="0.25">
      <c r="A176" s="74"/>
      <c r="B176" s="74"/>
      <c r="D176"/>
      <c r="E176"/>
      <c r="F176" s="216"/>
      <c r="G176" s="216"/>
      <c r="H176" s="210"/>
      <c r="I176" s="210"/>
      <c r="J176"/>
      <c r="K176"/>
    </row>
    <row r="177" spans="1:11" s="25" customFormat="1" ht="19.5" customHeight="1" x14ac:dyDescent="0.25">
      <c r="A177" s="74"/>
      <c r="B177" s="74"/>
      <c r="D177"/>
      <c r="E177"/>
      <c r="F177" s="216"/>
      <c r="G177" s="216"/>
      <c r="H177" s="210"/>
      <c r="I177" s="210"/>
      <c r="J177"/>
      <c r="K177"/>
    </row>
    <row r="178" spans="1:11" s="25" customFormat="1" ht="19.5" customHeight="1" x14ac:dyDescent="0.25">
      <c r="A178" s="74"/>
      <c r="B178" s="74"/>
      <c r="D178"/>
      <c r="E178"/>
      <c r="F178" s="216"/>
      <c r="G178" s="216"/>
      <c r="H178" s="210"/>
      <c r="I178" s="210"/>
      <c r="J178"/>
      <c r="K178"/>
    </row>
    <row r="179" spans="1:11" s="25" customFormat="1" ht="19.5" customHeight="1" x14ac:dyDescent="0.25">
      <c r="A179" s="74"/>
      <c r="B179" s="74"/>
      <c r="D179"/>
      <c r="E179"/>
      <c r="F179" s="216"/>
      <c r="G179" s="216"/>
      <c r="H179" s="210"/>
      <c r="I179" s="210"/>
      <c r="J179"/>
      <c r="K179"/>
    </row>
    <row r="180" spans="1:11" s="25" customFormat="1" ht="19.5" customHeight="1" x14ac:dyDescent="0.25">
      <c r="A180" s="74"/>
      <c r="B180" s="74"/>
      <c r="D180"/>
      <c r="E180"/>
      <c r="F180" s="216"/>
      <c r="G180" s="216"/>
      <c r="H180" s="210"/>
      <c r="I180" s="210"/>
      <c r="J180"/>
      <c r="K180"/>
    </row>
    <row r="181" spans="1:11" s="25" customFormat="1" ht="19.5" customHeight="1" x14ac:dyDescent="0.25">
      <c r="A181" s="74"/>
      <c r="B181" s="74"/>
      <c r="D181"/>
      <c r="E181"/>
      <c r="F181" s="216"/>
      <c r="G181" s="216"/>
      <c r="H181" s="210"/>
      <c r="I181" s="210"/>
      <c r="J181"/>
      <c r="K181"/>
    </row>
    <row r="182" spans="1:11" s="25" customFormat="1" ht="19.5" customHeight="1" x14ac:dyDescent="0.25">
      <c r="A182" s="74"/>
      <c r="B182" s="74"/>
      <c r="D182"/>
      <c r="E182"/>
      <c r="F182" s="216"/>
      <c r="G182" s="216"/>
      <c r="H182" s="210"/>
      <c r="I182" s="210"/>
      <c r="J182"/>
      <c r="K182"/>
    </row>
    <row r="183" spans="1:11" s="25" customFormat="1" ht="19.5" customHeight="1" x14ac:dyDescent="0.25">
      <c r="A183" s="74"/>
      <c r="B183" s="74"/>
      <c r="D183"/>
      <c r="E183"/>
      <c r="F183" s="216"/>
      <c r="G183" s="216"/>
      <c r="H183" s="210"/>
      <c r="I183" s="210"/>
      <c r="J183"/>
      <c r="K183"/>
    </row>
    <row r="184" spans="1:11" s="25" customFormat="1" ht="19.5" customHeight="1" x14ac:dyDescent="0.25">
      <c r="A184" s="74"/>
      <c r="B184" s="74"/>
      <c r="D184"/>
      <c r="E184"/>
      <c r="F184" s="216"/>
      <c r="G184" s="216"/>
      <c r="H184" s="210"/>
      <c r="I184" s="210"/>
      <c r="J184"/>
      <c r="K184"/>
    </row>
    <row r="185" spans="1:11" s="25" customFormat="1" ht="19.5" customHeight="1" x14ac:dyDescent="0.25">
      <c r="A185" s="74"/>
      <c r="B185" s="74"/>
      <c r="D185"/>
      <c r="E185"/>
      <c r="F185" s="216"/>
      <c r="G185" s="216"/>
      <c r="H185" s="210"/>
      <c r="I185" s="210"/>
      <c r="J185"/>
      <c r="K185"/>
    </row>
    <row r="186" spans="1:11" s="25" customFormat="1" ht="19.5" customHeight="1" x14ac:dyDescent="0.25">
      <c r="A186" s="74"/>
      <c r="B186" s="74"/>
      <c r="D186"/>
      <c r="E186"/>
      <c r="F186" s="216"/>
      <c r="G186" s="216"/>
      <c r="H186" s="210"/>
      <c r="I186" s="210"/>
      <c r="J186"/>
      <c r="K186"/>
    </row>
    <row r="187" spans="1:11" s="25" customFormat="1" ht="19.5" customHeight="1" x14ac:dyDescent="0.25">
      <c r="A187" s="74"/>
      <c r="B187" s="74"/>
      <c r="D187"/>
      <c r="E187"/>
      <c r="F187" s="216"/>
      <c r="G187" s="216"/>
      <c r="H187" s="210"/>
      <c r="I187" s="210"/>
      <c r="J187"/>
      <c r="K187"/>
    </row>
    <row r="188" spans="1:11" s="25" customFormat="1" ht="19.5" customHeight="1" x14ac:dyDescent="0.25">
      <c r="A188" s="74"/>
      <c r="B188" s="74"/>
      <c r="D188"/>
      <c r="E188"/>
      <c r="F188" s="216"/>
      <c r="G188" s="216"/>
      <c r="H188" s="210"/>
      <c r="I188" s="210"/>
      <c r="J188"/>
      <c r="K188"/>
    </row>
    <row r="189" spans="1:11" s="25" customFormat="1" ht="19.5" customHeight="1" x14ac:dyDescent="0.25">
      <c r="A189" s="74"/>
      <c r="B189" s="74"/>
      <c r="D189"/>
      <c r="E189"/>
      <c r="F189" s="216"/>
      <c r="G189" s="216"/>
      <c r="H189" s="210"/>
      <c r="I189" s="210"/>
      <c r="J189"/>
      <c r="K189"/>
    </row>
    <row r="190" spans="1:11" s="25" customFormat="1" ht="24.75" customHeight="1" x14ac:dyDescent="0.25">
      <c r="A190" s="74"/>
      <c r="B190" s="74"/>
      <c r="D190"/>
      <c r="E190"/>
      <c r="F190" s="216"/>
      <c r="G190" s="216"/>
      <c r="H190" s="210"/>
      <c r="I190" s="210"/>
      <c r="J190"/>
      <c r="K190"/>
    </row>
    <row r="191" spans="1:11" s="25" customFormat="1" ht="12" customHeight="1" x14ac:dyDescent="0.25">
      <c r="A191" s="74"/>
      <c r="B191" s="74"/>
      <c r="D191"/>
      <c r="E191"/>
      <c r="F191" s="216"/>
      <c r="G191" s="216"/>
      <c r="H191" s="210"/>
      <c r="I191" s="210"/>
      <c r="J191"/>
      <c r="K191"/>
    </row>
    <row r="192" spans="1:11" s="25" customFormat="1" ht="25.5" customHeight="1" x14ac:dyDescent="0.25">
      <c r="A192" s="74"/>
      <c r="B192" s="74"/>
      <c r="D192"/>
      <c r="E192"/>
      <c r="F192" s="216"/>
      <c r="G192" s="216"/>
      <c r="H192" s="210"/>
      <c r="I192" s="210"/>
      <c r="J192"/>
      <c r="K192"/>
    </row>
    <row r="193" spans="1:11" s="25" customFormat="1" ht="19.5" customHeight="1" x14ac:dyDescent="0.25">
      <c r="A193" s="74"/>
      <c r="B193" s="74"/>
      <c r="D193"/>
      <c r="E193"/>
      <c r="F193" s="216"/>
      <c r="G193" s="216"/>
      <c r="H193" s="210"/>
      <c r="I193" s="210"/>
      <c r="J193"/>
      <c r="K193"/>
    </row>
    <row r="194" spans="1:11" s="25" customFormat="1" ht="19.5" customHeight="1" x14ac:dyDescent="0.25">
      <c r="A194" s="74"/>
      <c r="B194" s="74"/>
      <c r="D194"/>
      <c r="E194"/>
      <c r="F194" s="216"/>
      <c r="G194" s="216"/>
      <c r="H194" s="210"/>
      <c r="I194" s="210"/>
      <c r="J194"/>
      <c r="K194"/>
    </row>
    <row r="195" spans="1:11" s="25" customFormat="1" ht="19.5" customHeight="1" x14ac:dyDescent="0.25">
      <c r="A195" s="74"/>
      <c r="B195" s="74"/>
      <c r="D195"/>
      <c r="E195"/>
      <c r="F195" s="216"/>
      <c r="G195" s="216"/>
      <c r="H195" s="210"/>
      <c r="I195" s="210"/>
      <c r="J195"/>
      <c r="K195"/>
    </row>
    <row r="196" spans="1:11" s="25" customFormat="1" ht="19.5" customHeight="1" x14ac:dyDescent="0.25">
      <c r="A196" s="74"/>
      <c r="B196" s="74"/>
      <c r="D196"/>
      <c r="E196"/>
      <c r="F196" s="216"/>
      <c r="G196" s="216"/>
      <c r="H196" s="210"/>
      <c r="I196" s="210"/>
      <c r="J196"/>
      <c r="K196"/>
    </row>
    <row r="197" spans="1:11" s="25" customFormat="1" ht="19.5" customHeight="1" x14ac:dyDescent="0.25">
      <c r="A197" s="74"/>
      <c r="B197" s="74"/>
      <c r="D197"/>
      <c r="E197"/>
      <c r="F197" s="216"/>
      <c r="G197" s="216"/>
      <c r="H197" s="210"/>
      <c r="I197" s="210"/>
      <c r="J197"/>
      <c r="K197"/>
    </row>
    <row r="198" spans="1:11" s="25" customFormat="1" ht="19.5" customHeight="1" x14ac:dyDescent="0.25">
      <c r="A198" s="74"/>
      <c r="B198" s="74"/>
      <c r="D198"/>
      <c r="E198"/>
      <c r="F198" s="216"/>
      <c r="G198" s="216"/>
      <c r="H198" s="210"/>
      <c r="I198" s="210"/>
      <c r="J198"/>
      <c r="K198"/>
    </row>
    <row r="199" spans="1:11" s="25" customFormat="1" ht="19.5" customHeight="1" x14ac:dyDescent="0.25">
      <c r="A199" s="74"/>
      <c r="B199" s="74"/>
      <c r="D199"/>
      <c r="E199"/>
      <c r="F199" s="216"/>
      <c r="G199" s="216"/>
      <c r="H199" s="210"/>
      <c r="I199" s="210"/>
      <c r="J199"/>
      <c r="K199"/>
    </row>
    <row r="200" spans="1:11" s="25" customFormat="1" ht="19.5" customHeight="1" x14ac:dyDescent="0.25">
      <c r="A200" s="74"/>
      <c r="B200" s="74"/>
      <c r="D200"/>
      <c r="E200"/>
      <c r="F200" s="216"/>
      <c r="G200" s="216"/>
      <c r="H200" s="210"/>
      <c r="I200" s="210"/>
      <c r="J200"/>
      <c r="K200"/>
    </row>
    <row r="201" spans="1:11" s="25" customFormat="1" ht="19.5" customHeight="1" x14ac:dyDescent="0.25">
      <c r="A201" s="74"/>
      <c r="B201" s="74"/>
      <c r="D201"/>
      <c r="E201"/>
      <c r="F201" s="216"/>
      <c r="G201" s="216"/>
      <c r="H201" s="210"/>
      <c r="I201" s="210"/>
      <c r="J201"/>
      <c r="K201"/>
    </row>
    <row r="202" spans="1:11" s="25" customFormat="1" ht="19.5" customHeight="1" x14ac:dyDescent="0.25">
      <c r="A202" s="74"/>
      <c r="B202" s="74"/>
      <c r="D202"/>
      <c r="E202"/>
      <c r="F202" s="216"/>
      <c r="G202" s="216"/>
      <c r="H202" s="210"/>
      <c r="I202" s="210"/>
      <c r="J202"/>
      <c r="K202"/>
    </row>
    <row r="203" spans="1:11" s="25" customFormat="1" ht="19.5" customHeight="1" x14ac:dyDescent="0.25">
      <c r="A203" s="74"/>
      <c r="B203" s="74"/>
      <c r="D203"/>
      <c r="E203"/>
      <c r="F203" s="216"/>
      <c r="G203" s="216"/>
      <c r="H203" s="210"/>
      <c r="I203" s="210"/>
      <c r="J203"/>
      <c r="K203"/>
    </row>
    <row r="204" spans="1:11" s="25" customFormat="1" ht="19.5" customHeight="1" x14ac:dyDescent="0.25">
      <c r="A204" s="74"/>
      <c r="B204" s="74"/>
      <c r="D204"/>
      <c r="E204"/>
      <c r="F204" s="216"/>
      <c r="G204" s="216"/>
      <c r="H204" s="210"/>
      <c r="I204" s="210"/>
      <c r="J204"/>
      <c r="K204"/>
    </row>
    <row r="205" spans="1:11" s="25" customFormat="1" ht="19.5" customHeight="1" x14ac:dyDescent="0.25">
      <c r="A205" s="74"/>
      <c r="B205" s="74"/>
      <c r="D205"/>
      <c r="E205"/>
      <c r="F205" s="216"/>
      <c r="G205" s="216"/>
      <c r="H205" s="210"/>
      <c r="I205" s="210"/>
      <c r="J205"/>
      <c r="K205"/>
    </row>
    <row r="206" spans="1:11" s="25" customFormat="1" x14ac:dyDescent="0.25">
      <c r="A206" s="74"/>
      <c r="B206" s="74"/>
      <c r="D206"/>
      <c r="E206"/>
      <c r="F206" s="216"/>
      <c r="G206" s="216"/>
      <c r="H206" s="210"/>
      <c r="I206" s="210"/>
      <c r="J206"/>
      <c r="K206"/>
    </row>
    <row r="207" spans="1:11" s="25" customFormat="1" x14ac:dyDescent="0.25">
      <c r="A207" s="74"/>
      <c r="B207" s="74"/>
      <c r="D207"/>
      <c r="E207"/>
      <c r="F207" s="216"/>
      <c r="G207" s="216"/>
      <c r="H207" s="210"/>
      <c r="I207" s="210"/>
      <c r="J207"/>
      <c r="K207"/>
    </row>
    <row r="208" spans="1:11" s="25" customFormat="1" x14ac:dyDescent="0.25">
      <c r="A208" s="74"/>
      <c r="B208" s="74"/>
      <c r="F208" s="213"/>
      <c r="G208" s="213"/>
      <c r="H208" s="209"/>
      <c r="I208" s="209"/>
    </row>
    <row r="209" spans="4:9" x14ac:dyDescent="0.25">
      <c r="D209" s="170"/>
      <c r="H209" s="211"/>
      <c r="I209" s="211"/>
    </row>
    <row r="210" spans="4:9" x14ac:dyDescent="0.25">
      <c r="D210" s="170"/>
    </row>
    <row r="211" spans="4:9" x14ac:dyDescent="0.25">
      <c r="D211" s="170"/>
    </row>
    <row r="212" spans="4:9" x14ac:dyDescent="0.25">
      <c r="D212" s="170"/>
    </row>
    <row r="213" spans="4:9" x14ac:dyDescent="0.25">
      <c r="D213" s="170"/>
    </row>
    <row r="214" spans="4:9" x14ac:dyDescent="0.25">
      <c r="D214" s="170"/>
    </row>
    <row r="215" spans="4:9" x14ac:dyDescent="0.25">
      <c r="D215" s="170"/>
    </row>
    <row r="216" spans="4:9" x14ac:dyDescent="0.25">
      <c r="D216" s="170"/>
    </row>
    <row r="217" spans="4:9" x14ac:dyDescent="0.25">
      <c r="D217" s="170"/>
    </row>
    <row r="218" spans="4:9" x14ac:dyDescent="0.25">
      <c r="D218" s="170"/>
    </row>
    <row r="219" spans="4:9" x14ac:dyDescent="0.25">
      <c r="D219" s="171"/>
    </row>
    <row r="220" spans="4:9" x14ac:dyDescent="0.25">
      <c r="D220" s="170"/>
    </row>
    <row r="221" spans="4:9" x14ac:dyDescent="0.25">
      <c r="D221" s="170"/>
    </row>
    <row r="222" spans="4:9" x14ac:dyDescent="0.25">
      <c r="D222" s="170"/>
    </row>
    <row r="223" spans="4:9" x14ac:dyDescent="0.25">
      <c r="D223" s="170"/>
    </row>
    <row r="224" spans="4:9" x14ac:dyDescent="0.25">
      <c r="D224" s="170"/>
    </row>
    <row r="225" spans="4:4" x14ac:dyDescent="0.25">
      <c r="D225" s="170"/>
    </row>
    <row r="226" spans="4:4" x14ac:dyDescent="0.25">
      <c r="D226" s="170"/>
    </row>
    <row r="227" spans="4:4" x14ac:dyDescent="0.25">
      <c r="D227" s="170"/>
    </row>
    <row r="228" spans="4:4" x14ac:dyDescent="0.25">
      <c r="D228" s="170"/>
    </row>
    <row r="229" spans="4:4" x14ac:dyDescent="0.25">
      <c r="D229" s="170"/>
    </row>
    <row r="230" spans="4:4" x14ac:dyDescent="0.25">
      <c r="D230" s="171"/>
    </row>
    <row r="231" spans="4:4" x14ac:dyDescent="0.25">
      <c r="D231" s="170"/>
    </row>
    <row r="232" spans="4:4" x14ac:dyDescent="0.25">
      <c r="D232" s="170"/>
    </row>
    <row r="233" spans="4:4" x14ac:dyDescent="0.25">
      <c r="D233" s="170"/>
    </row>
    <row r="234" spans="4:4" x14ac:dyDescent="0.25">
      <c r="D234" s="170"/>
    </row>
    <row r="235" spans="4:4" x14ac:dyDescent="0.25">
      <c r="D235" s="170"/>
    </row>
    <row r="236" spans="4:4" x14ac:dyDescent="0.25">
      <c r="D236" s="170"/>
    </row>
    <row r="237" spans="4:4" x14ac:dyDescent="0.25">
      <c r="D237" s="170"/>
    </row>
    <row r="238" spans="4:4" x14ac:dyDescent="0.25">
      <c r="D238" s="170"/>
    </row>
    <row r="239" spans="4:4" x14ac:dyDescent="0.25">
      <c r="D239" s="170"/>
    </row>
    <row r="240" spans="4:4" x14ac:dyDescent="0.25">
      <c r="D240" s="170"/>
    </row>
    <row r="241" spans="4:4" x14ac:dyDescent="0.25">
      <c r="D241" s="171"/>
    </row>
    <row r="242" spans="4:4" x14ac:dyDescent="0.25">
      <c r="D242" s="170"/>
    </row>
    <row r="243" spans="4:4" x14ac:dyDescent="0.25">
      <c r="D243" s="170"/>
    </row>
    <row r="244" spans="4:4" x14ac:dyDescent="0.25">
      <c r="D244" s="170"/>
    </row>
    <row r="245" spans="4:4" x14ac:dyDescent="0.25">
      <c r="D245" s="170"/>
    </row>
    <row r="246" spans="4:4" x14ac:dyDescent="0.25">
      <c r="D246" s="170"/>
    </row>
    <row r="247" spans="4:4" x14ac:dyDescent="0.25">
      <c r="D247" s="170"/>
    </row>
    <row r="248" spans="4:4" x14ac:dyDescent="0.25">
      <c r="D248" s="170"/>
    </row>
    <row r="249" spans="4:4" x14ac:dyDescent="0.25">
      <c r="D249" s="170"/>
    </row>
    <row r="250" spans="4:4" x14ac:dyDescent="0.25">
      <c r="D250" s="170"/>
    </row>
    <row r="251" spans="4:4" x14ac:dyDescent="0.25">
      <c r="D251" s="170"/>
    </row>
    <row r="252" spans="4:4" x14ac:dyDescent="0.25">
      <c r="D252" s="171"/>
    </row>
    <row r="253" spans="4:4" x14ac:dyDescent="0.25">
      <c r="D253" s="170"/>
    </row>
    <row r="254" spans="4:4" x14ac:dyDescent="0.25">
      <c r="D254" s="170"/>
    </row>
    <row r="255" spans="4:4" x14ac:dyDescent="0.25">
      <c r="D255" s="170"/>
    </row>
    <row r="256" spans="4:4" x14ac:dyDescent="0.25">
      <c r="D256" s="170"/>
    </row>
    <row r="257" spans="4:4" x14ac:dyDescent="0.25">
      <c r="D257" s="170"/>
    </row>
    <row r="258" spans="4:4" x14ac:dyDescent="0.25">
      <c r="D258" s="170"/>
    </row>
    <row r="259" spans="4:4" x14ac:dyDescent="0.25">
      <c r="D259" s="170"/>
    </row>
    <row r="260" spans="4:4" x14ac:dyDescent="0.25">
      <c r="D260" s="170"/>
    </row>
    <row r="261" spans="4:4" x14ac:dyDescent="0.25">
      <c r="D261" s="170"/>
    </row>
    <row r="262" spans="4:4" x14ac:dyDescent="0.25">
      <c r="D262" s="170"/>
    </row>
    <row r="263" spans="4:4" x14ac:dyDescent="0.25">
      <c r="D263" s="171"/>
    </row>
    <row r="264" spans="4:4" x14ac:dyDescent="0.25">
      <c r="D264" s="170"/>
    </row>
    <row r="265" spans="4:4" x14ac:dyDescent="0.25">
      <c r="D265" s="170"/>
    </row>
    <row r="266" spans="4:4" x14ac:dyDescent="0.25">
      <c r="D266" s="170"/>
    </row>
    <row r="267" spans="4:4" x14ac:dyDescent="0.25">
      <c r="D267" s="170"/>
    </row>
    <row r="268" spans="4:4" x14ac:dyDescent="0.25">
      <c r="D268" s="170"/>
    </row>
    <row r="269" spans="4:4" x14ac:dyDescent="0.25">
      <c r="D269" s="170"/>
    </row>
    <row r="270" spans="4:4" x14ac:dyDescent="0.25">
      <c r="D270" s="170"/>
    </row>
    <row r="271" spans="4:4" x14ac:dyDescent="0.25">
      <c r="D271" s="170"/>
    </row>
    <row r="272" spans="4:4" x14ac:dyDescent="0.25">
      <c r="D272" s="170"/>
    </row>
    <row r="273" spans="4:4" x14ac:dyDescent="0.25">
      <c r="D273" s="170"/>
    </row>
    <row r="274" spans="4:4" x14ac:dyDescent="0.25">
      <c r="D274" s="171"/>
    </row>
    <row r="275" spans="4:4" x14ac:dyDescent="0.25">
      <c r="D275" s="171"/>
    </row>
    <row r="276" spans="4:4" x14ac:dyDescent="0.25">
      <c r="D276" s="171"/>
    </row>
    <row r="277" spans="4:4" x14ac:dyDescent="0.25">
      <c r="D277" s="171"/>
    </row>
    <row r="278" spans="4:4" x14ac:dyDescent="0.25">
      <c r="D278" s="171"/>
    </row>
    <row r="279" spans="4:4" x14ac:dyDescent="0.25">
      <c r="D279" s="171"/>
    </row>
    <row r="280" spans="4:4" x14ac:dyDescent="0.25">
      <c r="D280" s="171"/>
    </row>
    <row r="281" spans="4:4" x14ac:dyDescent="0.25">
      <c r="D281" s="171"/>
    </row>
    <row r="282" spans="4:4" x14ac:dyDescent="0.25">
      <c r="D282" s="171"/>
    </row>
    <row r="283" spans="4:4" x14ac:dyDescent="0.25">
      <c r="D283" s="171" t="e">
        <f>#REF!</f>
        <v>#REF!</v>
      </c>
    </row>
    <row r="284" spans="4:4" x14ac:dyDescent="0.25">
      <c r="D284" s="171" t="e">
        <f>#REF!</f>
        <v>#REF!</v>
      </c>
    </row>
    <row r="285" spans="4:4" x14ac:dyDescent="0.25">
      <c r="D285" s="171" t="s">
        <v>313</v>
      </c>
    </row>
    <row r="286" spans="4:4" x14ac:dyDescent="0.25">
      <c r="D286" s="170">
        <f>E193</f>
        <v>0</v>
      </c>
    </row>
    <row r="287" spans="4:4" x14ac:dyDescent="0.25">
      <c r="D287" s="170">
        <f t="shared" ref="D287:D295" si="0">E199</f>
        <v>0</v>
      </c>
    </row>
    <row r="288" spans="4:4" x14ac:dyDescent="0.25">
      <c r="D288" s="170">
        <f t="shared" si="0"/>
        <v>0</v>
      </c>
    </row>
    <row r="289" spans="4:4" x14ac:dyDescent="0.25">
      <c r="D289" s="170">
        <f t="shared" si="0"/>
        <v>0</v>
      </c>
    </row>
    <row r="290" spans="4:4" x14ac:dyDescent="0.25">
      <c r="D290" s="170">
        <f t="shared" si="0"/>
        <v>0</v>
      </c>
    </row>
    <row r="291" spans="4:4" x14ac:dyDescent="0.25">
      <c r="D291" s="170">
        <f t="shared" si="0"/>
        <v>0</v>
      </c>
    </row>
    <row r="292" spans="4:4" x14ac:dyDescent="0.25">
      <c r="D292" s="170">
        <f t="shared" si="0"/>
        <v>0</v>
      </c>
    </row>
    <row r="293" spans="4:4" x14ac:dyDescent="0.25">
      <c r="D293" s="170">
        <f t="shared" si="0"/>
        <v>0</v>
      </c>
    </row>
    <row r="294" spans="4:4" x14ac:dyDescent="0.25">
      <c r="D294" s="170">
        <f t="shared" si="0"/>
        <v>0</v>
      </c>
    </row>
    <row r="295" spans="4:4" x14ac:dyDescent="0.25">
      <c r="D295" s="170">
        <f t="shared" si="0"/>
        <v>0</v>
      </c>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zoomScale="87" zoomScaleNormal="87" zoomScalePageLayoutView="90" workbookViewId="0">
      <pane xSplit="1" ySplit="4" topLeftCell="B5" activePane="bottomRight" state="frozen"/>
      <selection pane="topRight"/>
      <selection pane="bottomLeft"/>
      <selection pane="bottomRight" activeCell="I3" sqref="I3"/>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18.42578125" style="5" customWidth="1"/>
    <col min="7" max="7" width="33.7109375" style="5" customWidth="1"/>
    <col min="8" max="8" width="34.7109375" style="5" customWidth="1"/>
    <col min="9" max="9" width="20.7109375" style="5" bestFit="1" customWidth="1"/>
    <col min="10" max="10" width="18.5703125" style="5" customWidth="1"/>
    <col min="11" max="11" width="12.42578125" style="5" customWidth="1"/>
    <col min="12" max="12" width="17.7109375" style="5" customWidth="1"/>
    <col min="13" max="13" width="16.140625" style="5" customWidth="1"/>
    <col min="14" max="14" width="1.1406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C3" s="5"/>
      <c r="D3" s="5"/>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7" ht="19.5" customHeight="1" thickTop="1" thickBot="1" x14ac:dyDescent="0.3">
      <c r="C5" s="203">
        <v>1</v>
      </c>
      <c r="D5" s="205" t="str">
        <f>IF(C5&lt;&gt;"",TEXT(C5,"00")&amp;"/01/"&amp;'Configurações Básicas'!$E$5,"")</f>
        <v>01/01/2017</v>
      </c>
      <c r="E5" s="58" t="s">
        <v>1355</v>
      </c>
      <c r="F5" s="205" t="s">
        <v>1488</v>
      </c>
      <c r="G5" s="58" t="s">
        <v>1383</v>
      </c>
      <c r="H5" s="205" t="s">
        <v>1485</v>
      </c>
      <c r="I5" s="59">
        <v>137.07</v>
      </c>
      <c r="J5" s="193"/>
      <c r="K5" s="60"/>
      <c r="L5" s="60"/>
      <c r="M5" s="56">
        <f>P5+IF(AND(K5="Pago",OR(E5='PC Receitas'!O4,E5='PC Receitas'!O5,E5='PC Receitas'!O6)),I5,IF(AND(K5="Pago",OR(E5='PC Receitas'!O7,E5='PC Receitas'!O8,E5='PC Receitas'!O9,E5='PC Receitas'!O10,E5='PC Receitas'!O11,E5='PC Receitas'!O12,E5='PC Receitas'!O13,E5='PC Receitas'!O14)),-I5,0))</f>
        <v>12927.7</v>
      </c>
      <c r="O5" s="238" t="s">
        <v>29</v>
      </c>
      <c r="P5" s="237">
        <v>12927.7</v>
      </c>
      <c r="Q5" s="185"/>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Despesa</v>
      </c>
      <c r="T5" s="150" t="str">
        <f>IF(V5="Receitas_com_Produtos","Receita",IF(V5="Receitas_com_Serviços","Receita",IF(V5="Receitas_Não_Operacionais","Receita","")))</f>
        <v/>
      </c>
      <c r="U5" s="150" t="str">
        <f>IF(R5&lt;&gt;"",R5,IF(S5&lt;&gt;"",S5,IF(T5&lt;&gt;"",T5,"")))</f>
        <v>Despesa</v>
      </c>
      <c r="V5" s="154" t="str">
        <f>VLOOKUP(E5,'PC Receitas'!$O$4:$P$14,2,FALSE)</f>
        <v>Despesas_com_Produtos</v>
      </c>
    </row>
    <row r="6" spans="1:27" ht="19.5" customHeight="1" thickTop="1" thickBot="1" x14ac:dyDescent="0.3">
      <c r="C6" s="203">
        <v>2</v>
      </c>
      <c r="D6" s="205" t="str">
        <f>IF(C6&lt;&gt;"",TEXT(C6,"00")&amp;"/01/"&amp;'Configurações Básicas'!$E$5,"")</f>
        <v>02/01/2017</v>
      </c>
      <c r="E6" s="58"/>
      <c r="F6" s="205" t="s">
        <v>1458</v>
      </c>
      <c r="G6" s="58" t="s">
        <v>1489</v>
      </c>
      <c r="H6" s="205" t="s">
        <v>1485</v>
      </c>
      <c r="I6" s="59">
        <v>321.07</v>
      </c>
      <c r="J6" s="193"/>
      <c r="K6" s="168"/>
      <c r="L6" s="60"/>
      <c r="M6" s="56">
        <f>M5+IF(AND(K6="Pago",OR(E6='PC Receitas'!$O$4,E6='PC Receitas'!$O$5,E6='PC Receitas'!$O$6)),I6,IF(AND(K6="Pago",OR(E6='PC Receitas'!$O$7,E6='PC Receitas'!$O$8,E6='PC Receitas'!$O$9,E6='PC Receitas'!$O$10,E6='PC Receitas'!$O$11,E6='PC Receitas'!$O$12,E6='PC Receitas'!$O$13,E6='PC Receitas'!$O$14)),-I6,0))</f>
        <v>12927.7</v>
      </c>
      <c r="O6" s="239"/>
      <c r="P6" s="237"/>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203">
        <v>5</v>
      </c>
      <c r="D7" s="205" t="str">
        <f>IF(C7&lt;&gt;"",TEXT(C7,"00")&amp;"/01/"&amp;'Configurações Básicas'!$E$5,"")</f>
        <v>05/01/2017</v>
      </c>
      <c r="E7" s="58" t="s">
        <v>1350</v>
      </c>
      <c r="F7" s="205" t="s">
        <v>1459</v>
      </c>
      <c r="G7" s="58" t="s">
        <v>1400</v>
      </c>
      <c r="H7" s="205" t="s">
        <v>1486</v>
      </c>
      <c r="I7" s="59">
        <v>1870.2</v>
      </c>
      <c r="J7" s="193"/>
      <c r="K7" s="168"/>
      <c r="L7" s="60"/>
      <c r="M7" s="56">
        <f>M6+IF(AND(K7="Pago",OR(E7='PC Receitas'!$O$4,E7='PC Receitas'!$O$5,E7='PC Receitas'!$O$6)),I7,IF(AND(K7="Pago",OR(E7='PC Receitas'!$O$7,E7='PC Receitas'!$O$8,E7='PC Receitas'!$O$9,E7='PC Receitas'!$O$10,E7='PC Receitas'!$O$11,E7='PC Receitas'!$O$12,E7='PC Receitas'!$O$13,E7='PC Receitas'!$O$14)),-I7,0))</f>
        <v>12927.7</v>
      </c>
      <c r="O7" s="230" t="s">
        <v>27</v>
      </c>
      <c r="P7" s="233">
        <f>SUMIFS($I$5:$I$605,$E$5:$E$605,'PC Receitas'!O4,$K$5:$K$605,"Pago")+SUMIFS($I$5:$I$605,$E$5:$E$605,'PC Receitas'!O5,$K$5:$K$605,"Pago")+SUMIFS($I$5:$I$605,$E$5:$E$605,'PC Receitas'!O6,$K$5:$K$605,"Pago")</f>
        <v>0</v>
      </c>
      <c r="Q7" s="186"/>
      <c r="R7" s="153" t="str">
        <f t="shared" si="0"/>
        <v/>
      </c>
      <c r="S7" s="150" t="str">
        <f t="shared" si="1"/>
        <v/>
      </c>
      <c r="T7" s="150" t="str">
        <f t="shared" si="2"/>
        <v>Receita</v>
      </c>
      <c r="U7" s="150" t="str">
        <f t="shared" si="3"/>
        <v>Receita</v>
      </c>
      <c r="V7" s="154" t="str">
        <f>VLOOKUP(E7,'PC Receitas'!$O$4:$P$14,2,FALSE)</f>
        <v>Receitas_com_Produtos</v>
      </c>
    </row>
    <row r="8" spans="1:27" ht="19.5" customHeight="1" thickTop="1" thickBot="1" x14ac:dyDescent="0.3">
      <c r="C8" s="203">
        <v>3</v>
      </c>
      <c r="D8" s="205" t="str">
        <f>IF(C8&lt;&gt;"",TEXT(C8,"00")&amp;"/01/"&amp;'Configurações Básicas'!$E$5,"")</f>
        <v>03/01/2017</v>
      </c>
      <c r="E8" s="58" t="s">
        <v>1350</v>
      </c>
      <c r="F8" s="205" t="s">
        <v>1460</v>
      </c>
      <c r="G8" s="58" t="s">
        <v>1438</v>
      </c>
      <c r="H8" s="205" t="s">
        <v>1487</v>
      </c>
      <c r="I8" s="59">
        <v>30</v>
      </c>
      <c r="J8" s="193"/>
      <c r="K8" s="168"/>
      <c r="L8" s="60"/>
      <c r="M8" s="56">
        <f>M7+IF(AND(K8="Pago",OR(E8='PC Receitas'!$O$4,E8='PC Receitas'!$O$5,E8='PC Receitas'!$O$6)),I8,IF(AND(K8="Pago",OR(E8='PC Receitas'!$O$7,E8='PC Receitas'!$O$8,E8='PC Receitas'!$O$9,E8='PC Receitas'!$O$10,E8='PC Receitas'!$O$11,E8='PC Receitas'!$O$12,E8='PC Receitas'!$O$13,E8='PC Receitas'!$O$14)),-I8,0))</f>
        <v>12927.7</v>
      </c>
      <c r="O8" s="230"/>
      <c r="P8" s="234"/>
      <c r="Q8" s="186"/>
      <c r="R8" s="153" t="str">
        <f t="shared" si="0"/>
        <v/>
      </c>
      <c r="S8" s="150" t="str">
        <f t="shared" si="1"/>
        <v/>
      </c>
      <c r="T8" s="150" t="str">
        <f t="shared" si="2"/>
        <v>Receita</v>
      </c>
      <c r="U8" s="150" t="str">
        <f t="shared" si="3"/>
        <v>Receita</v>
      </c>
      <c r="V8" s="154" t="str">
        <f>VLOOKUP(E8,'PC Receitas'!$O$4:$P$14,2,FALSE)</f>
        <v>Receitas_com_Produtos</v>
      </c>
    </row>
    <row r="9" spans="1:27" ht="19.5" customHeight="1" thickTop="1" thickBot="1" x14ac:dyDescent="0.3">
      <c r="C9" s="203">
        <v>5</v>
      </c>
      <c r="D9" s="205" t="str">
        <f>IF(C9&lt;&gt;"",TEXT(C9,"00")&amp;"/01/"&amp;'Configurações Básicas'!$E$5,"")</f>
        <v>05/01/2017</v>
      </c>
      <c r="E9" s="58" t="s">
        <v>1350</v>
      </c>
      <c r="F9" s="205" t="s">
        <v>1461</v>
      </c>
      <c r="G9" s="58" t="s">
        <v>1395</v>
      </c>
      <c r="H9" s="205" t="s">
        <v>1486</v>
      </c>
      <c r="I9" s="59">
        <v>1589.15</v>
      </c>
      <c r="J9" s="193"/>
      <c r="K9" s="168"/>
      <c r="L9" s="60"/>
      <c r="M9" s="56">
        <f>M8+IF(AND(K9="Pago",OR(E9='PC Receitas'!$O$4,E9='PC Receitas'!$O$5,E9='PC Receitas'!$O$6)),I9,IF(AND(K9="Pago",OR(E9='PC Receitas'!$O$7,E9='PC Receitas'!$O$8,E9='PC Receitas'!$O$9,E9='PC Receitas'!$O$10,E9='PC Receitas'!$O$11,E9='PC Receitas'!$O$12,E9='PC Receitas'!$O$13,E9='PC Receitas'!$O$14)),-I9,0))</f>
        <v>12927.7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str">
        <f t="shared" si="0"/>
        <v/>
      </c>
      <c r="S9" s="150" t="str">
        <f t="shared" si="1"/>
        <v/>
      </c>
      <c r="T9" s="150" t="str">
        <f t="shared" si="2"/>
        <v>Receita</v>
      </c>
      <c r="U9" s="150" t="str">
        <f t="shared" si="3"/>
        <v>Receita</v>
      </c>
      <c r="V9" s="154" t="str">
        <f>VLOOKUP(E9,'PC Receitas'!$O$4:$P$14,2,FALSE)</f>
        <v>Receitas_com_Produtos</v>
      </c>
    </row>
    <row r="10" spans="1:27" ht="19.5" customHeight="1" thickTop="1" thickBot="1" x14ac:dyDescent="0.3">
      <c r="C10" s="203">
        <v>5</v>
      </c>
      <c r="D10" s="205" t="str">
        <f>IF(C10&lt;&gt;"",TEXT(C10,"00")&amp;"/01/"&amp;'Configurações Básicas'!$E$5,"")</f>
        <v>05/01/2017</v>
      </c>
      <c r="E10" s="58" t="s">
        <v>1359</v>
      </c>
      <c r="F10" s="205" t="s">
        <v>1462</v>
      </c>
      <c r="G10" s="58" t="s">
        <v>1405</v>
      </c>
      <c r="H10" s="205" t="s">
        <v>1486</v>
      </c>
      <c r="I10" s="59">
        <v>1699.15</v>
      </c>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30"/>
      <c r="P10" s="232"/>
      <c r="Q10" s="186"/>
      <c r="R10" s="153" t="str">
        <f t="shared" si="0"/>
        <v/>
      </c>
      <c r="S10" s="150" t="str">
        <f t="shared" si="1"/>
        <v>Despesa</v>
      </c>
      <c r="T10" s="150" t="str">
        <f t="shared" si="2"/>
        <v/>
      </c>
      <c r="U10" s="150" t="str">
        <f t="shared" si="3"/>
        <v>Despesa</v>
      </c>
      <c r="V10" s="154" t="str">
        <f>VLOOKUP(E10,'PC Receitas'!$O$4:$P$14,2,FALSE)</f>
        <v>Despesas_Não_Operacionais</v>
      </c>
    </row>
    <row r="11" spans="1:27" ht="19.5" customHeight="1" thickTop="1" thickBot="1" x14ac:dyDescent="0.3">
      <c r="C11" s="203">
        <v>5</v>
      </c>
      <c r="D11" s="205" t="str">
        <f>IF(C11&lt;&gt;"",TEXT(C11,"00")&amp;"/01/"&amp;'Configurações Básicas'!$E$5,"")</f>
        <v>05/01/2017</v>
      </c>
      <c r="E11" s="58" t="s">
        <v>1356</v>
      </c>
      <c r="F11" s="205" t="s">
        <v>1463</v>
      </c>
      <c r="G11" s="58" t="s">
        <v>1424</v>
      </c>
      <c r="H11" s="205" t="s">
        <v>1486</v>
      </c>
      <c r="I11" s="59">
        <v>947.95</v>
      </c>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30" t="s">
        <v>30</v>
      </c>
      <c r="P11" s="231">
        <f>P7-P9</f>
        <v>0</v>
      </c>
      <c r="Q11" s="186"/>
      <c r="R11" s="153" t="str">
        <f t="shared" si="0"/>
        <v>Despesa</v>
      </c>
      <c r="S11" s="150" t="str">
        <f t="shared" si="1"/>
        <v/>
      </c>
      <c r="T11" s="150" t="str">
        <f t="shared" si="2"/>
        <v/>
      </c>
      <c r="U11" s="150" t="str">
        <f t="shared" si="3"/>
        <v>Despesa</v>
      </c>
      <c r="V11" s="154" t="str">
        <f>VLOOKUP(E11,'PC Receitas'!$O$4:$P$14,2,FALSE)</f>
        <v>Despesas_Operacionais</v>
      </c>
    </row>
    <row r="12" spans="1:27" ht="19.5" customHeight="1" thickTop="1" thickBot="1" x14ac:dyDescent="0.3">
      <c r="C12" s="203">
        <v>5</v>
      </c>
      <c r="D12" s="205" t="str">
        <f>IF(C12&lt;&gt;"",TEXT(C12,"00")&amp;"/01/"&amp;'Configurações Básicas'!$E$5,"")</f>
        <v>05/01/2017</v>
      </c>
      <c r="E12" s="58" t="s">
        <v>1356</v>
      </c>
      <c r="F12" s="205" t="s">
        <v>1464</v>
      </c>
      <c r="G12" s="58" t="s">
        <v>1368</v>
      </c>
      <c r="H12" s="205" t="s">
        <v>1486</v>
      </c>
      <c r="I12" s="59">
        <v>1288.4000000000001</v>
      </c>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30"/>
      <c r="P12" s="232"/>
      <c r="Q12" s="186"/>
      <c r="R12" s="153" t="str">
        <f t="shared" si="0"/>
        <v>Despesa</v>
      </c>
      <c r="S12" s="150" t="str">
        <f t="shared" si="1"/>
        <v/>
      </c>
      <c r="T12" s="150" t="str">
        <f t="shared" si="2"/>
        <v/>
      </c>
      <c r="U12" s="150" t="str">
        <f t="shared" si="3"/>
        <v>Despesa</v>
      </c>
      <c r="V12" s="154" t="str">
        <f>VLOOKUP(E12,'PC Receitas'!$O$4:$P$14,2,FALSE)</f>
        <v>Despesas_Operacionais</v>
      </c>
    </row>
    <row r="13" spans="1:27" ht="19.5" customHeight="1" thickTop="1" thickBot="1" x14ac:dyDescent="0.3">
      <c r="C13" s="203">
        <v>5</v>
      </c>
      <c r="D13" s="205" t="str">
        <f>IF(C13&lt;&gt;"",TEXT(C13,"00")&amp;"/01/"&amp;'Configurações Básicas'!$E$5,"")</f>
        <v>05/01/2017</v>
      </c>
      <c r="E13" s="58" t="s">
        <v>1356</v>
      </c>
      <c r="F13" s="205" t="s">
        <v>1465</v>
      </c>
      <c r="G13" s="58" t="s">
        <v>1370</v>
      </c>
      <c r="H13" s="205" t="s">
        <v>1486</v>
      </c>
      <c r="I13" s="59">
        <v>1112.25</v>
      </c>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30" t="s">
        <v>66</v>
      </c>
      <c r="P13" s="231">
        <f>M605</f>
        <v>12927.7</v>
      </c>
      <c r="Q13" s="186"/>
      <c r="R13" s="153" t="str">
        <f t="shared" si="0"/>
        <v>Despesa</v>
      </c>
      <c r="S13" s="150" t="str">
        <f t="shared" si="1"/>
        <v/>
      </c>
      <c r="T13" s="150" t="str">
        <f t="shared" si="2"/>
        <v/>
      </c>
      <c r="U13" s="150" t="str">
        <f t="shared" si="3"/>
        <v>Despesa</v>
      </c>
      <c r="V13" s="154" t="str">
        <f>VLOOKUP(E13,'PC Receitas'!$O$4:$P$14,2,FALSE)</f>
        <v>Despesas_Operacionais</v>
      </c>
    </row>
    <row r="14" spans="1:27" ht="19.5" customHeight="1" thickTop="1" thickBot="1" x14ac:dyDescent="0.3">
      <c r="C14" s="203">
        <v>5</v>
      </c>
      <c r="D14" s="205" t="str">
        <f>IF(C14&lt;&gt;"",TEXT(C14,"00")&amp;"/01/"&amp;'Configurações Básicas'!$E$5,"")</f>
        <v>05/01/2017</v>
      </c>
      <c r="E14" s="58" t="s">
        <v>1356</v>
      </c>
      <c r="F14" s="205" t="s">
        <v>1466</v>
      </c>
      <c r="G14" s="58" t="s">
        <v>1385</v>
      </c>
      <c r="H14" s="205" t="s">
        <v>1486</v>
      </c>
      <c r="I14" s="59">
        <v>1059.25</v>
      </c>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30"/>
      <c r="P14" s="235"/>
      <c r="Q14" s="186"/>
      <c r="R14" s="153" t="str">
        <f t="shared" si="0"/>
        <v>Despesa</v>
      </c>
      <c r="S14" s="150" t="str">
        <f t="shared" si="1"/>
        <v/>
      </c>
      <c r="T14" s="150" t="str">
        <f t="shared" si="2"/>
        <v/>
      </c>
      <c r="U14" s="150" t="str">
        <f t="shared" si="3"/>
        <v>Despesa</v>
      </c>
      <c r="V14" s="154" t="str">
        <f>VLOOKUP(E14,'PC Receitas'!$O$4:$P$14,2,FALSE)</f>
        <v>Despesas_Operacionais</v>
      </c>
    </row>
    <row r="15" spans="1:27" ht="19.5" customHeight="1" thickTop="1" thickBot="1" x14ac:dyDescent="0.3">
      <c r="C15" s="203">
        <v>5</v>
      </c>
      <c r="D15" s="205" t="str">
        <f>IF(C15&lt;&gt;"",TEXT(C15,"00")&amp;"/01/"&amp;'Configurações Básicas'!$E$5,"")</f>
        <v>05/01/2017</v>
      </c>
      <c r="E15" s="58" t="s">
        <v>1350</v>
      </c>
      <c r="F15" s="205" t="s">
        <v>1467</v>
      </c>
      <c r="G15" s="58" t="s">
        <v>1393</v>
      </c>
      <c r="H15" s="205" t="s">
        <v>1486</v>
      </c>
      <c r="I15" s="59">
        <v>1032.19</v>
      </c>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str">
        <f t="shared" si="0"/>
        <v/>
      </c>
      <c r="S15" s="150" t="str">
        <f t="shared" si="1"/>
        <v/>
      </c>
      <c r="T15" s="150" t="str">
        <f t="shared" si="2"/>
        <v>Receita</v>
      </c>
      <c r="U15" s="150" t="str">
        <f t="shared" si="3"/>
        <v>Receita</v>
      </c>
      <c r="V15" s="154" t="str">
        <f>VLOOKUP(E15,'PC Receitas'!$O$4:$P$14,2,FALSE)</f>
        <v>Receitas_com_Produtos</v>
      </c>
    </row>
    <row r="16" spans="1:27" ht="19.5" customHeight="1" thickTop="1" thickBot="1" x14ac:dyDescent="0.3">
      <c r="C16" s="203">
        <v>5</v>
      </c>
      <c r="D16" s="205" t="str">
        <f>IF(C16&lt;&gt;"",TEXT(C16,"00")&amp;"/01/"&amp;'Configurações Básicas'!$E$5,"")</f>
        <v>05/01/2017</v>
      </c>
      <c r="E16" s="58" t="s">
        <v>1350</v>
      </c>
      <c r="F16" s="205" t="s">
        <v>1468</v>
      </c>
      <c r="G16" s="58" t="s">
        <v>1413</v>
      </c>
      <c r="H16" s="205" t="s">
        <v>1486</v>
      </c>
      <c r="I16" s="59">
        <v>1274.8499999999999</v>
      </c>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str">
        <f t="shared" si="0"/>
        <v/>
      </c>
      <c r="S16" s="150" t="str">
        <f t="shared" si="1"/>
        <v/>
      </c>
      <c r="T16" s="150" t="str">
        <f t="shared" si="2"/>
        <v>Receita</v>
      </c>
      <c r="U16" s="150" t="str">
        <f t="shared" si="3"/>
        <v>Receita</v>
      </c>
      <c r="V16" s="154" t="str">
        <f>VLOOKUP(E16,'PC Receitas'!$O$4:$P$14,2,FALSE)</f>
        <v>Receitas_com_Produtos</v>
      </c>
    </row>
    <row r="17" spans="3:22" ht="19.5" customHeight="1" thickTop="1" thickBot="1" x14ac:dyDescent="0.3">
      <c r="C17" s="203">
        <v>7</v>
      </c>
      <c r="D17" s="205" t="str">
        <f>IF(C17&lt;&gt;"",TEXT(C17,"00")&amp;"/01/"&amp;'Configurações Básicas'!$E$5,"")</f>
        <v>07/01/2017</v>
      </c>
      <c r="E17" s="58" t="s">
        <v>1350</v>
      </c>
      <c r="F17" s="205" t="s">
        <v>1469</v>
      </c>
      <c r="G17" s="58" t="s">
        <v>1409</v>
      </c>
      <c r="H17" s="205" t="s">
        <v>1485</v>
      </c>
      <c r="I17" s="59">
        <v>921.27</v>
      </c>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str">
        <f t="shared" si="0"/>
        <v/>
      </c>
      <c r="S17" s="150" t="str">
        <f t="shared" si="1"/>
        <v/>
      </c>
      <c r="T17" s="150" t="str">
        <f t="shared" si="2"/>
        <v>Receita</v>
      </c>
      <c r="U17" s="150" t="str">
        <f t="shared" si="3"/>
        <v>Receita</v>
      </c>
      <c r="V17" s="154" t="str">
        <f>VLOOKUP(E17,'PC Receitas'!$O$4:$P$14,2,FALSE)</f>
        <v>Receitas_com_Produtos</v>
      </c>
    </row>
    <row r="18" spans="3:22" ht="19.5" customHeight="1" thickTop="1" thickBot="1" x14ac:dyDescent="0.3">
      <c r="C18" s="203">
        <v>5</v>
      </c>
      <c r="D18" s="205" t="str">
        <f>IF(C18&lt;&gt;"",TEXT(C18,"00")&amp;"/01/"&amp;'Configurações Básicas'!$E$5,"")</f>
        <v>05/01/2017</v>
      </c>
      <c r="E18" s="58" t="s">
        <v>1359</v>
      </c>
      <c r="F18" s="58" t="s">
        <v>1470</v>
      </c>
      <c r="G18" s="58" t="s">
        <v>1405</v>
      </c>
      <c r="H18" s="205" t="s">
        <v>1487</v>
      </c>
      <c r="I18" s="59">
        <v>501.48</v>
      </c>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str">
        <f t="shared" si="0"/>
        <v/>
      </c>
      <c r="S18" s="150" t="str">
        <f t="shared" si="1"/>
        <v>Despesa</v>
      </c>
      <c r="T18" s="150" t="str">
        <f t="shared" si="2"/>
        <v/>
      </c>
      <c r="U18" s="150" t="str">
        <f t="shared" si="3"/>
        <v>Despesa</v>
      </c>
      <c r="V18" s="154" t="str">
        <f>VLOOKUP(E18,'PC Receitas'!$O$4:$P$14,2,FALSE)</f>
        <v>Despesas_Não_Operacionais</v>
      </c>
    </row>
    <row r="19" spans="3:22" ht="19.5" customHeight="1" thickTop="1" thickBot="1" x14ac:dyDescent="0.3">
      <c r="C19" s="203">
        <v>10</v>
      </c>
      <c r="D19" s="205" t="str">
        <f>IF(C19&lt;&gt;"",TEXT(C19,"00")&amp;"/01/"&amp;'Configurações Básicas'!$E$5,"")</f>
        <v>10/01/2017</v>
      </c>
      <c r="E19" s="58" t="s">
        <v>1352</v>
      </c>
      <c r="F19" s="205" t="s">
        <v>1471</v>
      </c>
      <c r="G19" s="58" t="s">
        <v>1379</v>
      </c>
      <c r="H19" s="205" t="s">
        <v>1487</v>
      </c>
      <c r="I19" s="59">
        <v>805</v>
      </c>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str">
        <f t="shared" si="0"/>
        <v>Despesa</v>
      </c>
      <c r="S19" s="150" t="str">
        <f t="shared" si="1"/>
        <v/>
      </c>
      <c r="T19" s="150" t="str">
        <f t="shared" si="2"/>
        <v/>
      </c>
      <c r="U19" s="150" t="str">
        <f t="shared" si="3"/>
        <v>Despesa</v>
      </c>
      <c r="V19" s="154" t="str">
        <f>VLOOKUP(E19,'PC Receitas'!$O$4:$P$14,2,FALSE)</f>
        <v>Impostos</v>
      </c>
    </row>
    <row r="20" spans="3:22" ht="19.5" customHeight="1" thickTop="1" thickBot="1" x14ac:dyDescent="0.3">
      <c r="C20" s="203">
        <v>10</v>
      </c>
      <c r="D20" s="205" t="str">
        <f>IF(C20&lt;&gt;"",TEXT(C20,"00")&amp;"/01/"&amp;'Configurações Básicas'!$E$5,"")</f>
        <v>10/01/2017</v>
      </c>
      <c r="E20" s="58" t="s">
        <v>1352</v>
      </c>
      <c r="F20" s="205" t="s">
        <v>1472</v>
      </c>
      <c r="G20" s="58" t="s">
        <v>1425</v>
      </c>
      <c r="H20" s="205" t="s">
        <v>1487</v>
      </c>
      <c r="I20" s="59">
        <v>1302</v>
      </c>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str">
        <f t="shared" si="0"/>
        <v>Despesa</v>
      </c>
      <c r="S20" s="150" t="str">
        <f t="shared" si="1"/>
        <v/>
      </c>
      <c r="T20" s="150" t="str">
        <f t="shared" si="2"/>
        <v/>
      </c>
      <c r="U20" s="150" t="str">
        <f t="shared" si="3"/>
        <v>Despesa</v>
      </c>
      <c r="V20" s="154" t="str">
        <f>VLOOKUP(E20,'PC Receitas'!$O$4:$P$14,2,FALSE)</f>
        <v>Impostos</v>
      </c>
    </row>
    <row r="21" spans="3:22" ht="19.5" customHeight="1" thickTop="1" thickBot="1" x14ac:dyDescent="0.3">
      <c r="C21" s="203">
        <v>10</v>
      </c>
      <c r="D21" s="205" t="str">
        <f>IF(C21&lt;&gt;"",TEXT(C21,"00")&amp;"/01/"&amp;'Configurações Básicas'!$E$5,"")</f>
        <v>10/01/2017</v>
      </c>
      <c r="E21" s="58" t="s">
        <v>1358</v>
      </c>
      <c r="F21" s="208" t="s">
        <v>1473</v>
      </c>
      <c r="G21" s="58" t="s">
        <v>1423</v>
      </c>
      <c r="H21" s="205" t="s">
        <v>1487</v>
      </c>
      <c r="I21" s="167">
        <v>250.8</v>
      </c>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str">
        <f t="shared" si="0"/>
        <v>Despesa</v>
      </c>
      <c r="S21" s="150" t="str">
        <f t="shared" si="1"/>
        <v/>
      </c>
      <c r="T21" s="150" t="str">
        <f t="shared" si="2"/>
        <v/>
      </c>
      <c r="U21" s="150" t="str">
        <f t="shared" si="3"/>
        <v>Despesa</v>
      </c>
      <c r="V21" s="154" t="str">
        <f>VLOOKUP(E21,'PC Receitas'!$O$4:$P$14,2,FALSE)</f>
        <v>Investimentos</v>
      </c>
    </row>
    <row r="22" spans="3:22" ht="19.5" customHeight="1" thickTop="1" thickBot="1" x14ac:dyDescent="0.3">
      <c r="C22" s="203">
        <v>10</v>
      </c>
      <c r="D22" s="205" t="str">
        <f>IF(C22&lt;&gt;"",TEXT(C22,"00")&amp;"/01/"&amp;'Configurações Básicas'!$E$5,"")</f>
        <v>10/01/2017</v>
      </c>
      <c r="E22" s="58" t="s">
        <v>1358</v>
      </c>
      <c r="F22" s="208">
        <v>53209</v>
      </c>
      <c r="G22" s="58" t="s">
        <v>1423</v>
      </c>
      <c r="H22" s="205" t="s">
        <v>1487</v>
      </c>
      <c r="I22" s="167">
        <v>26.5</v>
      </c>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str">
        <f t="shared" si="0"/>
        <v>Despesa</v>
      </c>
      <c r="S22" s="150" t="str">
        <f t="shared" si="1"/>
        <v/>
      </c>
      <c r="T22" s="150" t="str">
        <f t="shared" si="2"/>
        <v/>
      </c>
      <c r="U22" s="150" t="str">
        <f t="shared" si="3"/>
        <v>Despesa</v>
      </c>
      <c r="V22" s="154" t="str">
        <f>VLOOKUP(E22,'PC Receitas'!$O$4:$P$14,2,FALSE)</f>
        <v>Investimentos</v>
      </c>
    </row>
    <row r="23" spans="3:22" ht="19.5" customHeight="1" thickTop="1" thickBot="1" x14ac:dyDescent="0.3">
      <c r="C23" s="203">
        <v>10</v>
      </c>
      <c r="D23" s="205" t="str">
        <f>IF(C23&lt;&gt;"",TEXT(C23,"00")&amp;"/01/"&amp;'Configurações Básicas'!$E$5,"")</f>
        <v>10/01/2017</v>
      </c>
      <c r="E23" s="58" t="s">
        <v>1350</v>
      </c>
      <c r="F23" s="208" t="s">
        <v>1474</v>
      </c>
      <c r="G23" s="58" t="s">
        <v>1393</v>
      </c>
      <c r="H23" s="205" t="s">
        <v>1485</v>
      </c>
      <c r="I23" s="167">
        <v>1021.8</v>
      </c>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str">
        <f t="shared" si="0"/>
        <v/>
      </c>
      <c r="S23" s="150" t="str">
        <f t="shared" si="1"/>
        <v/>
      </c>
      <c r="T23" s="150" t="str">
        <f t="shared" si="2"/>
        <v>Receita</v>
      </c>
      <c r="U23" s="150" t="str">
        <f t="shared" si="3"/>
        <v>Receita</v>
      </c>
      <c r="V23" s="154" t="str">
        <f>VLOOKUP(E23,'PC Receitas'!$O$4:$P$14,2,FALSE)</f>
        <v>Receitas_com_Produtos</v>
      </c>
    </row>
    <row r="24" spans="3:22" ht="19.5" customHeight="1" thickTop="1" thickBot="1" x14ac:dyDescent="0.3">
      <c r="C24" s="203">
        <v>10</v>
      </c>
      <c r="D24" s="205" t="str">
        <f>IF(C24&lt;&gt;"",TEXT(C24,"00")&amp;"/01/"&amp;'Configurações Básicas'!$E$5,"")</f>
        <v>10/01/2017</v>
      </c>
      <c r="E24" s="58" t="s">
        <v>1350</v>
      </c>
      <c r="F24" s="208" t="s">
        <v>1475</v>
      </c>
      <c r="G24" s="58" t="s">
        <v>1393</v>
      </c>
      <c r="H24" s="205" t="s">
        <v>1485</v>
      </c>
      <c r="I24" s="167">
        <v>1340.2</v>
      </c>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str">
        <f t="shared" si="0"/>
        <v/>
      </c>
      <c r="S24" s="150" t="str">
        <f t="shared" si="1"/>
        <v/>
      </c>
      <c r="T24" s="150" t="str">
        <f t="shared" si="2"/>
        <v>Receita</v>
      </c>
      <c r="U24" s="150" t="str">
        <f t="shared" si="3"/>
        <v>Receita</v>
      </c>
      <c r="V24" s="154" t="str">
        <f>VLOOKUP(E24,'PC Receitas'!$O$4:$P$14,2,FALSE)</f>
        <v>Receitas_com_Produtos</v>
      </c>
    </row>
    <row r="25" spans="3:22" ht="19.5" customHeight="1" thickTop="1" thickBot="1" x14ac:dyDescent="0.3">
      <c r="C25" s="203">
        <v>14</v>
      </c>
      <c r="D25" s="205" t="str">
        <f>IF(C25&lt;&gt;"",TEXT(C25,"00")&amp;"/01/"&amp;'Configurações Básicas'!$E$5,"")</f>
        <v>14/01/2017</v>
      </c>
      <c r="E25" s="58" t="s">
        <v>1350</v>
      </c>
      <c r="F25" s="208" t="s">
        <v>1476</v>
      </c>
      <c r="G25" s="58" t="s">
        <v>1396</v>
      </c>
      <c r="H25" s="58" t="s">
        <v>1487</v>
      </c>
      <c r="I25" s="167">
        <v>39.21</v>
      </c>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str">
        <f t="shared" si="0"/>
        <v/>
      </c>
      <c r="S25" s="150" t="str">
        <f t="shared" si="1"/>
        <v/>
      </c>
      <c r="T25" s="150" t="str">
        <f t="shared" si="2"/>
        <v>Receita</v>
      </c>
      <c r="U25" s="150" t="str">
        <f t="shared" si="3"/>
        <v>Receita</v>
      </c>
      <c r="V25" s="154" t="str">
        <f>VLOOKUP(E25,'PC Receitas'!$O$4:$P$14,2,FALSE)</f>
        <v>Receitas_com_Produtos</v>
      </c>
    </row>
    <row r="26" spans="3:22" ht="19.5" customHeight="1" thickTop="1" thickBot="1" x14ac:dyDescent="0.3">
      <c r="C26" s="203">
        <v>15</v>
      </c>
      <c r="D26" s="205" t="str">
        <f>IF(C26&lt;&gt;"",TEXT(C26,"00")&amp;"/01/"&amp;'Configurações Básicas'!$E$5,"")</f>
        <v>15/01/2017</v>
      </c>
      <c r="E26" s="58" t="s">
        <v>1350</v>
      </c>
      <c r="F26" s="208" t="s">
        <v>1477</v>
      </c>
      <c r="G26" s="58" t="s">
        <v>1397</v>
      </c>
      <c r="H26" s="205" t="s">
        <v>1487</v>
      </c>
      <c r="I26" s="167">
        <v>67</v>
      </c>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str">
        <f t="shared" si="0"/>
        <v/>
      </c>
      <c r="S26" s="150" t="str">
        <f t="shared" si="1"/>
        <v/>
      </c>
      <c r="T26" s="150" t="str">
        <f t="shared" si="2"/>
        <v>Receita</v>
      </c>
      <c r="U26" s="150" t="str">
        <f t="shared" si="3"/>
        <v>Receita</v>
      </c>
      <c r="V26" s="154" t="str">
        <f>VLOOKUP(E26,'PC Receitas'!$O$4:$P$14,2,FALSE)</f>
        <v>Receitas_com_Produtos</v>
      </c>
    </row>
    <row r="27" spans="3:22" ht="19.5" customHeight="1" thickTop="1" thickBot="1" x14ac:dyDescent="0.3">
      <c r="C27" s="203">
        <v>15</v>
      </c>
      <c r="D27" s="205" t="str">
        <f>IF(C27&lt;&gt;"",TEXT(C27,"00")&amp;"/01/"&amp;'Configurações Básicas'!$E$5,"")</f>
        <v>15/01/2017</v>
      </c>
      <c r="E27" s="58" t="s">
        <v>1350</v>
      </c>
      <c r="F27" s="208">
        <v>20094</v>
      </c>
      <c r="G27" s="58" t="s">
        <v>1397</v>
      </c>
      <c r="H27" s="205" t="s">
        <v>1487</v>
      </c>
      <c r="I27" s="167">
        <v>1042.1199999999999</v>
      </c>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str">
        <f t="shared" si="0"/>
        <v/>
      </c>
      <c r="S27" s="150" t="str">
        <f t="shared" si="1"/>
        <v/>
      </c>
      <c r="T27" s="150" t="str">
        <f t="shared" si="2"/>
        <v>Receita</v>
      </c>
      <c r="U27" s="150" t="str">
        <f t="shared" si="3"/>
        <v>Receita</v>
      </c>
      <c r="V27" s="154" t="str">
        <f>VLOOKUP(E27,'PC Receitas'!$O$4:$P$14,2,FALSE)</f>
        <v>Receitas_com_Produtos</v>
      </c>
    </row>
    <row r="28" spans="3:22" ht="19.5" customHeight="1" thickTop="1" thickBot="1" x14ac:dyDescent="0.3">
      <c r="C28" s="203">
        <v>15</v>
      </c>
      <c r="D28" s="205" t="str">
        <f>IF(C28&lt;&gt;"",TEXT(C28,"00")&amp;"/01/"&amp;'Configurações Básicas'!$E$5,"")</f>
        <v>15/01/2017</v>
      </c>
      <c r="E28" s="58" t="s">
        <v>1355</v>
      </c>
      <c r="F28" s="208" t="s">
        <v>1478</v>
      </c>
      <c r="G28" s="58" t="s">
        <v>1421</v>
      </c>
      <c r="H28" s="58" t="s">
        <v>1487</v>
      </c>
      <c r="I28" s="167">
        <v>192</v>
      </c>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str">
        <f t="shared" si="0"/>
        <v/>
      </c>
      <c r="S28" s="150" t="str">
        <f t="shared" si="1"/>
        <v>Despesa</v>
      </c>
      <c r="T28" s="150" t="str">
        <f t="shared" si="2"/>
        <v/>
      </c>
      <c r="U28" s="150" t="str">
        <f t="shared" si="3"/>
        <v>Despesa</v>
      </c>
      <c r="V28" s="154" t="str">
        <f>VLOOKUP(E28,'PC Receitas'!$O$4:$P$14,2,FALSE)</f>
        <v>Despesas_com_Produtos</v>
      </c>
    </row>
    <row r="29" spans="3:22" ht="19.5" customHeight="1" thickTop="1" thickBot="1" x14ac:dyDescent="0.3">
      <c r="C29" s="203"/>
      <c r="D29" s="205" t="str">
        <f>IF(C29&lt;&gt;"",TEXT(C29,"00")&amp;"/01/"&amp;'Configurações Básicas'!$E$5,"")</f>
        <v/>
      </c>
      <c r="E29" s="58" t="s">
        <v>1355</v>
      </c>
      <c r="F29" s="208"/>
      <c r="G29" s="58" t="s">
        <v>1421</v>
      </c>
      <c r="H29" s="58"/>
      <c r="I29" s="167">
        <v>0</v>
      </c>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str">
        <f t="shared" si="0"/>
        <v/>
      </c>
      <c r="S29" s="150" t="str">
        <f t="shared" si="1"/>
        <v>Despesa</v>
      </c>
      <c r="T29" s="150" t="str">
        <f t="shared" si="2"/>
        <v/>
      </c>
      <c r="U29" s="150" t="str">
        <f t="shared" si="3"/>
        <v>Despesa</v>
      </c>
      <c r="V29" s="154" t="str">
        <f>VLOOKUP(E29,'PC Receitas'!$O$4:$P$14,2,FALSE)</f>
        <v>Despesas_com_Produtos</v>
      </c>
    </row>
    <row r="30" spans="3:22" ht="19.5" customHeight="1" thickTop="1" thickBot="1" x14ac:dyDescent="0.3">
      <c r="C30" s="203"/>
      <c r="D30" s="205" t="str">
        <f>IF(C30&lt;&gt;"",TEXT(C30,"00")&amp;"/01/"&amp;'Configurações Básicas'!$E$5,"")</f>
        <v/>
      </c>
      <c r="E30" s="58" t="s">
        <v>1355</v>
      </c>
      <c r="F30" s="208"/>
      <c r="G30" s="58" t="s">
        <v>1421</v>
      </c>
      <c r="H30" s="58"/>
      <c r="I30" s="167">
        <v>0</v>
      </c>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str">
        <f t="shared" si="0"/>
        <v/>
      </c>
      <c r="S30" s="150" t="str">
        <f t="shared" si="1"/>
        <v>Despesa</v>
      </c>
      <c r="T30" s="150" t="str">
        <f t="shared" si="2"/>
        <v/>
      </c>
      <c r="U30" s="150" t="str">
        <f t="shared" si="3"/>
        <v>Despesa</v>
      </c>
      <c r="V30" s="154" t="str">
        <f>VLOOKUP(E30,'PC Receitas'!$O$4:$P$14,2,FALSE)</f>
        <v>Despesas_com_Produtos</v>
      </c>
    </row>
    <row r="31" spans="3:22" ht="19.5" customHeight="1" thickTop="1" thickBot="1" x14ac:dyDescent="0.3">
      <c r="C31" s="203"/>
      <c r="D31" s="205" t="str">
        <f>IF(C31&lt;&gt;"",TEXT(C31,"00")&amp;"/01/"&amp;'Configurações Básicas'!$E$5,"")</f>
        <v/>
      </c>
      <c r="E31" s="58" t="s">
        <v>1355</v>
      </c>
      <c r="F31" s="208"/>
      <c r="G31" s="58" t="s">
        <v>1421</v>
      </c>
      <c r="H31" s="58"/>
      <c r="I31" s="167">
        <v>0</v>
      </c>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str">
        <f t="shared" si="0"/>
        <v/>
      </c>
      <c r="S31" s="150" t="str">
        <f t="shared" si="1"/>
        <v>Despesa</v>
      </c>
      <c r="T31" s="150" t="str">
        <f t="shared" si="2"/>
        <v/>
      </c>
      <c r="U31" s="150" t="str">
        <f t="shared" si="3"/>
        <v>Despesa</v>
      </c>
      <c r="V31" s="154" t="str">
        <f>VLOOKUP(E31,'PC Receitas'!$O$4:$P$14,2,FALSE)</f>
        <v>Despesas_com_Produtos</v>
      </c>
    </row>
    <row r="32" spans="3:22" ht="19.5" customHeight="1" thickTop="1" thickBot="1" x14ac:dyDescent="0.3">
      <c r="C32" s="203"/>
      <c r="D32" s="205" t="str">
        <f>IF(C32&lt;&gt;"",TEXT(C32,"00")&amp;"/01/"&amp;'Configurações Básicas'!$E$5,"")</f>
        <v/>
      </c>
      <c r="E32" s="58" t="s">
        <v>1355</v>
      </c>
      <c r="F32" s="208"/>
      <c r="G32" s="58" t="s">
        <v>1421</v>
      </c>
      <c r="H32" s="58"/>
      <c r="I32" s="167">
        <v>0</v>
      </c>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str">
        <f t="shared" si="0"/>
        <v/>
      </c>
      <c r="S32" s="150" t="str">
        <f t="shared" si="1"/>
        <v>Despesa</v>
      </c>
      <c r="T32" s="150" t="str">
        <f t="shared" si="2"/>
        <v/>
      </c>
      <c r="U32" s="150" t="str">
        <f t="shared" si="3"/>
        <v>Despesa</v>
      </c>
      <c r="V32" s="154" t="str">
        <f>VLOOKUP(E32,'PC Receitas'!$O$4:$P$14,2,FALSE)</f>
        <v>Despesas_com_Produtos</v>
      </c>
    </row>
    <row r="33" spans="3:22" ht="19.5" customHeight="1" thickTop="1" thickBot="1" x14ac:dyDescent="0.3">
      <c r="C33" s="203">
        <v>20</v>
      </c>
      <c r="D33" s="205" t="str">
        <f>IF(C33&lt;&gt;"",TEXT(C33,"00")&amp;"/01/"&amp;'Configurações Básicas'!$E$5,"")</f>
        <v>20/01/2017</v>
      </c>
      <c r="E33" s="58" t="s">
        <v>1355</v>
      </c>
      <c r="F33" s="208" t="s">
        <v>1479</v>
      </c>
      <c r="G33" s="58" t="s">
        <v>1384</v>
      </c>
      <c r="H33" s="58" t="s">
        <v>1485</v>
      </c>
      <c r="I33" s="167">
        <v>1129.6400000000001</v>
      </c>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str">
        <f t="shared" si="0"/>
        <v/>
      </c>
      <c r="S33" s="150" t="str">
        <f t="shared" si="1"/>
        <v>Despesa</v>
      </c>
      <c r="T33" s="150" t="str">
        <f t="shared" si="2"/>
        <v/>
      </c>
      <c r="U33" s="150" t="str">
        <f t="shared" si="3"/>
        <v>Despesa</v>
      </c>
      <c r="V33" s="154" t="str">
        <f>VLOOKUP(E33,'PC Receitas'!$O$4:$P$14,2,FALSE)</f>
        <v>Despesas_com_Produtos</v>
      </c>
    </row>
    <row r="34" spans="3:22" ht="19.5" customHeight="1" thickTop="1" thickBot="1" x14ac:dyDescent="0.3">
      <c r="C34" s="203">
        <v>20</v>
      </c>
      <c r="D34" s="205" t="str">
        <f>IF(C34&lt;&gt;"",TEXT(C34,"00")&amp;"/01/"&amp;'Configurações Básicas'!$E$5,"")</f>
        <v>20/01/2017</v>
      </c>
      <c r="E34" s="58" t="s">
        <v>154</v>
      </c>
      <c r="F34" s="208" t="s">
        <v>1480</v>
      </c>
      <c r="G34" s="58" t="s">
        <v>1376</v>
      </c>
      <c r="H34" s="58" t="s">
        <v>1485</v>
      </c>
      <c r="I34" s="167">
        <v>233.97</v>
      </c>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str">
        <f t="shared" si="0"/>
        <v>Despesa</v>
      </c>
      <c r="S34" s="150" t="str">
        <f t="shared" si="1"/>
        <v/>
      </c>
      <c r="T34" s="150" t="str">
        <f t="shared" si="2"/>
        <v/>
      </c>
      <c r="U34" s="150" t="str">
        <f t="shared" si="3"/>
        <v>Despesa</v>
      </c>
      <c r="V34" s="154" t="str">
        <f>VLOOKUP(E34,'PC Receitas'!$O$4:$P$14,2,FALSE)</f>
        <v>Despesas_com_RH</v>
      </c>
    </row>
    <row r="35" spans="3:22" ht="19.5" customHeight="1" thickTop="1" thickBot="1" x14ac:dyDescent="0.3">
      <c r="C35" s="203">
        <v>22</v>
      </c>
      <c r="D35" s="205" t="str">
        <f>IF(C35&lt;&gt;"",TEXT(C35,"00")&amp;"/01/"&amp;'Configurações Básicas'!$E$5,"")</f>
        <v>22/01/2017</v>
      </c>
      <c r="E35" s="58" t="s">
        <v>154</v>
      </c>
      <c r="F35" s="208" t="s">
        <v>1481</v>
      </c>
      <c r="G35" s="58" t="s">
        <v>1377</v>
      </c>
      <c r="H35" s="58" t="s">
        <v>1485</v>
      </c>
      <c r="I35" s="167">
        <v>60.79</v>
      </c>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str">
        <f t="shared" si="0"/>
        <v>Despesa</v>
      </c>
      <c r="S35" s="150" t="str">
        <f t="shared" si="1"/>
        <v/>
      </c>
      <c r="T35" s="150" t="str">
        <f t="shared" si="2"/>
        <v/>
      </c>
      <c r="U35" s="150" t="str">
        <f t="shared" si="3"/>
        <v>Despesa</v>
      </c>
      <c r="V35" s="154" t="str">
        <f>VLOOKUP(E35,'PC Receitas'!$O$4:$P$14,2,FALSE)</f>
        <v>Despesas_com_RH</v>
      </c>
    </row>
    <row r="36" spans="3:22" ht="19.5" customHeight="1" thickTop="1" thickBot="1" x14ac:dyDescent="0.3">
      <c r="C36" s="203">
        <v>22</v>
      </c>
      <c r="D36" s="205" t="str">
        <f>IF(C36&lt;&gt;"",TEXT(C36,"00")&amp;"/01/"&amp;'Configurações Básicas'!$E$5,"")</f>
        <v>22/01/2017</v>
      </c>
      <c r="E36" s="58" t="s">
        <v>154</v>
      </c>
      <c r="F36" s="208" t="s">
        <v>1482</v>
      </c>
      <c r="G36" s="58" t="s">
        <v>1381</v>
      </c>
      <c r="H36" s="58" t="s">
        <v>1487</v>
      </c>
      <c r="I36" s="167">
        <v>220</v>
      </c>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str">
        <f t="shared" si="0"/>
        <v>Despesa</v>
      </c>
      <c r="S36" s="150" t="str">
        <f t="shared" si="1"/>
        <v/>
      </c>
      <c r="T36" s="150" t="str">
        <f t="shared" si="2"/>
        <v/>
      </c>
      <c r="U36" s="150" t="str">
        <f t="shared" si="3"/>
        <v>Despesa</v>
      </c>
      <c r="V36" s="154" t="str">
        <f>VLOOKUP(E36,'PC Receitas'!$O$4:$P$14,2,FALSE)</f>
        <v>Despesas_com_RH</v>
      </c>
    </row>
    <row r="37" spans="3:22" ht="19.5" customHeight="1" thickTop="1" thickBot="1" x14ac:dyDescent="0.3">
      <c r="C37" s="203">
        <v>22</v>
      </c>
      <c r="D37" s="205" t="str">
        <f>IF(C37&lt;&gt;"",TEXT(C37,"00")&amp;"/01/"&amp;'Configurações Básicas'!$E$5,"")</f>
        <v>22/01/2017</v>
      </c>
      <c r="E37" s="58" t="s">
        <v>154</v>
      </c>
      <c r="F37" s="208" t="s">
        <v>1483</v>
      </c>
      <c r="G37" s="58" t="s">
        <v>1377</v>
      </c>
      <c r="H37" s="58" t="s">
        <v>1485</v>
      </c>
      <c r="I37" s="167">
        <v>60.79</v>
      </c>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str">
        <f t="shared" si="0"/>
        <v>Despesa</v>
      </c>
      <c r="S37" s="150" t="str">
        <f t="shared" si="1"/>
        <v/>
      </c>
      <c r="T37" s="150" t="str">
        <f t="shared" si="2"/>
        <v/>
      </c>
      <c r="U37" s="150" t="str">
        <f t="shared" si="3"/>
        <v>Despesa</v>
      </c>
      <c r="V37" s="154" t="str">
        <f>VLOOKUP(E37,'PC Receitas'!$O$4:$P$14,2,FALSE)</f>
        <v>Despesas_com_RH</v>
      </c>
    </row>
    <row r="38" spans="3:22" ht="19.5" customHeight="1" thickTop="1" thickBot="1" x14ac:dyDescent="0.3">
      <c r="C38" s="203">
        <v>23</v>
      </c>
      <c r="D38" s="205" t="str">
        <f>IF(C38&lt;&gt;"",TEXT(C38,"00")&amp;"/01/"&amp;'Configurações Básicas'!$E$5,"")</f>
        <v>23/01/2017</v>
      </c>
      <c r="E38" s="58" t="s">
        <v>1350</v>
      </c>
      <c r="F38" s="208" t="s">
        <v>1484</v>
      </c>
      <c r="G38" s="58" t="s">
        <v>1393</v>
      </c>
      <c r="H38" s="58" t="s">
        <v>1485</v>
      </c>
      <c r="I38" s="167">
        <v>60.46</v>
      </c>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str">
        <f t="shared" si="0"/>
        <v/>
      </c>
      <c r="S38" s="150" t="str">
        <f t="shared" si="1"/>
        <v/>
      </c>
      <c r="T38" s="150" t="str">
        <f t="shared" si="2"/>
        <v>Receita</v>
      </c>
      <c r="U38" s="150" t="str">
        <f t="shared" si="3"/>
        <v>Receita</v>
      </c>
      <c r="V38" s="154" t="str">
        <f>VLOOKUP(E38,'PC Receitas'!$O$4:$P$14,2,FALSE)</f>
        <v>Receitas_com_Produtos</v>
      </c>
    </row>
    <row r="39" spans="3:22" ht="19.5" customHeight="1" thickTop="1" thickBot="1" x14ac:dyDescent="0.3">
      <c r="C39" s="203"/>
      <c r="D39" s="205" t="str">
        <f>IF(C39&lt;&gt;"",TEXT(C39,"00")&amp;"/01/"&amp;'Configurações Básicas'!$E$5,"")</f>
        <v/>
      </c>
      <c r="E39" s="58" t="s">
        <v>1355</v>
      </c>
      <c r="F39" s="208"/>
      <c r="G39" s="58" t="s">
        <v>1421</v>
      </c>
      <c r="H39" s="58"/>
      <c r="I39" s="167">
        <v>0</v>
      </c>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str">
        <f t="shared" si="0"/>
        <v/>
      </c>
      <c r="S39" s="150" t="str">
        <f t="shared" si="1"/>
        <v>Despesa</v>
      </c>
      <c r="T39" s="150" t="str">
        <f t="shared" si="2"/>
        <v/>
      </c>
      <c r="U39" s="150" t="str">
        <f t="shared" si="3"/>
        <v>Despesa</v>
      </c>
      <c r="V39" s="154" t="str">
        <f>VLOOKUP(E39,'PC Receitas'!$O$4:$P$14,2,FALSE)</f>
        <v>Despesas_com_Produtos</v>
      </c>
    </row>
    <row r="40" spans="3:22" ht="19.5" customHeight="1" thickTop="1" thickBot="1" x14ac:dyDescent="0.3">
      <c r="C40" s="203"/>
      <c r="D40" s="205" t="str">
        <f>IF(C40&lt;&gt;"",TEXT(C40,"00")&amp;"/01/"&amp;'Configurações Básicas'!$E$5,"")</f>
        <v/>
      </c>
      <c r="E40" s="58" t="s">
        <v>1355</v>
      </c>
      <c r="F40" s="208"/>
      <c r="G40" s="58" t="s">
        <v>1421</v>
      </c>
      <c r="H40" s="58"/>
      <c r="I40" s="167">
        <v>0</v>
      </c>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str">
        <f t="shared" si="0"/>
        <v/>
      </c>
      <c r="S40" s="150" t="str">
        <f t="shared" si="1"/>
        <v>Despesa</v>
      </c>
      <c r="T40" s="150" t="str">
        <f t="shared" si="2"/>
        <v/>
      </c>
      <c r="U40" s="150" t="str">
        <f t="shared" si="3"/>
        <v>Despesa</v>
      </c>
      <c r="V40" s="154" t="str">
        <f>VLOOKUP(E40,'PC Receitas'!$O$4:$P$14,2,FALSE)</f>
        <v>Despesas_com_Produtos</v>
      </c>
    </row>
    <row r="41" spans="3:22" ht="19.5" customHeight="1" thickTop="1" thickBot="1" x14ac:dyDescent="0.3">
      <c r="C41" s="203"/>
      <c r="D41" s="205" t="str">
        <f>IF(C41&lt;&gt;"",TEXT(C41,"00")&amp;"/01/"&amp;'Configurações Básicas'!$E$5,"")</f>
        <v/>
      </c>
      <c r="E41" s="58" t="s">
        <v>1355</v>
      </c>
      <c r="F41" s="208"/>
      <c r="G41" s="58" t="s">
        <v>1421</v>
      </c>
      <c r="H41" s="58"/>
      <c r="I41" s="167">
        <v>0</v>
      </c>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str">
        <f t="shared" si="0"/>
        <v/>
      </c>
      <c r="S41" s="150" t="str">
        <f t="shared" si="1"/>
        <v>Despesa</v>
      </c>
      <c r="T41" s="150" t="str">
        <f t="shared" si="2"/>
        <v/>
      </c>
      <c r="U41" s="150" t="str">
        <f t="shared" si="3"/>
        <v>Despesa</v>
      </c>
      <c r="V41" s="154" t="str">
        <f>VLOOKUP(E41,'PC Receitas'!$O$4:$P$14,2,FALSE)</f>
        <v>Despesas_com_Produtos</v>
      </c>
    </row>
    <row r="42" spans="3:22" ht="19.5" customHeight="1" thickTop="1" thickBot="1" x14ac:dyDescent="0.3">
      <c r="C42" s="203"/>
      <c r="D42" s="205" t="str">
        <f>IF(C42&lt;&gt;"",TEXT(C42,"00")&amp;"/01/"&amp;'Configurações Básicas'!$E$5,"")</f>
        <v/>
      </c>
      <c r="E42" s="58" t="s">
        <v>1355</v>
      </c>
      <c r="F42" s="208"/>
      <c r="G42" s="58" t="s">
        <v>1421</v>
      </c>
      <c r="H42" s="58"/>
      <c r="I42" s="167">
        <v>0</v>
      </c>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str">
        <f t="shared" si="0"/>
        <v/>
      </c>
      <c r="S42" s="150" t="str">
        <f t="shared" si="1"/>
        <v>Despesa</v>
      </c>
      <c r="T42" s="150" t="str">
        <f t="shared" si="2"/>
        <v/>
      </c>
      <c r="U42" s="150" t="str">
        <f t="shared" si="3"/>
        <v>Despesa</v>
      </c>
      <c r="V42" s="154" t="str">
        <f>VLOOKUP(E42,'PC Receitas'!$O$4:$P$14,2,FALSE)</f>
        <v>Despesas_com_Produtos</v>
      </c>
    </row>
    <row r="43" spans="3:22" ht="19.5" customHeight="1" thickTop="1" thickBot="1" x14ac:dyDescent="0.3">
      <c r="C43" s="203"/>
      <c r="D43" s="205" t="str">
        <f>IF(C43&lt;&gt;"",TEXT(C43,"00")&amp;"/01/"&amp;'Configurações Básicas'!$E$5,"")</f>
        <v/>
      </c>
      <c r="E43" s="58" t="s">
        <v>1355</v>
      </c>
      <c r="F43" s="208"/>
      <c r="G43" s="58" t="s">
        <v>1421</v>
      </c>
      <c r="H43" s="58"/>
      <c r="I43" s="167">
        <v>0</v>
      </c>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str">
        <f t="shared" si="0"/>
        <v/>
      </c>
      <c r="S43" s="150" t="str">
        <f t="shared" si="1"/>
        <v>Despesa</v>
      </c>
      <c r="T43" s="150" t="str">
        <f t="shared" si="2"/>
        <v/>
      </c>
      <c r="U43" s="150" t="str">
        <f t="shared" si="3"/>
        <v>Despesa</v>
      </c>
      <c r="V43" s="154" t="str">
        <f>VLOOKUP(E43,'PC Receitas'!$O$4:$P$14,2,FALSE)</f>
        <v>Despesas_com_Produtos</v>
      </c>
    </row>
    <row r="44" spans="3:22" ht="19.5" customHeight="1" thickTop="1" thickBot="1" x14ac:dyDescent="0.3">
      <c r="C44" s="203"/>
      <c r="D44" s="205" t="str">
        <f>IF(C44&lt;&gt;"",TEXT(C44,"00")&amp;"/01/"&amp;'Configurações Básicas'!$E$5,"")</f>
        <v/>
      </c>
      <c r="E44" s="58" t="s">
        <v>1355</v>
      </c>
      <c r="F44" s="208"/>
      <c r="G44" s="58" t="s">
        <v>1421</v>
      </c>
      <c r="H44" s="58"/>
      <c r="I44" s="167">
        <v>0</v>
      </c>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str">
        <f t="shared" si="0"/>
        <v/>
      </c>
      <c r="S44" s="150" t="str">
        <f t="shared" si="1"/>
        <v>Despesa</v>
      </c>
      <c r="T44" s="150" t="str">
        <f t="shared" si="2"/>
        <v/>
      </c>
      <c r="U44" s="150" t="str">
        <f t="shared" si="3"/>
        <v>Despesa</v>
      </c>
      <c r="V44" s="154" t="str">
        <f>VLOOKUP(E44,'PC Receitas'!$O$4:$P$14,2,FALSE)</f>
        <v>Despesas_com_Produtos</v>
      </c>
    </row>
    <row r="45" spans="3:22" ht="19.5" customHeight="1" thickTop="1" thickBot="1" x14ac:dyDescent="0.3">
      <c r="C45" s="203"/>
      <c r="D45" s="205" t="str">
        <f>IF(C45&lt;&gt;"",TEXT(C45,"00")&amp;"/01/"&amp;'Configurações Básicas'!$E$5,"")</f>
        <v/>
      </c>
      <c r="E45" s="58" t="s">
        <v>1355</v>
      </c>
      <c r="F45" s="208"/>
      <c r="G45" s="58" t="s">
        <v>1421</v>
      </c>
      <c r="H45" s="58"/>
      <c r="I45" s="167">
        <v>0</v>
      </c>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str">
        <f t="shared" si="0"/>
        <v/>
      </c>
      <c r="S45" s="150" t="str">
        <f t="shared" si="1"/>
        <v>Despesa</v>
      </c>
      <c r="T45" s="150" t="str">
        <f t="shared" si="2"/>
        <v/>
      </c>
      <c r="U45" s="150" t="str">
        <f t="shared" si="3"/>
        <v>Despesa</v>
      </c>
      <c r="V45" s="154" t="str">
        <f>VLOOKUP(E45,'PC Receitas'!$O$4:$P$14,2,FALSE)</f>
        <v>Despesas_com_Produtos</v>
      </c>
    </row>
    <row r="46" spans="3:22" ht="19.5" customHeight="1" thickTop="1" thickBot="1" x14ac:dyDescent="0.3">
      <c r="C46" s="203"/>
      <c r="D46" s="205" t="str">
        <f>IF(C46&lt;&gt;"",TEXT(C46,"00")&amp;"/01/"&amp;'Configurações Básicas'!$E$5,"")</f>
        <v/>
      </c>
      <c r="E46" s="58"/>
      <c r="F46" s="208"/>
      <c r="G46" s="58"/>
      <c r="H46" s="58"/>
      <c r="I46" s="167">
        <v>0</v>
      </c>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203"/>
      <c r="D47" s="205" t="str">
        <f>IF(C47&lt;&gt;"",TEXT(C47,"00")&amp;"/01/"&amp;'Configurações Básicas'!$E$5,"")</f>
        <v/>
      </c>
      <c r="E47" s="58"/>
      <c r="F47" s="208"/>
      <c r="G47" s="58"/>
      <c r="H47" s="58"/>
      <c r="I47" s="167">
        <v>0</v>
      </c>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203"/>
      <c r="D48" s="205" t="str">
        <f>IF(C48&lt;&gt;"",TEXT(C48,"00")&amp;"/01/"&amp;'Configurações Básicas'!$E$5,"")</f>
        <v/>
      </c>
      <c r="E48" s="58"/>
      <c r="F48" s="208"/>
      <c r="G48" s="58"/>
      <c r="H48" s="58"/>
      <c r="I48" s="167">
        <v>0</v>
      </c>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203"/>
      <c r="D49" s="205" t="str">
        <f>IF(C49&lt;&gt;"",TEXT(C49,"00")&amp;"/01/"&amp;'Configurações Básicas'!$E$5,"")</f>
        <v/>
      </c>
      <c r="E49" s="58"/>
      <c r="F49" s="208"/>
      <c r="G49" s="58"/>
      <c r="H49" s="58"/>
      <c r="I49" s="167">
        <v>0</v>
      </c>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203"/>
      <c r="D50" s="205" t="str">
        <f>IF(C50&lt;&gt;"",TEXT(C50,"00")&amp;"/01/"&amp;'Configurações Básicas'!$E$5,"")</f>
        <v/>
      </c>
      <c r="E50" s="58"/>
      <c r="F50" s="208"/>
      <c r="G50" s="58"/>
      <c r="H50" s="58"/>
      <c r="I50" s="167">
        <v>0</v>
      </c>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203"/>
      <c r="D51" s="205" t="str">
        <f>IF(C51&lt;&gt;"",TEXT(C51,"00")&amp;"/01/"&amp;'Configurações Básicas'!$E$5,"")</f>
        <v/>
      </c>
      <c r="E51" s="58"/>
      <c r="F51" s="208"/>
      <c r="G51" s="58"/>
      <c r="H51" s="58"/>
      <c r="I51" s="167">
        <v>0</v>
      </c>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203"/>
      <c r="D52" s="205" t="str">
        <f>IF(C52&lt;&gt;"",TEXT(C52,"00")&amp;"/01/"&amp;'Configurações Básicas'!$E$5,"")</f>
        <v/>
      </c>
      <c r="E52" s="58"/>
      <c r="F52" s="208"/>
      <c r="G52" s="58"/>
      <c r="H52" s="58"/>
      <c r="I52" s="167">
        <v>0</v>
      </c>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203"/>
      <c r="D53" s="205" t="str">
        <f>IF(C53&lt;&gt;"",TEXT(C53,"00")&amp;"/01/"&amp;'Configurações Básicas'!$E$5,"")</f>
        <v/>
      </c>
      <c r="E53" s="58"/>
      <c r="F53" s="208"/>
      <c r="G53" s="58"/>
      <c r="H53" s="58"/>
      <c r="I53" s="167">
        <v>0</v>
      </c>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203"/>
      <c r="D54" s="205" t="str">
        <f>IF(C54&lt;&gt;"",TEXT(C54,"00")&amp;"/01/"&amp;'Configurações Básicas'!$E$5,"")</f>
        <v/>
      </c>
      <c r="E54" s="58"/>
      <c r="F54" s="208"/>
      <c r="G54" s="58"/>
      <c r="H54" s="58"/>
      <c r="I54" s="167">
        <v>0</v>
      </c>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203"/>
      <c r="D55" s="205" t="str">
        <f>IF(C55&lt;&gt;"",TEXT(C55,"00")&amp;"/01/"&amp;'Configurações Básicas'!$E$5,"")</f>
        <v/>
      </c>
      <c r="E55" s="58"/>
      <c r="F55" s="208"/>
      <c r="G55" s="58"/>
      <c r="H55" s="58"/>
      <c r="I55" s="167">
        <v>0</v>
      </c>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203"/>
      <c r="D56" s="205" t="str">
        <f>IF(C56&lt;&gt;"",TEXT(C56,"00")&amp;"/01/"&amp;'Configurações Básicas'!$E$5,"")</f>
        <v/>
      </c>
      <c r="E56" s="58"/>
      <c r="F56" s="208"/>
      <c r="G56" s="58"/>
      <c r="H56" s="58"/>
      <c r="I56" s="167">
        <v>0</v>
      </c>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203"/>
      <c r="D57" s="205" t="str">
        <f>IF(C57&lt;&gt;"",TEXT(C57,"00")&amp;"/01/"&amp;'Configurações Básicas'!$E$5,"")</f>
        <v/>
      </c>
      <c r="E57" s="58"/>
      <c r="F57" s="208"/>
      <c r="G57" s="58"/>
      <c r="H57" s="58"/>
      <c r="I57" s="167">
        <v>0</v>
      </c>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203"/>
      <c r="D58" s="205" t="str">
        <f>IF(C58&lt;&gt;"",TEXT(C58,"00")&amp;"/01/"&amp;'Configurações Básicas'!$E$5,"")</f>
        <v/>
      </c>
      <c r="E58" s="58"/>
      <c r="F58" s="208"/>
      <c r="G58" s="58"/>
      <c r="H58" s="58"/>
      <c r="I58" s="167">
        <v>0</v>
      </c>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203"/>
      <c r="D59" s="205" t="str">
        <f>IF(C59&lt;&gt;"",TEXT(C59,"00")&amp;"/01/"&amp;'Configurações Básicas'!$E$5,"")</f>
        <v/>
      </c>
      <c r="E59" s="58"/>
      <c r="F59" s="208"/>
      <c r="G59" s="58"/>
      <c r="H59" s="58"/>
      <c r="I59" s="167">
        <v>0</v>
      </c>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203"/>
      <c r="D60" s="205" t="str">
        <f>IF(C60&lt;&gt;"",TEXT(C60,"00")&amp;"/01/"&amp;'Configurações Básicas'!$E$5,"")</f>
        <v/>
      </c>
      <c r="E60" s="58"/>
      <c r="F60" s="208"/>
      <c r="G60" s="58"/>
      <c r="H60" s="58"/>
      <c r="I60" s="167">
        <v>0</v>
      </c>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203"/>
      <c r="D61" s="205" t="str">
        <f>IF(C61&lt;&gt;"",TEXT(C61,"00")&amp;"/01/"&amp;'Configurações Básicas'!$E$5,"")</f>
        <v/>
      </c>
      <c r="E61" s="58"/>
      <c r="F61" s="208"/>
      <c r="G61" s="58"/>
      <c r="H61" s="58"/>
      <c r="I61" s="167">
        <v>0</v>
      </c>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203"/>
      <c r="D62" s="205" t="str">
        <f>IF(C62&lt;&gt;"",TEXT(C62,"00")&amp;"/01/"&amp;'Configurações Básicas'!$E$5,"")</f>
        <v/>
      </c>
      <c r="E62" s="58"/>
      <c r="F62" s="208"/>
      <c r="G62" s="58"/>
      <c r="H62" s="58"/>
      <c r="I62" s="167">
        <v>0</v>
      </c>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203"/>
      <c r="D63" s="205" t="str">
        <f>IF(C63&lt;&gt;"",TEXT(C63,"00")&amp;"/01/"&amp;'Configurações Básicas'!$E$5,"")</f>
        <v/>
      </c>
      <c r="E63" s="58"/>
      <c r="F63" s="208"/>
      <c r="G63" s="58"/>
      <c r="H63" s="58"/>
      <c r="I63" s="167">
        <v>0</v>
      </c>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203"/>
      <c r="D64" s="205" t="str">
        <f>IF(C64&lt;&gt;"",TEXT(C64,"00")&amp;"/01/"&amp;'Configurações Básicas'!$E$5,"")</f>
        <v/>
      </c>
      <c r="E64" s="58"/>
      <c r="F64" s="208"/>
      <c r="G64" s="58"/>
      <c r="H64" s="58"/>
      <c r="I64" s="167">
        <v>0</v>
      </c>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203"/>
      <c r="D65" s="205" t="str">
        <f>IF(C65&lt;&gt;"",TEXT(C65,"00")&amp;"/01/"&amp;'Configurações Básicas'!$E$5,"")</f>
        <v/>
      </c>
      <c r="E65" s="58"/>
      <c r="F65" s="208"/>
      <c r="G65" s="58"/>
      <c r="H65" s="58"/>
      <c r="I65" s="167">
        <v>0</v>
      </c>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203"/>
      <c r="D66" s="205" t="str">
        <f>IF(C66&lt;&gt;"",TEXT(C66,"00")&amp;"/01/"&amp;'Configurações Básicas'!$E$5,"")</f>
        <v/>
      </c>
      <c r="E66" s="58"/>
      <c r="F66" s="208"/>
      <c r="G66" s="58"/>
      <c r="H66" s="58"/>
      <c r="I66" s="167">
        <v>0</v>
      </c>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203"/>
      <c r="D67" s="205" t="str">
        <f>IF(C67&lt;&gt;"",TEXT(C67,"00")&amp;"/01/"&amp;'Configurações Básicas'!$E$5,"")</f>
        <v/>
      </c>
      <c r="E67" s="58"/>
      <c r="F67" s="28"/>
      <c r="G67" s="58"/>
      <c r="H67" s="58"/>
      <c r="I67" s="167">
        <v>0</v>
      </c>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203"/>
      <c r="D68" s="205" t="str">
        <f>IF(C68&lt;&gt;"",TEXT(C68,"00")&amp;"/01/"&amp;'Configurações Básicas'!$E$5,"")</f>
        <v/>
      </c>
      <c r="E68" s="58"/>
      <c r="F68" s="28"/>
      <c r="G68" s="58"/>
      <c r="H68" s="58"/>
      <c r="I68" s="167">
        <v>0</v>
      </c>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203"/>
      <c r="D69" s="205" t="str">
        <f>IF(C69&lt;&gt;"",TEXT(C69,"00")&amp;"/01/"&amp;'Configurações Básicas'!$E$5,"")</f>
        <v/>
      </c>
      <c r="E69" s="58"/>
      <c r="F69" s="28"/>
      <c r="G69" s="58"/>
      <c r="H69" s="58"/>
      <c r="I69" s="167">
        <v>0</v>
      </c>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203"/>
      <c r="D70" s="205" t="str">
        <f>IF(C70&lt;&gt;"",TEXT(C70,"00")&amp;"/01/"&amp;'Configurações Básicas'!$E$5,"")</f>
        <v/>
      </c>
      <c r="E70" s="58"/>
      <c r="F70" s="28"/>
      <c r="G70" s="58"/>
      <c r="H70" s="58"/>
      <c r="I70" s="167">
        <v>0</v>
      </c>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203"/>
      <c r="D71" s="205" t="str">
        <f>IF(C71&lt;&gt;"",TEXT(C71,"00")&amp;"/01/"&amp;'Configurações Básicas'!$E$5,"")</f>
        <v/>
      </c>
      <c r="E71" s="58"/>
      <c r="F71" s="28"/>
      <c r="G71" s="58"/>
      <c r="H71" s="58"/>
      <c r="I71" s="167">
        <v>0</v>
      </c>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203"/>
      <c r="D72" s="205" t="str">
        <f>IF(C72&lt;&gt;"",TEXT(C72,"00")&amp;"/01/"&amp;'Configurações Básicas'!$E$5,"")</f>
        <v/>
      </c>
      <c r="E72" s="58"/>
      <c r="F72" s="28"/>
      <c r="G72" s="58"/>
      <c r="H72" s="58"/>
      <c r="I72" s="167">
        <v>0</v>
      </c>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203"/>
      <c r="D73" s="205" t="str">
        <f>IF(C73&lt;&gt;"",TEXT(C73,"00")&amp;"/01/"&amp;'Configurações Básicas'!$E$5,"")</f>
        <v/>
      </c>
      <c r="E73" s="58"/>
      <c r="F73" s="28"/>
      <c r="G73" s="58"/>
      <c r="H73" s="58"/>
      <c r="I73" s="167">
        <v>0</v>
      </c>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203"/>
      <c r="D74" s="205" t="str">
        <f>IF(C74&lt;&gt;"",TEXT(C74,"00")&amp;"/01/"&amp;'Configurações Básicas'!$E$5,"")</f>
        <v/>
      </c>
      <c r="E74" s="58"/>
      <c r="F74" s="28"/>
      <c r="G74" s="58"/>
      <c r="H74" s="58"/>
      <c r="I74" s="167">
        <v>0</v>
      </c>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203"/>
      <c r="D75" s="205" t="str">
        <f>IF(C75&lt;&gt;"",TEXT(C75,"00")&amp;"/01/"&amp;'Configurações Básicas'!$E$5,"")</f>
        <v/>
      </c>
      <c r="E75" s="58"/>
      <c r="F75" s="208"/>
      <c r="G75" s="58"/>
      <c r="H75" s="58"/>
      <c r="I75" s="167">
        <v>0</v>
      </c>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203"/>
      <c r="D76" s="205" t="str">
        <f>IF(C76&lt;&gt;"",TEXT(C76,"00")&amp;"/01/"&amp;'Configurações Básicas'!$E$5,"")</f>
        <v/>
      </c>
      <c r="E76" s="58"/>
      <c r="F76" s="208"/>
      <c r="G76" s="58"/>
      <c r="H76" s="58"/>
      <c r="I76" s="167">
        <v>0</v>
      </c>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203"/>
      <c r="D77" s="205" t="str">
        <f>IF(C77&lt;&gt;"",TEXT(C77,"00")&amp;"/01/"&amp;'Configurações Básicas'!$E$5,"")</f>
        <v/>
      </c>
      <c r="E77" s="58"/>
      <c r="F77" s="28"/>
      <c r="G77" s="58"/>
      <c r="H77" s="58"/>
      <c r="I77" s="167">
        <v>0</v>
      </c>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203"/>
      <c r="D78" s="205" t="str">
        <f>IF(C78&lt;&gt;"",TEXT(C78,"00")&amp;"/01/"&amp;'Configurações Básicas'!$E$5,"")</f>
        <v/>
      </c>
      <c r="E78" s="58"/>
      <c r="F78" s="28"/>
      <c r="G78" s="58"/>
      <c r="H78" s="58"/>
      <c r="I78" s="167">
        <v>0</v>
      </c>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203"/>
      <c r="D79" s="205" t="str">
        <f>IF(C79&lt;&gt;"",TEXT(C79,"00")&amp;"/01/"&amp;'Configurações Básicas'!$E$5,"")</f>
        <v/>
      </c>
      <c r="E79" s="58"/>
      <c r="F79" s="28"/>
      <c r="G79" s="58"/>
      <c r="H79" s="58"/>
      <c r="I79" s="167">
        <v>0</v>
      </c>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203"/>
      <c r="D80" s="205" t="str">
        <f>IF(C80&lt;&gt;"",TEXT(C80,"00")&amp;"/01/"&amp;'Configurações Básicas'!$E$5,"")</f>
        <v/>
      </c>
      <c r="E80" s="58"/>
      <c r="F80" s="28"/>
      <c r="G80" s="58"/>
      <c r="H80" s="58"/>
      <c r="I80" s="167">
        <v>0</v>
      </c>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203"/>
      <c r="D81" s="205" t="str">
        <f>IF(C81&lt;&gt;"",TEXT(C81,"00")&amp;"/01/"&amp;'Configurações Básicas'!$E$5,"")</f>
        <v/>
      </c>
      <c r="E81" s="58"/>
      <c r="F81" s="28"/>
      <c r="G81" s="58"/>
      <c r="H81" s="58"/>
      <c r="I81" s="167">
        <v>0</v>
      </c>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203"/>
      <c r="D82" s="205" t="str">
        <f>IF(C82&lt;&gt;"",TEXT(C82,"00")&amp;"/01/"&amp;'Configurações Básicas'!$E$5,"")</f>
        <v/>
      </c>
      <c r="E82" s="58"/>
      <c r="F82" s="28"/>
      <c r="G82" s="58"/>
      <c r="H82" s="58"/>
      <c r="I82" s="167">
        <v>0</v>
      </c>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203"/>
      <c r="D83" s="205" t="str">
        <f>IF(C83&lt;&gt;"",TEXT(C83,"00")&amp;"/01/"&amp;'Configurações Básicas'!$E$5,"")</f>
        <v/>
      </c>
      <c r="E83" s="58"/>
      <c r="F83" s="28"/>
      <c r="G83" s="58"/>
      <c r="H83" s="58"/>
      <c r="I83" s="167">
        <v>0</v>
      </c>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203"/>
      <c r="D84" s="205" t="str">
        <f>IF(C84&lt;&gt;"",TEXT(C84,"00")&amp;"/01/"&amp;'Configurações Básicas'!$E$5,"")</f>
        <v/>
      </c>
      <c r="E84" s="58"/>
      <c r="F84" s="28"/>
      <c r="G84" s="58"/>
      <c r="H84" s="58"/>
      <c r="I84" s="167">
        <v>0</v>
      </c>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203"/>
      <c r="D85" s="205" t="str">
        <f>IF(C85&lt;&gt;"",TEXT(C85,"00")&amp;"/01/"&amp;'Configurações Básicas'!$E$5,"")</f>
        <v/>
      </c>
      <c r="E85" s="58"/>
      <c r="F85" s="28"/>
      <c r="G85" s="58"/>
      <c r="H85" s="58"/>
      <c r="I85" s="167">
        <v>0</v>
      </c>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203"/>
      <c r="D86" s="205" t="str">
        <f>IF(C86&lt;&gt;"",TEXT(C86,"00")&amp;"/01/"&amp;'Configurações Básicas'!$E$5,"")</f>
        <v/>
      </c>
      <c r="E86" s="58"/>
      <c r="F86" s="28"/>
      <c r="G86" s="58"/>
      <c r="H86" s="58"/>
      <c r="I86" s="167">
        <v>0</v>
      </c>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203"/>
      <c r="D87" s="205" t="str">
        <f>IF(C87&lt;&gt;"",TEXT(C87,"00")&amp;"/01/"&amp;'Configurações Básicas'!$E$5,"")</f>
        <v/>
      </c>
      <c r="E87" s="58"/>
      <c r="F87" s="28"/>
      <c r="G87" s="58"/>
      <c r="H87" s="58"/>
      <c r="I87" s="167">
        <v>0</v>
      </c>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203"/>
      <c r="D88" s="205" t="str">
        <f>IF(C88&lt;&gt;"",TEXT(C88,"00")&amp;"/01/"&amp;'Configurações Básicas'!$E$5,"")</f>
        <v/>
      </c>
      <c r="E88" s="58"/>
      <c r="F88" s="28"/>
      <c r="G88" s="58"/>
      <c r="H88" s="58"/>
      <c r="I88" s="167">
        <v>0</v>
      </c>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203"/>
      <c r="D89" s="205" t="str">
        <f>IF(C89&lt;&gt;"",TEXT(C89,"00")&amp;"/01/"&amp;'Configurações Básicas'!$E$5,"")</f>
        <v/>
      </c>
      <c r="E89" s="58"/>
      <c r="F89" s="28"/>
      <c r="G89" s="58"/>
      <c r="H89" s="58"/>
      <c r="I89" s="167">
        <v>0</v>
      </c>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203"/>
      <c r="D90" s="205" t="str">
        <f>IF(C90&lt;&gt;"",TEXT(C90,"00")&amp;"/01/"&amp;'Configurações Básicas'!$E$5,"")</f>
        <v/>
      </c>
      <c r="E90" s="58"/>
      <c r="F90" s="28"/>
      <c r="G90" s="58"/>
      <c r="H90" s="58"/>
      <c r="I90" s="167">
        <v>0</v>
      </c>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203"/>
      <c r="D91" s="205" t="str">
        <f>IF(C91&lt;&gt;"",TEXT(C91,"00")&amp;"/01/"&amp;'Configurações Básicas'!$E$5,"")</f>
        <v/>
      </c>
      <c r="E91" s="58"/>
      <c r="F91" s="28"/>
      <c r="G91" s="58"/>
      <c r="H91" s="58"/>
      <c r="I91" s="167">
        <v>0</v>
      </c>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203"/>
      <c r="D92" s="205" t="str">
        <f>IF(C92&lt;&gt;"",TEXT(C92,"00")&amp;"/01/"&amp;'Configurações Básicas'!$E$5,"")</f>
        <v/>
      </c>
      <c r="E92" s="58"/>
      <c r="F92" s="28"/>
      <c r="G92" s="58"/>
      <c r="H92" s="58"/>
      <c r="I92" s="167">
        <v>0</v>
      </c>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203"/>
      <c r="D93" s="205" t="str">
        <f>IF(C93&lt;&gt;"",TEXT(C93,"00")&amp;"/01/"&amp;'Configurações Básicas'!$E$5,"")</f>
        <v/>
      </c>
      <c r="E93" s="58"/>
      <c r="F93" s="28"/>
      <c r="G93" s="58"/>
      <c r="H93" s="58"/>
      <c r="I93" s="167">
        <v>0</v>
      </c>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203"/>
      <c r="D94" s="205" t="str">
        <f>IF(C94&lt;&gt;"",TEXT(C94,"00")&amp;"/01/"&amp;'Configurações Básicas'!$E$5,"")</f>
        <v/>
      </c>
      <c r="E94" s="58"/>
      <c r="F94" s="28"/>
      <c r="G94" s="58"/>
      <c r="H94" s="58"/>
      <c r="I94" s="167">
        <v>0</v>
      </c>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203"/>
      <c r="D95" s="205" t="str">
        <f>IF(C95&lt;&gt;"",TEXT(C95,"00")&amp;"/01/"&amp;'Configurações Básicas'!$E$5,"")</f>
        <v/>
      </c>
      <c r="E95" s="58"/>
      <c r="F95" s="28"/>
      <c r="G95" s="58"/>
      <c r="H95" s="58"/>
      <c r="I95" s="167">
        <v>0</v>
      </c>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203"/>
      <c r="D96" s="205" t="str">
        <f>IF(C96&lt;&gt;"",TEXT(C96,"00")&amp;"/01/"&amp;'Configurações Básicas'!$E$5,"")</f>
        <v/>
      </c>
      <c r="E96" s="58"/>
      <c r="F96" s="28"/>
      <c r="G96" s="58"/>
      <c r="H96" s="58"/>
      <c r="I96" s="167">
        <v>0</v>
      </c>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203"/>
      <c r="D97" s="205" t="str">
        <f>IF(C97&lt;&gt;"",TEXT(C97,"00")&amp;"/01/"&amp;'Configurações Básicas'!$E$5,"")</f>
        <v/>
      </c>
      <c r="E97" s="58"/>
      <c r="F97" s="28"/>
      <c r="G97" s="58"/>
      <c r="H97" s="58"/>
      <c r="I97" s="167">
        <v>0</v>
      </c>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203"/>
      <c r="D98" s="205" t="str">
        <f>IF(C98&lt;&gt;"",TEXT(C98,"00")&amp;"/01/"&amp;'Configurações Básicas'!$E$5,"")</f>
        <v/>
      </c>
      <c r="E98" s="58"/>
      <c r="F98" s="28"/>
      <c r="G98" s="58"/>
      <c r="H98" s="58"/>
      <c r="I98" s="167">
        <v>0</v>
      </c>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203"/>
      <c r="D99" s="205" t="str">
        <f>IF(C99&lt;&gt;"",TEXT(C99,"00")&amp;"/01/"&amp;'Configurações Básicas'!$E$5,"")</f>
        <v/>
      </c>
      <c r="E99" s="58"/>
      <c r="F99" s="28"/>
      <c r="G99" s="58"/>
      <c r="H99" s="58"/>
      <c r="I99" s="167">
        <v>0</v>
      </c>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203"/>
      <c r="D100" s="205" t="str">
        <f>IF(C100&lt;&gt;"",TEXT(C100,"00")&amp;"/01/"&amp;'Configurações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203"/>
      <c r="D101" s="205" t="str">
        <f>IF(C101&lt;&gt;"",TEXT(C101,"00")&amp;"/01/"&amp;'Configurações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203"/>
      <c r="D102" s="205" t="str">
        <f>IF(C102&lt;&gt;"",TEXT(C102,"00")&amp;"/01/"&amp;'Configurações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203"/>
      <c r="D103" s="205" t="str">
        <f>IF(C103&lt;&gt;"",TEXT(C103,"00")&amp;"/01/"&amp;'Configurações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203"/>
      <c r="D104" s="205" t="str">
        <f>IF(C104&lt;&gt;"",TEXT(C104,"00")&amp;"/01/"&amp;'Configurações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203"/>
      <c r="D105" s="205" t="str">
        <f>IF(C105&lt;&gt;"",TEXT(C105,"00")&amp;"/01/"&amp;'Configurações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203"/>
      <c r="D106" s="205" t="str">
        <f>IF(C106&lt;&gt;"",TEXT(C106,"00")&amp;"/01/"&amp;'Configurações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203"/>
      <c r="D107" s="205" t="str">
        <f>IF(C107&lt;&gt;"",TEXT(C107,"00")&amp;"/01/"&amp;'Configurações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203"/>
      <c r="D108" s="205" t="str">
        <f>IF(C108&lt;&gt;"",TEXT(C108,"00")&amp;"/01/"&amp;'Configurações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203"/>
      <c r="D109" s="205" t="str">
        <f>IF(C109&lt;&gt;"",TEXT(C109,"00")&amp;"/01/"&amp;'Configurações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203"/>
      <c r="D110" s="205" t="str">
        <f>IF(C110&lt;&gt;"",TEXT(C110,"00")&amp;"/01/"&amp;'Configurações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203"/>
      <c r="D111" s="205" t="str">
        <f>IF(C111&lt;&gt;"",TEXT(C111,"00")&amp;"/01/"&amp;'Configurações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203"/>
      <c r="D112" s="205" t="str">
        <f>IF(C112&lt;&gt;"",TEXT(C112,"00")&amp;"/01/"&amp;'Configurações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203"/>
      <c r="D113" s="205" t="str">
        <f>IF(C113&lt;&gt;"",TEXT(C113,"00")&amp;"/01/"&amp;'Configurações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203"/>
      <c r="D114" s="205" t="str">
        <f>IF(C114&lt;&gt;"",TEXT(C114,"00")&amp;"/01/"&amp;'Configurações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203"/>
      <c r="D115" s="205" t="str">
        <f>IF(C115&lt;&gt;"",TEXT(C115,"00")&amp;"/01/"&amp;'Configurações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203"/>
      <c r="D116" s="205" t="str">
        <f>IF(C116&lt;&gt;"",TEXT(C116,"00")&amp;"/01/"&amp;'Configurações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203"/>
      <c r="D117" s="205" t="str">
        <f>IF(C117&lt;&gt;"",TEXT(C117,"00")&amp;"/01/"&amp;'Configurações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203"/>
      <c r="D118" s="205" t="str">
        <f>IF(C118&lt;&gt;"",TEXT(C118,"00")&amp;"/01/"&amp;'Configurações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203"/>
      <c r="D119" s="205" t="str">
        <f>IF(C119&lt;&gt;"",TEXT(C119,"00")&amp;"/01/"&amp;'Configurações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203"/>
      <c r="D120" s="205" t="str">
        <f>IF(C120&lt;&gt;"",TEXT(C120,"00")&amp;"/01/"&amp;'Configurações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203"/>
      <c r="D121" s="205" t="str">
        <f>IF(C121&lt;&gt;"",TEXT(C121,"00")&amp;"/01/"&amp;'Configurações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203"/>
      <c r="D122" s="205" t="str">
        <f>IF(C122&lt;&gt;"",TEXT(C122,"00")&amp;"/01/"&amp;'Configurações Básicas'!$E$5,"")</f>
        <v/>
      </c>
      <c r="E122" s="58"/>
      <c r="F122" s="205"/>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203"/>
      <c r="D123" s="205" t="str">
        <f>IF(C123&lt;&gt;"",TEXT(C123,"00")&amp;"/01/"&amp;'Configurações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203"/>
      <c r="D124" s="205" t="str">
        <f>IF(C124&lt;&gt;"",TEXT(C124,"00")&amp;"/01/"&amp;'Configurações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203"/>
      <c r="D125" s="205" t="str">
        <f>IF(C125&lt;&gt;"",TEXT(C125,"00")&amp;"/01/"&amp;'Configurações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203"/>
      <c r="D126" s="205" t="str">
        <f>IF(C126&lt;&gt;"",TEXT(C126,"00")&amp;"/01/"&amp;'Configurações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203"/>
      <c r="D127" s="205" t="str">
        <f>IF(C127&lt;&gt;"",TEXT(C127,"00")&amp;"/01/"&amp;'Configurações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203"/>
      <c r="D128" s="205" t="str">
        <f>IF(C128&lt;&gt;"",TEXT(C128,"00")&amp;"/01/"&amp;'Configurações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203"/>
      <c r="D129" s="205" t="str">
        <f>IF(C129&lt;&gt;"",TEXT(C129,"00")&amp;"/01/"&amp;'Configurações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203"/>
      <c r="D130" s="205" t="str">
        <f>IF(C130&lt;&gt;"",TEXT(C130,"00")&amp;"/01/"&amp;'Configurações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203"/>
      <c r="D131" s="205" t="str">
        <f>IF(C131&lt;&gt;"",TEXT(C131,"00")&amp;"/01/"&amp;'Configurações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203"/>
      <c r="D132" s="205" t="str">
        <f>IF(C132&lt;&gt;"",TEXT(C132,"00")&amp;"/01/"&amp;'Configurações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203"/>
      <c r="D133" s="205" t="str">
        <f>IF(C133&lt;&gt;"",TEXT(C133,"00")&amp;"/01/"&amp;'Configurações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203"/>
      <c r="D134" s="205" t="str">
        <f>IF(C134&lt;&gt;"",TEXT(C134,"00")&amp;"/01/"&amp;'Configurações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203"/>
      <c r="D135" s="205" t="str">
        <f>IF(C135&lt;&gt;"",TEXT(C135,"00")&amp;"/01/"&amp;'Configurações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203"/>
      <c r="D136" s="205" t="str">
        <f>IF(C136&lt;&gt;"",TEXT(C136,"00")&amp;"/01/"&amp;'Configurações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203"/>
      <c r="D137" s="205" t="str">
        <f>IF(C137&lt;&gt;"",TEXT(C137,"00")&amp;"/01/"&amp;'Configurações Básicas'!$E$5,"")</f>
        <v/>
      </c>
      <c r="E137" s="58"/>
      <c r="F137" s="205"/>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203"/>
      <c r="D138" s="205" t="str">
        <f>IF(C138&lt;&gt;"",TEXT(C138,"00")&amp;"/01/"&amp;'Configurações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203"/>
      <c r="D139" s="205" t="str">
        <f>IF(C139&lt;&gt;"",TEXT(C139,"00")&amp;"/01/"&amp;'Configurações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203"/>
      <c r="D140" s="205" t="str">
        <f>IF(C140&lt;&gt;"",TEXT(C140,"00")&amp;"/01/"&amp;'Configurações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203"/>
      <c r="D141" s="205" t="str">
        <f>IF(C141&lt;&gt;"",TEXT(C141,"00")&amp;"/01/"&amp;'Configurações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203"/>
      <c r="D142" s="205" t="str">
        <f>IF(C142&lt;&gt;"",TEXT(C142,"00")&amp;"/01/"&amp;'Configurações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203"/>
      <c r="D143" s="205" t="str">
        <f>IF(C143&lt;&gt;"",TEXT(C143,"00")&amp;"/01/"&amp;'Configurações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203"/>
      <c r="D144" s="205" t="str">
        <f>IF(C144&lt;&gt;"",TEXT(C144,"00")&amp;"/01/"&amp;'Configurações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203"/>
      <c r="D145" s="205" t="str">
        <f>IF(C145&lt;&gt;"",TEXT(C145,"00")&amp;"/01/"&amp;'Configurações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203"/>
      <c r="D146" s="205" t="str">
        <f>IF(C146&lt;&gt;"",TEXT(C146,"00")&amp;"/01/"&amp;'Configurações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203"/>
      <c r="D147" s="205" t="str">
        <f>IF(C147&lt;&gt;"",TEXT(C147,"00")&amp;"/01/"&amp;'Configurações Básicas'!$E$5,"")</f>
        <v/>
      </c>
      <c r="E147" s="58"/>
      <c r="F147" s="205"/>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203"/>
      <c r="D148" s="205" t="str">
        <f>IF(C148&lt;&gt;"",TEXT(C148,"00")&amp;"/01/"&amp;'Configurações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203"/>
      <c r="D149" s="205" t="str">
        <f>IF(C149&lt;&gt;"",TEXT(C149,"00")&amp;"/01/"&amp;'Configurações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203"/>
      <c r="D150" s="205" t="str">
        <f>IF(C150&lt;&gt;"",TEXT(C150,"00")&amp;"/01/"&amp;'Configurações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203"/>
      <c r="D151" s="205" t="str">
        <f>IF(C151&lt;&gt;"",TEXT(C151,"00")&amp;"/01/"&amp;'Configurações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203"/>
      <c r="D152" s="205" t="str">
        <f>IF(C152&lt;&gt;"",TEXT(C152,"00")&amp;"/01/"&amp;'Configurações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203"/>
      <c r="D153" s="205" t="str">
        <f>IF(C153&lt;&gt;"",TEXT(C153,"00")&amp;"/01/"&amp;'Configurações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203"/>
      <c r="D154" s="205" t="str">
        <f>IF(C154&lt;&gt;"",TEXT(C154,"00")&amp;"/01/"&amp;'Configurações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203"/>
      <c r="D155" s="205" t="str">
        <f>IF(C155&lt;&gt;"",TEXT(C155,"00")&amp;"/01/"&amp;'Configurações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203"/>
      <c r="D156" s="205" t="str">
        <f>IF(C156&lt;&gt;"",TEXT(C156,"00")&amp;"/01/"&amp;'Configurações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203"/>
      <c r="D157" s="205" t="str">
        <f>IF(C157&lt;&gt;"",TEXT(C157,"00")&amp;"/01/"&amp;'Configurações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203"/>
      <c r="D158" s="205" t="str">
        <f>IF(C158&lt;&gt;"",TEXT(C158,"00")&amp;"/01/"&amp;'Configurações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203"/>
      <c r="D159" s="205" t="str">
        <f>IF(C159&lt;&gt;"",TEXT(C159,"00")&amp;"/01/"&amp;'Configurações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203"/>
      <c r="D160" s="205" t="str">
        <f>IF(C160&lt;&gt;"",TEXT(C160,"00")&amp;"/01/"&amp;'Configurações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203"/>
      <c r="D161" s="205" t="str">
        <f>IF(C161&lt;&gt;"",TEXT(C161,"00")&amp;"/01/"&amp;'Configurações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203"/>
      <c r="D162" s="205" t="str">
        <f>IF(C162&lt;&gt;"",TEXT(C162,"00")&amp;"/01/"&amp;'Configurações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203"/>
      <c r="D163" s="205" t="str">
        <f>IF(C163&lt;&gt;"",TEXT(C163,"00")&amp;"/01/"&amp;'Configurações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203"/>
      <c r="D164" s="205" t="str">
        <f>IF(C164&lt;&gt;"",TEXT(C164,"00")&amp;"/01/"&amp;'Configurações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203"/>
      <c r="D165" s="205" t="str">
        <f>IF(C165&lt;&gt;"",TEXT(C165,"00")&amp;"/01/"&amp;'Configurações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203"/>
      <c r="D166" s="205" t="str">
        <f>IF(C166&lt;&gt;"",TEXT(C166,"00")&amp;"/01/"&amp;'Configurações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203"/>
      <c r="D167" s="205" t="str">
        <f>IF(C167&lt;&gt;"",TEXT(C167,"00")&amp;"/01/"&amp;'Configurações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203"/>
      <c r="D168" s="205" t="str">
        <f>IF(C168&lt;&gt;"",TEXT(C168,"00")&amp;"/01/"&amp;'Configurações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203"/>
      <c r="D169" s="205" t="str">
        <f>IF(C169&lt;&gt;"",TEXT(C169,"00")&amp;"/01/"&amp;'Configurações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203"/>
      <c r="D170" s="205" t="str">
        <f>IF(C170&lt;&gt;"",TEXT(C170,"00")&amp;"/01/"&amp;'Configurações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203"/>
      <c r="D171" s="205" t="str">
        <f>IF(C171&lt;&gt;"",TEXT(C171,"00")&amp;"/01/"&amp;'Configurações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203"/>
      <c r="D172" s="205" t="str">
        <f>IF(C172&lt;&gt;"",TEXT(C172,"00")&amp;"/01/"&amp;'Configurações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203"/>
      <c r="D173" s="205" t="str">
        <f>IF(C173&lt;&gt;"",TEXT(C173,"00")&amp;"/01/"&amp;'Configurações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203"/>
      <c r="D174" s="205" t="str">
        <f>IF(C174&lt;&gt;"",TEXT(C174,"00")&amp;"/01/"&amp;'Configurações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203"/>
      <c r="D175" s="205" t="str">
        <f>IF(C175&lt;&gt;"",TEXT(C175,"00")&amp;"/01/"&amp;'Configurações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203"/>
      <c r="D176" s="205" t="str">
        <f>IF(C176&lt;&gt;"",TEXT(C176,"00")&amp;"/01/"&amp;'Configurações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203"/>
      <c r="D177" s="205" t="str">
        <f>IF(C177&lt;&gt;"",TEXT(C177,"00")&amp;"/01/"&amp;'Configurações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203"/>
      <c r="D178" s="205" t="str">
        <f>IF(C178&lt;&gt;"",TEXT(C178,"00")&amp;"/01/"&amp;'Configurações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203"/>
      <c r="D179" s="205" t="str">
        <f>IF(C179&lt;&gt;"",TEXT(C179,"00")&amp;"/01/"&amp;'Configurações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203"/>
      <c r="D180" s="205" t="str">
        <f>IF(C180&lt;&gt;"",TEXT(C180,"00")&amp;"/01/"&amp;'Configurações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203"/>
      <c r="D181" s="205" t="str">
        <f>IF(C181&lt;&gt;"",TEXT(C181,"00")&amp;"/01/"&amp;'Configurações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203"/>
      <c r="D182" s="205" t="str">
        <f>IF(C182&lt;&gt;"",TEXT(C182,"00")&amp;"/01/"&amp;'Configurações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203"/>
      <c r="D183" s="205" t="str">
        <f>IF(C183&lt;&gt;"",TEXT(C183,"00")&amp;"/01/"&amp;'Configurações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203"/>
      <c r="D184" s="205" t="str">
        <f>IF(C184&lt;&gt;"",TEXT(C184,"00")&amp;"/01/"&amp;'Configurações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203"/>
      <c r="D185" s="205" t="str">
        <f>IF(C185&lt;&gt;"",TEXT(C185,"00")&amp;"/01/"&amp;'Configurações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203"/>
      <c r="D186" s="205" t="str">
        <f>IF(C186&lt;&gt;"",TEXT(C186,"00")&amp;"/01/"&amp;'Configurações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203"/>
      <c r="D187" s="205" t="str">
        <f>IF(C187&lt;&gt;"",TEXT(C187,"00")&amp;"/01/"&amp;'Configurações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203"/>
      <c r="D188" s="205" t="str">
        <f>IF(C188&lt;&gt;"",TEXT(C188,"00")&amp;"/01/"&amp;'Configurações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203"/>
      <c r="D189" s="205" t="str">
        <f>IF(C189&lt;&gt;"",TEXT(C189,"00")&amp;"/01/"&amp;'Configurações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203"/>
      <c r="D190" s="205" t="str">
        <f>IF(C190&lt;&gt;"",TEXT(C190,"00")&amp;"/01/"&amp;'Configurações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203"/>
      <c r="D191" s="205" t="str">
        <f>IF(C191&lt;&gt;"",TEXT(C191,"00")&amp;"/01/"&amp;'Configurações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203"/>
      <c r="D192" s="205" t="str">
        <f>IF(C192&lt;&gt;"",TEXT(C192,"00")&amp;"/01/"&amp;'Configurações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203"/>
      <c r="D193" s="205" t="str">
        <f>IF(C193&lt;&gt;"",TEXT(C193,"00")&amp;"/01/"&amp;'Configurações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203"/>
      <c r="D194" s="205" t="str">
        <f>IF(C194&lt;&gt;"",TEXT(C194,"00")&amp;"/01/"&amp;'Configurações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203"/>
      <c r="D195" s="205" t="str">
        <f>IF(C195&lt;&gt;"",TEXT(C195,"00")&amp;"/01/"&amp;'Configurações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203"/>
      <c r="D196" s="205" t="str">
        <f>IF(C196&lt;&gt;"",TEXT(C196,"00")&amp;"/01/"&amp;'Configurações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203"/>
      <c r="D197" s="205" t="str">
        <f>IF(C197&lt;&gt;"",TEXT(C197,"00")&amp;"/01/"&amp;'Configurações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203"/>
      <c r="D198" s="205" t="str">
        <f>IF(C198&lt;&gt;"",TEXT(C198,"00")&amp;"/01/"&amp;'Configurações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203"/>
      <c r="D199" s="205" t="str">
        <f>IF(C199&lt;&gt;"",TEXT(C199,"00")&amp;"/01/"&amp;'Configurações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203"/>
      <c r="D200" s="205" t="str">
        <f>IF(C200&lt;&gt;"",TEXT(C200,"00")&amp;"/01/"&amp;'Configurações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203"/>
      <c r="D201" s="205" t="str">
        <f>IF(C201&lt;&gt;"",TEXT(C201,"00")&amp;"/01/"&amp;'Configurações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203"/>
      <c r="D202" s="205" t="str">
        <f>IF(C202&lt;&gt;"",TEXT(C202,"00")&amp;"/01/"&amp;'Configurações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203"/>
      <c r="D203" s="205" t="str">
        <f>IF(C203&lt;&gt;"",TEXT(C203,"00")&amp;"/01/"&amp;'Configurações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203"/>
      <c r="D204" s="205" t="str">
        <f>IF(C204&lt;&gt;"",TEXT(C204,"00")&amp;"/01/"&amp;'Configurações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203"/>
      <c r="D205" s="205" t="str">
        <f>IF(C205&lt;&gt;"",TEXT(C205,"00")&amp;"/01/"&amp;'Configurações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203"/>
      <c r="D206" s="205" t="str">
        <f>IF(C206&lt;&gt;"",TEXT(C206,"00")&amp;"/01/"&amp;'Configurações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203"/>
      <c r="D207" s="205" t="str">
        <f>IF(C207&lt;&gt;"",TEXT(C207,"00")&amp;"/01/"&amp;'Configurações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203"/>
      <c r="D208" s="205" t="str">
        <f>IF(C208&lt;&gt;"",TEXT(C208,"00")&amp;"/01/"&amp;'Configurações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203"/>
      <c r="D209" s="205" t="str">
        <f>IF(C209&lt;&gt;"",TEXT(C209,"00")&amp;"/01/"&amp;'Configurações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203"/>
      <c r="D210" s="205" t="str">
        <f>IF(C210&lt;&gt;"",TEXT(C210,"00")&amp;"/01/"&amp;'Configurações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203"/>
      <c r="D211" s="205" t="str">
        <f>IF(C211&lt;&gt;"",TEXT(C211,"00")&amp;"/01/"&amp;'Configurações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203"/>
      <c r="D212" s="205" t="str">
        <f>IF(C212&lt;&gt;"",TEXT(C212,"00")&amp;"/01/"&amp;'Configurações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203"/>
      <c r="D213" s="205" t="str">
        <f>IF(C213&lt;&gt;"",TEXT(C213,"00")&amp;"/01/"&amp;'Configurações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203"/>
      <c r="D214" s="205" t="str">
        <f>IF(C214&lt;&gt;"",TEXT(C214,"00")&amp;"/01/"&amp;'Configurações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203"/>
      <c r="D215" s="205" t="str">
        <f>IF(C215&lt;&gt;"",TEXT(C215,"00")&amp;"/01/"&amp;'Configurações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203"/>
      <c r="D216" s="205" t="str">
        <f>IF(C216&lt;&gt;"",TEXT(C216,"00")&amp;"/01/"&amp;'Configurações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203"/>
      <c r="D217" s="205" t="str">
        <f>IF(C217&lt;&gt;"",TEXT(C217,"00")&amp;"/01/"&amp;'Configurações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203"/>
      <c r="D218" s="205" t="str">
        <f>IF(C218&lt;&gt;"",TEXT(C218,"00")&amp;"/01/"&amp;'Configurações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203"/>
      <c r="D219" s="205" t="str">
        <f>IF(C219&lt;&gt;"",TEXT(C219,"00")&amp;"/01/"&amp;'Configurações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203"/>
      <c r="D220" s="205" t="str">
        <f>IF(C220&lt;&gt;"",TEXT(C220,"00")&amp;"/01/"&amp;'Configurações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203"/>
      <c r="D221" s="205" t="str">
        <f>IF(C221&lt;&gt;"",TEXT(C221,"00")&amp;"/01/"&amp;'Configurações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203"/>
      <c r="D222" s="205" t="str">
        <f>IF(C222&lt;&gt;"",TEXT(C222,"00")&amp;"/01/"&amp;'Configurações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203"/>
      <c r="D223" s="205" t="str">
        <f>IF(C223&lt;&gt;"",TEXT(C223,"00")&amp;"/01/"&amp;'Configurações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203"/>
      <c r="D224" s="205" t="str">
        <f>IF(C224&lt;&gt;"",TEXT(C224,"00")&amp;"/01/"&amp;'Configurações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203"/>
      <c r="D225" s="205" t="str">
        <f>IF(C225&lt;&gt;"",TEXT(C225,"00")&amp;"/01/"&amp;'Configurações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203"/>
      <c r="D226" s="205" t="str">
        <f>IF(C226&lt;&gt;"",TEXT(C226,"00")&amp;"/01/"&amp;'Configurações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203"/>
      <c r="D227" s="205" t="str">
        <f>IF(C227&lt;&gt;"",TEXT(C227,"00")&amp;"/01/"&amp;'Configurações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203"/>
      <c r="D228" s="205" t="str">
        <f>IF(C228&lt;&gt;"",TEXT(C228,"00")&amp;"/01/"&amp;'Configurações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203"/>
      <c r="D229" s="205" t="str">
        <f>IF(C229&lt;&gt;"",TEXT(C229,"00")&amp;"/01/"&amp;'Configurações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203"/>
      <c r="D230" s="205" t="str">
        <f>IF(C230&lt;&gt;"",TEXT(C230,"00")&amp;"/01/"&amp;'Configurações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203"/>
      <c r="D231" s="205" t="str">
        <f>IF(C231&lt;&gt;"",TEXT(C231,"00")&amp;"/01/"&amp;'Configurações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203"/>
      <c r="D232" s="205" t="str">
        <f>IF(C232&lt;&gt;"",TEXT(C232,"00")&amp;"/01/"&amp;'Configurações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203"/>
      <c r="D233" s="205" t="str">
        <f>IF(C233&lt;&gt;"",TEXT(C233,"00")&amp;"/01/"&amp;'Configurações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203"/>
      <c r="D234" s="205" t="str">
        <f>IF(C234&lt;&gt;"",TEXT(C234,"00")&amp;"/01/"&amp;'Configurações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203"/>
      <c r="D235" s="205" t="str">
        <f>IF(C235&lt;&gt;"",TEXT(C235,"00")&amp;"/01/"&amp;'Configurações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203"/>
      <c r="D236" s="205" t="str">
        <f>IF(C236&lt;&gt;"",TEXT(C236,"00")&amp;"/01/"&amp;'Configurações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203"/>
      <c r="D237" s="205" t="str">
        <f>IF(C237&lt;&gt;"",TEXT(C237,"00")&amp;"/01/"&amp;'Configurações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203"/>
      <c r="D238" s="205" t="str">
        <f>IF(C238&lt;&gt;"",TEXT(C238,"00")&amp;"/01/"&amp;'Configurações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203"/>
      <c r="D239" s="205" t="str">
        <f>IF(C239&lt;&gt;"",TEXT(C239,"00")&amp;"/01/"&amp;'Configurações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203"/>
      <c r="D240" s="205" t="str">
        <f>IF(C240&lt;&gt;"",TEXT(C240,"00")&amp;"/01/"&amp;'Configurações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203"/>
      <c r="D241" s="205" t="str">
        <f>IF(C241&lt;&gt;"",TEXT(C241,"00")&amp;"/01/"&amp;'Configurações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203"/>
      <c r="D242" s="205" t="str">
        <f>IF(C242&lt;&gt;"",TEXT(C242,"00")&amp;"/01/"&amp;'Configurações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203"/>
      <c r="D243" s="205" t="str">
        <f>IF(C243&lt;&gt;"",TEXT(C243,"00")&amp;"/01/"&amp;'Configurações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203"/>
      <c r="D244" s="205" t="str">
        <f>IF(C244&lt;&gt;"",TEXT(C244,"00")&amp;"/01/"&amp;'Configurações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203"/>
      <c r="D245" s="205" t="str">
        <f>IF(C245&lt;&gt;"",TEXT(C245,"00")&amp;"/01/"&amp;'Configurações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203"/>
      <c r="D246" s="205" t="str">
        <f>IF(C246&lt;&gt;"",TEXT(C246,"00")&amp;"/01/"&amp;'Configurações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203"/>
      <c r="D247" s="205" t="str">
        <f>IF(C247&lt;&gt;"",TEXT(C247,"00")&amp;"/01/"&amp;'Configurações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203"/>
      <c r="D248" s="205" t="str">
        <f>IF(C248&lt;&gt;"",TEXT(C248,"00")&amp;"/01/"&amp;'Configurações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203"/>
      <c r="D249" s="205" t="str">
        <f>IF(C249&lt;&gt;"",TEXT(C249,"00")&amp;"/01/"&amp;'Configurações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203"/>
      <c r="D250" s="205" t="str">
        <f>IF(C250&lt;&gt;"",TEXT(C250,"00")&amp;"/01/"&amp;'Configurações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203"/>
      <c r="D251" s="205" t="str">
        <f>IF(C251&lt;&gt;"",TEXT(C251,"00")&amp;"/01/"&amp;'Configurações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203"/>
      <c r="D252" s="205" t="str">
        <f>IF(C252&lt;&gt;"",TEXT(C252,"00")&amp;"/01/"&amp;'Configurações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203"/>
      <c r="D253" s="205" t="str">
        <f>IF(C253&lt;&gt;"",TEXT(C253,"00")&amp;"/01/"&amp;'Configurações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203"/>
      <c r="D254" s="205" t="str">
        <f>IF(C254&lt;&gt;"",TEXT(C254,"00")&amp;"/01/"&amp;'Configurações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203"/>
      <c r="D255" s="205" t="str">
        <f>IF(C255&lt;&gt;"",TEXT(C255,"00")&amp;"/01/"&amp;'Configurações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203"/>
      <c r="D256" s="205" t="str">
        <f>IF(C256&lt;&gt;"",TEXT(C256,"00")&amp;"/01/"&amp;'Configurações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203"/>
      <c r="D257" s="205" t="str">
        <f>IF(C257&lt;&gt;"",TEXT(C257,"00")&amp;"/01/"&amp;'Configurações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203"/>
      <c r="D258" s="205" t="str">
        <f>IF(C258&lt;&gt;"",TEXT(C258,"00")&amp;"/01/"&amp;'Configurações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203"/>
      <c r="D259" s="205" t="str">
        <f>IF(C259&lt;&gt;"",TEXT(C259,"00")&amp;"/01/"&amp;'Configurações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203"/>
      <c r="D260" s="205" t="str">
        <f>IF(C260&lt;&gt;"",TEXT(C260,"00")&amp;"/01/"&amp;'Configurações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203"/>
      <c r="D261" s="205" t="str">
        <f>IF(C261&lt;&gt;"",TEXT(C261,"00")&amp;"/01/"&amp;'Configurações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203"/>
      <c r="D262" s="205" t="str">
        <f>IF(C262&lt;&gt;"",TEXT(C262,"00")&amp;"/01/"&amp;'Configurações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203"/>
      <c r="D263" s="205" t="str">
        <f>IF(C263&lt;&gt;"",TEXT(C263,"00")&amp;"/01/"&amp;'Configurações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203"/>
      <c r="D264" s="205" t="str">
        <f>IF(C264&lt;&gt;"",TEXT(C264,"00")&amp;"/01/"&amp;'Configurações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203"/>
      <c r="D265" s="205" t="str">
        <f>IF(C265&lt;&gt;"",TEXT(C265,"00")&amp;"/01/"&amp;'Configurações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203"/>
      <c r="D266" s="205" t="str">
        <f>IF(C266&lt;&gt;"",TEXT(C266,"00")&amp;"/01/"&amp;'Configurações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203"/>
      <c r="D267" s="205" t="str">
        <f>IF(C267&lt;&gt;"",TEXT(C267,"00")&amp;"/01/"&amp;'Configurações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203"/>
      <c r="D268" s="205" t="str">
        <f>IF(C268&lt;&gt;"",TEXT(C268,"00")&amp;"/01/"&amp;'Configurações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203"/>
      <c r="D269" s="205" t="str">
        <f>IF(C269&lt;&gt;"",TEXT(C269,"00")&amp;"/01/"&amp;'Configurações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203"/>
      <c r="D270" s="205" t="str">
        <f>IF(C270&lt;&gt;"",TEXT(C270,"00")&amp;"/01/"&amp;'Configurações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203"/>
      <c r="D271" s="205" t="str">
        <f>IF(C271&lt;&gt;"",TEXT(C271,"00")&amp;"/01/"&amp;'Configurações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203"/>
      <c r="D272" s="205" t="str">
        <f>IF(C272&lt;&gt;"",TEXT(C272,"00")&amp;"/01/"&amp;'Configurações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203"/>
      <c r="D273" s="205" t="str">
        <f>IF(C273&lt;&gt;"",TEXT(C273,"00")&amp;"/01/"&amp;'Configurações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203"/>
      <c r="D274" s="205" t="str">
        <f>IF(C274&lt;&gt;"",TEXT(C274,"00")&amp;"/01/"&amp;'Configurações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203"/>
      <c r="D275" s="205" t="str">
        <f>IF(C275&lt;&gt;"",TEXT(C275,"00")&amp;"/01/"&amp;'Configurações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203"/>
      <c r="D276" s="205" t="str">
        <f>IF(C276&lt;&gt;"",TEXT(C276,"00")&amp;"/01/"&amp;'Configurações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203"/>
      <c r="D277" s="205" t="str">
        <f>IF(C277&lt;&gt;"",TEXT(C277,"00")&amp;"/01/"&amp;'Configurações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203"/>
      <c r="D278" s="205" t="str">
        <f>IF(C278&lt;&gt;"",TEXT(C278,"00")&amp;"/01/"&amp;'Configurações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203"/>
      <c r="D279" s="205" t="str">
        <f>IF(C279&lt;&gt;"",TEXT(C279,"00")&amp;"/01/"&amp;'Configurações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203"/>
      <c r="D280" s="205" t="str">
        <f>IF(C280&lt;&gt;"",TEXT(C280,"00")&amp;"/01/"&amp;'Configurações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203"/>
      <c r="D281" s="205" t="str">
        <f>IF(C281&lt;&gt;"",TEXT(C281,"00")&amp;"/01/"&amp;'Configurações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203"/>
      <c r="D282" s="205" t="str">
        <f>IF(C282&lt;&gt;"",TEXT(C282,"00")&amp;"/01/"&amp;'Configurações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203"/>
      <c r="D283" s="205" t="str">
        <f>IF(C283&lt;&gt;"",TEXT(C283,"00")&amp;"/01/"&amp;'Configurações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203"/>
      <c r="D284" s="205" t="str">
        <f>IF(C284&lt;&gt;"",TEXT(C284,"00")&amp;"/01/"&amp;'Configurações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203"/>
      <c r="D285" s="205" t="str">
        <f>IF(C285&lt;&gt;"",TEXT(C285,"00")&amp;"/01/"&amp;'Configurações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203"/>
      <c r="D286" s="205" t="str">
        <f>IF(C286&lt;&gt;"",TEXT(C286,"00")&amp;"/01/"&amp;'Configurações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203"/>
      <c r="D287" s="205" t="str">
        <f>IF(C287&lt;&gt;"",TEXT(C287,"00")&amp;"/01/"&amp;'Configurações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203"/>
      <c r="D288" s="205" t="str">
        <f>IF(C288&lt;&gt;"",TEXT(C288,"00")&amp;"/01/"&amp;'Configurações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203"/>
      <c r="D289" s="205" t="str">
        <f>IF(C289&lt;&gt;"",TEXT(C289,"00")&amp;"/01/"&amp;'Configurações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203"/>
      <c r="D290" s="205" t="str">
        <f>IF(C290&lt;&gt;"",TEXT(C290,"00")&amp;"/01/"&amp;'Configurações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203"/>
      <c r="D291" s="205" t="str">
        <f>IF(C291&lt;&gt;"",TEXT(C291,"00")&amp;"/01/"&amp;'Configurações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203"/>
      <c r="D292" s="205" t="str">
        <f>IF(C292&lt;&gt;"",TEXT(C292,"00")&amp;"/01/"&amp;'Configurações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203"/>
      <c r="D293" s="205" t="str">
        <f>IF(C293&lt;&gt;"",TEXT(C293,"00")&amp;"/01/"&amp;'Configurações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203"/>
      <c r="D294" s="205" t="str">
        <f>IF(C294&lt;&gt;"",TEXT(C294,"00")&amp;"/01/"&amp;'Configurações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203"/>
      <c r="D295" s="205" t="str">
        <f>IF(C295&lt;&gt;"",TEXT(C295,"00")&amp;"/01/"&amp;'Configurações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203"/>
      <c r="D296" s="205" t="str">
        <f>IF(C296&lt;&gt;"",TEXT(C296,"00")&amp;"/01/"&amp;'Configurações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203"/>
      <c r="D297" s="205" t="str">
        <f>IF(C297&lt;&gt;"",TEXT(C297,"00")&amp;"/01/"&amp;'Configurações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203"/>
      <c r="D298" s="205" t="str">
        <f>IF(C298&lt;&gt;"",TEXT(C298,"00")&amp;"/01/"&amp;'Configurações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203"/>
      <c r="D299" s="205" t="str">
        <f>IF(C299&lt;&gt;"",TEXT(C299,"00")&amp;"/01/"&amp;'Configurações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203"/>
      <c r="D300" s="205" t="str">
        <f>IF(C300&lt;&gt;"",TEXT(C300,"00")&amp;"/01/"&amp;'Configurações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203"/>
      <c r="D301" s="205" t="str">
        <f>IF(C301&lt;&gt;"",TEXT(C301,"00")&amp;"/01/"&amp;'Configurações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203"/>
      <c r="D302" s="205" t="str">
        <f>IF(C302&lt;&gt;"",TEXT(C302,"00")&amp;"/01/"&amp;'Configurações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203"/>
      <c r="D303" s="205" t="str">
        <f>IF(C303&lt;&gt;"",TEXT(C303,"00")&amp;"/01/"&amp;'Configurações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203"/>
      <c r="D304" s="205" t="str">
        <f>IF(C304&lt;&gt;"",TEXT(C304,"00")&amp;"/01/"&amp;'Configurações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203"/>
      <c r="D305" s="205" t="str">
        <f>IF(C305&lt;&gt;"",TEXT(C305,"00")&amp;"/01/"&amp;'Configurações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203"/>
      <c r="D306" s="205" t="str">
        <f>IF(C306&lt;&gt;"",TEXT(C306,"00")&amp;"/01/"&amp;'Configurações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203"/>
      <c r="D307" s="205" t="str">
        <f>IF(C307&lt;&gt;"",TEXT(C307,"00")&amp;"/01/"&amp;'Configurações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203"/>
      <c r="D308" s="205" t="str">
        <f>IF(C308&lt;&gt;"",TEXT(C308,"00")&amp;"/01/"&amp;'Configurações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203"/>
      <c r="D309" s="205" t="str">
        <f>IF(C309&lt;&gt;"",TEXT(C309,"00")&amp;"/01/"&amp;'Configurações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203"/>
      <c r="D310" s="205" t="str">
        <f>IF(C310&lt;&gt;"",TEXT(C310,"00")&amp;"/01/"&amp;'Configurações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203"/>
      <c r="D311" s="205" t="str">
        <f>IF(C311&lt;&gt;"",TEXT(C311,"00")&amp;"/01/"&amp;'Configurações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203"/>
      <c r="D312" s="205" t="str">
        <f>IF(C312&lt;&gt;"",TEXT(C312,"00")&amp;"/01/"&amp;'Configurações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203"/>
      <c r="D313" s="205" t="str">
        <f>IF(C313&lt;&gt;"",TEXT(C313,"00")&amp;"/01/"&amp;'Configurações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203"/>
      <c r="D314" s="205" t="str">
        <f>IF(C314&lt;&gt;"",TEXT(C314,"00")&amp;"/01/"&amp;'Configurações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203"/>
      <c r="D315" s="205" t="str">
        <f>IF(C315&lt;&gt;"",TEXT(C315,"00")&amp;"/01/"&amp;'Configurações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203"/>
      <c r="D316" s="205" t="str">
        <f>IF(C316&lt;&gt;"",TEXT(C316,"00")&amp;"/01/"&amp;'Configurações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203"/>
      <c r="D317" s="205" t="str">
        <f>IF(C317&lt;&gt;"",TEXT(C317,"00")&amp;"/01/"&amp;'Configurações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203"/>
      <c r="D318" s="205" t="str">
        <f>IF(C318&lt;&gt;"",TEXT(C318,"00")&amp;"/01/"&amp;'Configurações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203"/>
      <c r="D319" s="205" t="str">
        <f>IF(C319&lt;&gt;"",TEXT(C319,"00")&amp;"/01/"&amp;'Configurações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203"/>
      <c r="D320" s="205" t="str">
        <f>IF(C320&lt;&gt;"",TEXT(C320,"00")&amp;"/01/"&amp;'Configurações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203"/>
      <c r="D321" s="205" t="str">
        <f>IF(C321&lt;&gt;"",TEXT(C321,"00")&amp;"/01/"&amp;'Configurações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203"/>
      <c r="D322" s="205" t="str">
        <f>IF(C322&lt;&gt;"",TEXT(C322,"00")&amp;"/01/"&amp;'Configurações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203"/>
      <c r="D323" s="205" t="str">
        <f>IF(C323&lt;&gt;"",TEXT(C323,"00")&amp;"/01/"&amp;'Configurações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203"/>
      <c r="D324" s="205" t="str">
        <f>IF(C324&lt;&gt;"",TEXT(C324,"00")&amp;"/01/"&amp;'Configurações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203"/>
      <c r="D325" s="205" t="str">
        <f>IF(C325&lt;&gt;"",TEXT(C325,"00")&amp;"/01/"&amp;'Configurações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203"/>
      <c r="D326" s="205" t="str">
        <f>IF(C326&lt;&gt;"",TEXT(C326,"00")&amp;"/01/"&amp;'Configurações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203"/>
      <c r="D327" s="205" t="str">
        <f>IF(C327&lt;&gt;"",TEXT(C327,"00")&amp;"/01/"&amp;'Configurações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203"/>
      <c r="D328" s="205" t="str">
        <f>IF(C328&lt;&gt;"",TEXT(C328,"00")&amp;"/01/"&amp;'Configurações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203"/>
      <c r="D329" s="205" t="str">
        <f>IF(C329&lt;&gt;"",TEXT(C329,"00")&amp;"/01/"&amp;'Configurações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203"/>
      <c r="D330" s="205" t="str">
        <f>IF(C330&lt;&gt;"",TEXT(C330,"00")&amp;"/01/"&amp;'Configurações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203"/>
      <c r="D331" s="205" t="str">
        <f>IF(C331&lt;&gt;"",TEXT(C331,"00")&amp;"/01/"&amp;'Configurações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203"/>
      <c r="D332" s="205" t="str">
        <f>IF(C332&lt;&gt;"",TEXT(C332,"00")&amp;"/01/"&amp;'Configurações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203"/>
      <c r="D333" s="205" t="str">
        <f>IF(C333&lt;&gt;"",TEXT(C333,"00")&amp;"/01/"&amp;'Configurações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203"/>
      <c r="D334" s="205" t="str">
        <f>IF(C334&lt;&gt;"",TEXT(C334,"00")&amp;"/01/"&amp;'Configurações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203"/>
      <c r="D335" s="205" t="str">
        <f>IF(C335&lt;&gt;"",TEXT(C335,"00")&amp;"/01/"&amp;'Configurações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203"/>
      <c r="D336" s="205" t="str">
        <f>IF(C336&lt;&gt;"",TEXT(C336,"00")&amp;"/01/"&amp;'Configurações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203"/>
      <c r="D337" s="205" t="str">
        <f>IF(C337&lt;&gt;"",TEXT(C337,"00")&amp;"/01/"&amp;'Configurações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203"/>
      <c r="D338" s="205" t="str">
        <f>IF(C338&lt;&gt;"",TEXT(C338,"00")&amp;"/01/"&amp;'Configurações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203"/>
      <c r="D339" s="205" t="str">
        <f>IF(C339&lt;&gt;"",TEXT(C339,"00")&amp;"/01/"&amp;'Configurações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203"/>
      <c r="D340" s="205" t="str">
        <f>IF(C340&lt;&gt;"",TEXT(C340,"00")&amp;"/01/"&amp;'Configurações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203"/>
      <c r="D341" s="205" t="str">
        <f>IF(C341&lt;&gt;"",TEXT(C341,"00")&amp;"/01/"&amp;'Configurações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203"/>
      <c r="D342" s="205" t="str">
        <f>IF(C342&lt;&gt;"",TEXT(C342,"00")&amp;"/01/"&amp;'Configurações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203"/>
      <c r="D343" s="205" t="str">
        <f>IF(C343&lt;&gt;"",TEXT(C343,"00")&amp;"/01/"&amp;'Configurações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203"/>
      <c r="D344" s="205" t="str">
        <f>IF(C344&lt;&gt;"",TEXT(C344,"00")&amp;"/01/"&amp;'Configurações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203"/>
      <c r="D345" s="205" t="str">
        <f>IF(C345&lt;&gt;"",TEXT(C345,"00")&amp;"/01/"&amp;'Configurações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203"/>
      <c r="D346" s="205" t="str">
        <f>IF(C346&lt;&gt;"",TEXT(C346,"00")&amp;"/01/"&amp;'Configurações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203"/>
      <c r="D347" s="205" t="str">
        <f>IF(C347&lt;&gt;"",TEXT(C347,"00")&amp;"/01/"&amp;'Configurações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203"/>
      <c r="D348" s="205" t="str">
        <f>IF(C348&lt;&gt;"",TEXT(C348,"00")&amp;"/01/"&amp;'Configurações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203"/>
      <c r="D349" s="205" t="str">
        <f>IF(C349&lt;&gt;"",TEXT(C349,"00")&amp;"/01/"&amp;'Configurações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203"/>
      <c r="D350" s="205" t="str">
        <f>IF(C350&lt;&gt;"",TEXT(C350,"00")&amp;"/01/"&amp;'Configurações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203"/>
      <c r="D351" s="205" t="str">
        <f>IF(C351&lt;&gt;"",TEXT(C351,"00")&amp;"/01/"&amp;'Configurações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203"/>
      <c r="D352" s="205" t="str">
        <f>IF(C352&lt;&gt;"",TEXT(C352,"00")&amp;"/01/"&amp;'Configurações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203"/>
      <c r="D353" s="205" t="str">
        <f>IF(C353&lt;&gt;"",TEXT(C353,"00")&amp;"/01/"&amp;'Configurações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203"/>
      <c r="D354" s="205" t="str">
        <f>IF(C354&lt;&gt;"",TEXT(C354,"00")&amp;"/01/"&amp;'Configurações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203"/>
      <c r="D355" s="205" t="str">
        <f>IF(C355&lt;&gt;"",TEXT(C355,"00")&amp;"/01/"&amp;'Configurações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203"/>
      <c r="D356" s="205" t="str">
        <f>IF(C356&lt;&gt;"",TEXT(C356,"00")&amp;"/01/"&amp;'Configurações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203"/>
      <c r="D357" s="205" t="str">
        <f>IF(C357&lt;&gt;"",TEXT(C357,"00")&amp;"/01/"&amp;'Configurações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203"/>
      <c r="D358" s="205" t="str">
        <f>IF(C358&lt;&gt;"",TEXT(C358,"00")&amp;"/01/"&amp;'Configurações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203"/>
      <c r="D359" s="205" t="str">
        <f>IF(C359&lt;&gt;"",TEXT(C359,"00")&amp;"/01/"&amp;'Configurações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203"/>
      <c r="D360" s="205" t="str">
        <f>IF(C360&lt;&gt;"",TEXT(C360,"00")&amp;"/01/"&amp;'Configurações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203"/>
      <c r="D361" s="205" t="str">
        <f>IF(C361&lt;&gt;"",TEXT(C361,"00")&amp;"/01/"&amp;'Configurações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203"/>
      <c r="D362" s="205" t="str">
        <f>IF(C362&lt;&gt;"",TEXT(C362,"00")&amp;"/01/"&amp;'Configurações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203"/>
      <c r="D363" s="205" t="str">
        <f>IF(C363&lt;&gt;"",TEXT(C363,"00")&amp;"/01/"&amp;'Configurações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203"/>
      <c r="D364" s="205" t="str">
        <f>IF(C364&lt;&gt;"",TEXT(C364,"00")&amp;"/01/"&amp;'Configurações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203"/>
      <c r="D365" s="205" t="str">
        <f>IF(C365&lt;&gt;"",TEXT(C365,"00")&amp;"/01/"&amp;'Configurações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203"/>
      <c r="D366" s="205" t="str">
        <f>IF(C366&lt;&gt;"",TEXT(C366,"00")&amp;"/01/"&amp;'Configurações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203"/>
      <c r="D367" s="205" t="str">
        <f>IF(C367&lt;&gt;"",TEXT(C367,"00")&amp;"/01/"&amp;'Configurações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203"/>
      <c r="D368" s="205" t="str">
        <f>IF(C368&lt;&gt;"",TEXT(C368,"00")&amp;"/01/"&amp;'Configurações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203"/>
      <c r="D369" s="205" t="str">
        <f>IF(C369&lt;&gt;"",TEXT(C369,"00")&amp;"/01/"&amp;'Configurações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203"/>
      <c r="D370" s="205" t="str">
        <f>IF(C370&lt;&gt;"",TEXT(C370,"00")&amp;"/01/"&amp;'Configurações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203"/>
      <c r="D371" s="205" t="str">
        <f>IF(C371&lt;&gt;"",TEXT(C371,"00")&amp;"/01/"&amp;'Configurações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203"/>
      <c r="D372" s="205" t="str">
        <f>IF(C372&lt;&gt;"",TEXT(C372,"00")&amp;"/01/"&amp;'Configurações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203"/>
      <c r="D373" s="205" t="str">
        <f>IF(C373&lt;&gt;"",TEXT(C373,"00")&amp;"/01/"&amp;'Configurações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203"/>
      <c r="D374" s="205" t="str">
        <f>IF(C374&lt;&gt;"",TEXT(C374,"00")&amp;"/01/"&amp;'Configurações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203"/>
      <c r="D375" s="205" t="str">
        <f>IF(C375&lt;&gt;"",TEXT(C375,"00")&amp;"/01/"&amp;'Configurações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203"/>
      <c r="D376" s="205" t="str">
        <f>IF(C376&lt;&gt;"",TEXT(C376,"00")&amp;"/01/"&amp;'Configurações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203"/>
      <c r="D377" s="205" t="str">
        <f>IF(C377&lt;&gt;"",TEXT(C377,"00")&amp;"/01/"&amp;'Configurações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203"/>
      <c r="D378" s="205" t="str">
        <f>IF(C378&lt;&gt;"",TEXT(C378,"00")&amp;"/01/"&amp;'Configurações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203"/>
      <c r="D379" s="205" t="str">
        <f>IF(C379&lt;&gt;"",TEXT(C379,"00")&amp;"/01/"&amp;'Configurações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203"/>
      <c r="D380" s="205" t="str">
        <f>IF(C380&lt;&gt;"",TEXT(C380,"00")&amp;"/01/"&amp;'Configurações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203"/>
      <c r="D381" s="205" t="str">
        <f>IF(C381&lt;&gt;"",TEXT(C381,"00")&amp;"/01/"&amp;'Configurações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203"/>
      <c r="D382" s="205" t="str">
        <f>IF(C382&lt;&gt;"",TEXT(C382,"00")&amp;"/01/"&amp;'Configurações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203"/>
      <c r="D383" s="205" t="str">
        <f>IF(C383&lt;&gt;"",TEXT(C383,"00")&amp;"/01/"&amp;'Configurações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203"/>
      <c r="D384" s="205" t="str">
        <f>IF(C384&lt;&gt;"",TEXT(C384,"00")&amp;"/01/"&amp;'Configurações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203"/>
      <c r="D385" s="205" t="str">
        <f>IF(C385&lt;&gt;"",TEXT(C385,"00")&amp;"/01/"&amp;'Configurações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203"/>
      <c r="D386" s="205" t="str">
        <f>IF(C386&lt;&gt;"",TEXT(C386,"00")&amp;"/01/"&amp;'Configurações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203"/>
      <c r="D387" s="205" t="str">
        <f>IF(C387&lt;&gt;"",TEXT(C387,"00")&amp;"/01/"&amp;'Configurações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203"/>
      <c r="D388" s="205" t="str">
        <f>IF(C388&lt;&gt;"",TEXT(C388,"00")&amp;"/01/"&amp;'Configurações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203"/>
      <c r="D389" s="205" t="str">
        <f>IF(C389&lt;&gt;"",TEXT(C389,"00")&amp;"/01/"&amp;'Configurações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203"/>
      <c r="D390" s="205" t="str">
        <f>IF(C390&lt;&gt;"",TEXT(C390,"00")&amp;"/01/"&amp;'Configurações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203"/>
      <c r="D391" s="205" t="str">
        <f>IF(C391&lt;&gt;"",TEXT(C391,"00")&amp;"/01/"&amp;'Configurações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203"/>
      <c r="D392" s="205" t="str">
        <f>IF(C392&lt;&gt;"",TEXT(C392,"00")&amp;"/01/"&amp;'Configurações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203"/>
      <c r="D393" s="205" t="str">
        <f>IF(C393&lt;&gt;"",TEXT(C393,"00")&amp;"/01/"&amp;'Configurações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203"/>
      <c r="D394" s="205" t="str">
        <f>IF(C394&lt;&gt;"",TEXT(C394,"00")&amp;"/01/"&amp;'Configurações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203"/>
      <c r="D395" s="205" t="str">
        <f>IF(C395&lt;&gt;"",TEXT(C395,"00")&amp;"/01/"&amp;'Configurações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203"/>
      <c r="D396" s="205" t="str">
        <f>IF(C396&lt;&gt;"",TEXT(C396,"00")&amp;"/01/"&amp;'Configurações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203"/>
      <c r="D397" s="205" t="str">
        <f>IF(C397&lt;&gt;"",TEXT(C397,"00")&amp;"/01/"&amp;'Configurações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203"/>
      <c r="D398" s="205" t="str">
        <f>IF(C398&lt;&gt;"",TEXT(C398,"00")&amp;"/01/"&amp;'Configurações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203"/>
      <c r="D399" s="205" t="str">
        <f>IF(C399&lt;&gt;"",TEXT(C399,"00")&amp;"/01/"&amp;'Configurações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203"/>
      <c r="D400" s="205" t="str">
        <f>IF(C400&lt;&gt;"",TEXT(C400,"00")&amp;"/01/"&amp;'Configurações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203"/>
      <c r="D401" s="205" t="str">
        <f>IF(C401&lt;&gt;"",TEXT(C401,"00")&amp;"/01/"&amp;'Configurações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203"/>
      <c r="D402" s="205" t="str">
        <f>IF(C402&lt;&gt;"",TEXT(C402,"00")&amp;"/01/"&amp;'Configurações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203"/>
      <c r="D403" s="205" t="str">
        <f>IF(C403&lt;&gt;"",TEXT(C403,"00")&amp;"/01/"&amp;'Configurações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203"/>
      <c r="D404" s="205" t="str">
        <f>IF(C404&lt;&gt;"",TEXT(C404,"00")&amp;"/01/"&amp;'Configurações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203"/>
      <c r="D405" s="205" t="str">
        <f>IF(C405&lt;&gt;"",TEXT(C405,"00")&amp;"/01/"&amp;'Configurações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203"/>
      <c r="D406" s="205" t="str">
        <f>IF(C406&lt;&gt;"",TEXT(C406,"00")&amp;"/01/"&amp;'Configurações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203"/>
      <c r="D407" s="205" t="str">
        <f>IF(C407&lt;&gt;"",TEXT(C407,"00")&amp;"/01/"&amp;'Configurações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203"/>
      <c r="D408" s="205" t="str">
        <f>IF(C408&lt;&gt;"",TEXT(C408,"00")&amp;"/01/"&amp;'Configurações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203"/>
      <c r="D409" s="205" t="str">
        <f>IF(C409&lt;&gt;"",TEXT(C409,"00")&amp;"/01/"&amp;'Configurações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203"/>
      <c r="D410" s="205" t="str">
        <f>IF(C410&lt;&gt;"",TEXT(C410,"00")&amp;"/01/"&amp;'Configurações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203"/>
      <c r="D411" s="205" t="str">
        <f>IF(C411&lt;&gt;"",TEXT(C411,"00")&amp;"/01/"&amp;'Configurações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203"/>
      <c r="D412" s="205" t="str">
        <f>IF(C412&lt;&gt;"",TEXT(C412,"00")&amp;"/01/"&amp;'Configurações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203"/>
      <c r="D413" s="205" t="str">
        <f>IF(C413&lt;&gt;"",TEXT(C413,"00")&amp;"/01/"&amp;'Configurações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203"/>
      <c r="D414" s="205" t="str">
        <f>IF(C414&lt;&gt;"",TEXT(C414,"00")&amp;"/01/"&amp;'Configurações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203"/>
      <c r="D415" s="205" t="str">
        <f>IF(C415&lt;&gt;"",TEXT(C415,"00")&amp;"/01/"&amp;'Configurações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203"/>
      <c r="D416" s="205" t="str">
        <f>IF(C416&lt;&gt;"",TEXT(C416,"00")&amp;"/01/"&amp;'Configurações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203"/>
      <c r="D417" s="205" t="str">
        <f>IF(C417&lt;&gt;"",TEXT(C417,"00")&amp;"/01/"&amp;'Configurações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203"/>
      <c r="D418" s="205" t="str">
        <f>IF(C418&lt;&gt;"",TEXT(C418,"00")&amp;"/01/"&amp;'Configurações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203"/>
      <c r="D419" s="205" t="str">
        <f>IF(C419&lt;&gt;"",TEXT(C419,"00")&amp;"/01/"&amp;'Configurações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203"/>
      <c r="D420" s="205" t="str">
        <f>IF(C420&lt;&gt;"",TEXT(C420,"00")&amp;"/01/"&amp;'Configurações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203"/>
      <c r="D421" s="205" t="str">
        <f>IF(C421&lt;&gt;"",TEXT(C421,"00")&amp;"/01/"&amp;'Configurações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203"/>
      <c r="D422" s="205" t="str">
        <f>IF(C422&lt;&gt;"",TEXT(C422,"00")&amp;"/01/"&amp;'Configurações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203"/>
      <c r="D423" s="205" t="str">
        <f>IF(C423&lt;&gt;"",TEXT(C423,"00")&amp;"/01/"&amp;'Configurações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203"/>
      <c r="D424" s="205" t="str">
        <f>IF(C424&lt;&gt;"",TEXT(C424,"00")&amp;"/01/"&amp;'Configurações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203"/>
      <c r="D425" s="205" t="str">
        <f>IF(C425&lt;&gt;"",TEXT(C425,"00")&amp;"/01/"&amp;'Configurações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203"/>
      <c r="D426" s="205" t="str">
        <f>IF(C426&lt;&gt;"",TEXT(C426,"00")&amp;"/01/"&amp;'Configurações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203"/>
      <c r="D427" s="205" t="str">
        <f>IF(C427&lt;&gt;"",TEXT(C427,"00")&amp;"/01/"&amp;'Configurações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203"/>
      <c r="D428" s="205" t="str">
        <f>IF(C428&lt;&gt;"",TEXT(C428,"00")&amp;"/01/"&amp;'Configurações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203"/>
      <c r="D429" s="205" t="str">
        <f>IF(C429&lt;&gt;"",TEXT(C429,"00")&amp;"/01/"&amp;'Configurações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203"/>
      <c r="D430" s="205" t="str">
        <f>IF(C430&lt;&gt;"",TEXT(C430,"00")&amp;"/01/"&amp;'Configurações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203"/>
      <c r="D431" s="205" t="str">
        <f>IF(C431&lt;&gt;"",TEXT(C431,"00")&amp;"/01/"&amp;'Configurações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203"/>
      <c r="D432" s="205" t="str">
        <f>IF(C432&lt;&gt;"",TEXT(C432,"00")&amp;"/01/"&amp;'Configurações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203"/>
      <c r="D433" s="205" t="str">
        <f>IF(C433&lt;&gt;"",TEXT(C433,"00")&amp;"/01/"&amp;'Configurações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203"/>
      <c r="D434" s="205" t="str">
        <f>IF(C434&lt;&gt;"",TEXT(C434,"00")&amp;"/01/"&amp;'Configurações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203"/>
      <c r="D435" s="205" t="str">
        <f>IF(C435&lt;&gt;"",TEXT(C435,"00")&amp;"/01/"&amp;'Configurações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203"/>
      <c r="D436" s="205" t="str">
        <f>IF(C436&lt;&gt;"",TEXT(C436,"00")&amp;"/01/"&amp;'Configurações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203"/>
      <c r="D437" s="205" t="str">
        <f>IF(C437&lt;&gt;"",TEXT(C437,"00")&amp;"/01/"&amp;'Configurações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203"/>
      <c r="D438" s="205" t="str">
        <f>IF(C438&lt;&gt;"",TEXT(C438,"00")&amp;"/01/"&amp;'Configurações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203"/>
      <c r="D439" s="205" t="str">
        <f>IF(C439&lt;&gt;"",TEXT(C439,"00")&amp;"/01/"&amp;'Configurações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203"/>
      <c r="D440" s="205" t="str">
        <f>IF(C440&lt;&gt;"",TEXT(C440,"00")&amp;"/01/"&amp;'Configurações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203"/>
      <c r="D441" s="205" t="str">
        <f>IF(C441&lt;&gt;"",TEXT(C441,"00")&amp;"/01/"&amp;'Configurações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203"/>
      <c r="D442" s="205" t="str">
        <f>IF(C442&lt;&gt;"",TEXT(C442,"00")&amp;"/01/"&amp;'Configurações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203"/>
      <c r="D443" s="205" t="str">
        <f>IF(C443&lt;&gt;"",TEXT(C443,"00")&amp;"/01/"&amp;'Configurações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203"/>
      <c r="D444" s="205" t="str">
        <f>IF(C444&lt;&gt;"",TEXT(C444,"00")&amp;"/01/"&amp;'Configurações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203"/>
      <c r="D445" s="205" t="str">
        <f>IF(C445&lt;&gt;"",TEXT(C445,"00")&amp;"/01/"&amp;'Configurações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203"/>
      <c r="D446" s="205" t="str">
        <f>IF(C446&lt;&gt;"",TEXT(C446,"00")&amp;"/01/"&amp;'Configurações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203"/>
      <c r="D447" s="205" t="str">
        <f>IF(C447&lt;&gt;"",TEXT(C447,"00")&amp;"/01/"&amp;'Configurações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203"/>
      <c r="D448" s="205" t="str">
        <f>IF(C448&lt;&gt;"",TEXT(C448,"00")&amp;"/01/"&amp;'Configurações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203"/>
      <c r="D449" s="205" t="str">
        <f>IF(C449&lt;&gt;"",TEXT(C449,"00")&amp;"/01/"&amp;'Configurações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203"/>
      <c r="D450" s="205" t="str">
        <f>IF(C450&lt;&gt;"",TEXT(C450,"00")&amp;"/01/"&amp;'Configurações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203"/>
      <c r="D451" s="205" t="str">
        <f>IF(C451&lt;&gt;"",TEXT(C451,"00")&amp;"/01/"&amp;'Configurações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203"/>
      <c r="D452" s="205" t="str">
        <f>IF(C452&lt;&gt;"",TEXT(C452,"00")&amp;"/01/"&amp;'Configurações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203"/>
      <c r="D453" s="205" t="str">
        <f>IF(C453&lt;&gt;"",TEXT(C453,"00")&amp;"/01/"&amp;'Configurações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203"/>
      <c r="D454" s="205" t="str">
        <f>IF(C454&lt;&gt;"",TEXT(C454,"00")&amp;"/01/"&amp;'Configurações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203"/>
      <c r="D455" s="205" t="str">
        <f>IF(C455&lt;&gt;"",TEXT(C455,"00")&amp;"/01/"&amp;'Configurações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203"/>
      <c r="D456" s="205" t="str">
        <f>IF(C456&lt;&gt;"",TEXT(C456,"00")&amp;"/01/"&amp;'Configurações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203"/>
      <c r="D457" s="205" t="str">
        <f>IF(C457&lt;&gt;"",TEXT(C457,"00")&amp;"/01/"&amp;'Configurações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203"/>
      <c r="D458" s="205" t="str">
        <f>IF(C458&lt;&gt;"",TEXT(C458,"00")&amp;"/01/"&amp;'Configurações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203"/>
      <c r="D459" s="205" t="str">
        <f>IF(C459&lt;&gt;"",TEXT(C459,"00")&amp;"/01/"&amp;'Configurações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203"/>
      <c r="D460" s="205" t="str">
        <f>IF(C460&lt;&gt;"",TEXT(C460,"00")&amp;"/01/"&amp;'Configurações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203"/>
      <c r="D461" s="205" t="str">
        <f>IF(C461&lt;&gt;"",TEXT(C461,"00")&amp;"/01/"&amp;'Configurações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203"/>
      <c r="D462" s="205" t="str">
        <f>IF(C462&lt;&gt;"",TEXT(C462,"00")&amp;"/01/"&amp;'Configurações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203"/>
      <c r="D463" s="205" t="str">
        <f>IF(C463&lt;&gt;"",TEXT(C463,"00")&amp;"/01/"&amp;'Configurações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203"/>
      <c r="D464" s="205" t="str">
        <f>IF(C464&lt;&gt;"",TEXT(C464,"00")&amp;"/01/"&amp;'Configurações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203"/>
      <c r="D465" s="205" t="str">
        <f>IF(C465&lt;&gt;"",TEXT(C465,"00")&amp;"/01/"&amp;'Configurações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203"/>
      <c r="D466" s="205" t="str">
        <f>IF(C466&lt;&gt;"",TEXT(C466,"00")&amp;"/01/"&amp;'Configurações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203"/>
      <c r="D467" s="205" t="str">
        <f>IF(C467&lt;&gt;"",TEXT(C467,"00")&amp;"/01/"&amp;'Configurações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203"/>
      <c r="D468" s="205" t="str">
        <f>IF(C468&lt;&gt;"",TEXT(C468,"00")&amp;"/01/"&amp;'Configurações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203"/>
      <c r="D469" s="205" t="str">
        <f>IF(C469&lt;&gt;"",TEXT(C469,"00")&amp;"/01/"&amp;'Configurações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203"/>
      <c r="D470" s="205" t="str">
        <f>IF(C470&lt;&gt;"",TEXT(C470,"00")&amp;"/01/"&amp;'Configurações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203"/>
      <c r="D471" s="205" t="str">
        <f>IF(C471&lt;&gt;"",TEXT(C471,"00")&amp;"/01/"&amp;'Configurações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203"/>
      <c r="D472" s="205" t="str">
        <f>IF(C472&lt;&gt;"",TEXT(C472,"00")&amp;"/01/"&amp;'Configurações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203"/>
      <c r="D473" s="205" t="str">
        <f>IF(C473&lt;&gt;"",TEXT(C473,"00")&amp;"/01/"&amp;'Configurações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203"/>
      <c r="D474" s="205" t="str">
        <f>IF(C474&lt;&gt;"",TEXT(C474,"00")&amp;"/01/"&amp;'Configurações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203"/>
      <c r="D475" s="205" t="str">
        <f>IF(C475&lt;&gt;"",TEXT(C475,"00")&amp;"/01/"&amp;'Configurações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203"/>
      <c r="D476" s="205" t="str">
        <f>IF(C476&lt;&gt;"",TEXT(C476,"00")&amp;"/01/"&amp;'Configurações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203"/>
      <c r="D477" s="205" t="str">
        <f>IF(C477&lt;&gt;"",TEXT(C477,"00")&amp;"/01/"&amp;'Configurações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203"/>
      <c r="D478" s="205" t="str">
        <f>IF(C478&lt;&gt;"",TEXT(C478,"00")&amp;"/01/"&amp;'Configurações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203"/>
      <c r="D479" s="205" t="str">
        <f>IF(C479&lt;&gt;"",TEXT(C479,"00")&amp;"/01/"&amp;'Configurações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203"/>
      <c r="D480" s="205" t="str">
        <f>IF(C480&lt;&gt;"",TEXT(C480,"00")&amp;"/01/"&amp;'Configurações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203"/>
      <c r="D481" s="205" t="str">
        <f>IF(C481&lt;&gt;"",TEXT(C481,"00")&amp;"/01/"&amp;'Configurações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203"/>
      <c r="D482" s="205" t="str">
        <f>IF(C482&lt;&gt;"",TEXT(C482,"00")&amp;"/01/"&amp;'Configurações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203"/>
      <c r="D483" s="205" t="str">
        <f>IF(C483&lt;&gt;"",TEXT(C483,"00")&amp;"/01/"&amp;'Configurações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203"/>
      <c r="D484" s="205" t="str">
        <f>IF(C484&lt;&gt;"",TEXT(C484,"00")&amp;"/01/"&amp;'Configurações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203"/>
      <c r="D485" s="205" t="str">
        <f>IF(C485&lt;&gt;"",TEXT(C485,"00")&amp;"/01/"&amp;'Configurações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203"/>
      <c r="D486" s="205" t="str">
        <f>IF(C486&lt;&gt;"",TEXT(C486,"00")&amp;"/01/"&amp;'Configurações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203"/>
      <c r="D487" s="205" t="str">
        <f>IF(C487&lt;&gt;"",TEXT(C487,"00")&amp;"/01/"&amp;'Configurações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203"/>
      <c r="D488" s="205" t="str">
        <f>IF(C488&lt;&gt;"",TEXT(C488,"00")&amp;"/01/"&amp;'Configurações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203"/>
      <c r="D489" s="205" t="str">
        <f>IF(C489&lt;&gt;"",TEXT(C489,"00")&amp;"/01/"&amp;'Configurações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203"/>
      <c r="D490" s="205" t="str">
        <f>IF(C490&lt;&gt;"",TEXT(C490,"00")&amp;"/01/"&amp;'Configurações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203"/>
      <c r="D491" s="205" t="str">
        <f>IF(C491&lt;&gt;"",TEXT(C491,"00")&amp;"/01/"&amp;'Configurações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203"/>
      <c r="D492" s="205" t="str">
        <f>IF(C492&lt;&gt;"",TEXT(C492,"00")&amp;"/01/"&amp;'Configurações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203"/>
      <c r="D493" s="205" t="str">
        <f>IF(C493&lt;&gt;"",TEXT(C493,"00")&amp;"/01/"&amp;'Configurações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203"/>
      <c r="D494" s="205" t="str">
        <f>IF(C494&lt;&gt;"",TEXT(C494,"00")&amp;"/01/"&amp;'Configurações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203"/>
      <c r="D495" s="205" t="str">
        <f>IF(C495&lt;&gt;"",TEXT(C495,"00")&amp;"/01/"&amp;'Configurações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203"/>
      <c r="D496" s="205" t="str">
        <f>IF(C496&lt;&gt;"",TEXT(C496,"00")&amp;"/01/"&amp;'Configurações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203"/>
      <c r="D497" s="205" t="str">
        <f>IF(C497&lt;&gt;"",TEXT(C497,"00")&amp;"/01/"&amp;'Configurações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203"/>
      <c r="D498" s="205" t="str">
        <f>IF(C498&lt;&gt;"",TEXT(C498,"00")&amp;"/01/"&amp;'Configurações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203"/>
      <c r="D499" s="205" t="str">
        <f>IF(C499&lt;&gt;"",TEXT(C499,"00")&amp;"/01/"&amp;'Configurações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203"/>
      <c r="D500" s="205" t="str">
        <f>IF(C500&lt;&gt;"",TEXT(C500,"00")&amp;"/01/"&amp;'Configurações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203"/>
      <c r="D501" s="205" t="str">
        <f>IF(C501&lt;&gt;"",TEXT(C501,"00")&amp;"/01/"&amp;'Configurações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203"/>
      <c r="D502" s="205" t="str">
        <f>IF(C502&lt;&gt;"",TEXT(C502,"00")&amp;"/01/"&amp;'Configurações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203"/>
      <c r="D503" s="205" t="str">
        <f>IF(C503&lt;&gt;"",TEXT(C503,"00")&amp;"/01/"&amp;'Configurações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203"/>
      <c r="D504" s="205" t="str">
        <f>IF(C504&lt;&gt;"",TEXT(C504,"00")&amp;"/01/"&amp;'Configurações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203"/>
      <c r="D505" s="205" t="str">
        <f>IF(C505&lt;&gt;"",TEXT(C505,"00")&amp;"/01/"&amp;'Configurações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203"/>
      <c r="D506" s="205" t="str">
        <f>IF(C506&lt;&gt;"",TEXT(C506,"00")&amp;"/01/"&amp;'Configurações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203"/>
      <c r="D507" s="205" t="str">
        <f>IF(C507&lt;&gt;"",TEXT(C507,"00")&amp;"/01/"&amp;'Configurações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203"/>
      <c r="D508" s="205" t="str">
        <f>IF(C508&lt;&gt;"",TEXT(C508,"00")&amp;"/01/"&amp;'Configurações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203"/>
      <c r="D509" s="205" t="str">
        <f>IF(C509&lt;&gt;"",TEXT(C509,"00")&amp;"/01/"&amp;'Configurações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203"/>
      <c r="D510" s="205" t="str">
        <f>IF(C510&lt;&gt;"",TEXT(C510,"00")&amp;"/01/"&amp;'Configurações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203"/>
      <c r="D511" s="205" t="str">
        <f>IF(C511&lt;&gt;"",TEXT(C511,"00")&amp;"/01/"&amp;'Configurações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203"/>
      <c r="D512" s="205" t="str">
        <f>IF(C512&lt;&gt;"",TEXT(C512,"00")&amp;"/01/"&amp;'Configurações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203"/>
      <c r="D513" s="205" t="str">
        <f>IF(C513&lt;&gt;"",TEXT(C513,"00")&amp;"/01/"&amp;'Configurações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203"/>
      <c r="D514" s="205" t="str">
        <f>IF(C514&lt;&gt;"",TEXT(C514,"00")&amp;"/01/"&amp;'Configurações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203"/>
      <c r="D515" s="205" t="str">
        <f>IF(C515&lt;&gt;"",TEXT(C515,"00")&amp;"/01/"&amp;'Configurações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203"/>
      <c r="D516" s="205" t="str">
        <f>IF(C516&lt;&gt;"",TEXT(C516,"00")&amp;"/01/"&amp;'Configurações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203"/>
      <c r="D517" s="205" t="str">
        <f>IF(C517&lt;&gt;"",TEXT(C517,"00")&amp;"/01/"&amp;'Configurações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203"/>
      <c r="D518" s="205" t="str">
        <f>IF(C518&lt;&gt;"",TEXT(C518,"00")&amp;"/01/"&amp;'Configurações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203"/>
      <c r="D519" s="205" t="str">
        <f>IF(C519&lt;&gt;"",TEXT(C519,"00")&amp;"/01/"&amp;'Configurações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203"/>
      <c r="D520" s="205" t="str">
        <f>IF(C520&lt;&gt;"",TEXT(C520,"00")&amp;"/01/"&amp;'Configurações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203"/>
      <c r="D521" s="205" t="str">
        <f>IF(C521&lt;&gt;"",TEXT(C521,"00")&amp;"/01/"&amp;'Configurações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203"/>
      <c r="D522" s="205" t="str">
        <f>IF(C522&lt;&gt;"",TEXT(C522,"00")&amp;"/01/"&amp;'Configurações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203"/>
      <c r="D523" s="205" t="str">
        <f>IF(C523&lt;&gt;"",TEXT(C523,"00")&amp;"/01/"&amp;'Configurações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203"/>
      <c r="D524" s="205" t="str">
        <f>IF(C524&lt;&gt;"",TEXT(C524,"00")&amp;"/01/"&amp;'Configurações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203"/>
      <c r="D525" s="205" t="str">
        <f>IF(C525&lt;&gt;"",TEXT(C525,"00")&amp;"/01/"&amp;'Configurações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203"/>
      <c r="D526" s="205" t="str">
        <f>IF(C526&lt;&gt;"",TEXT(C526,"00")&amp;"/01/"&amp;'Configurações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203"/>
      <c r="D527" s="205" t="str">
        <f>IF(C527&lt;&gt;"",TEXT(C527,"00")&amp;"/01/"&amp;'Configurações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203"/>
      <c r="D528" s="205" t="str">
        <f>IF(C528&lt;&gt;"",TEXT(C528,"00")&amp;"/01/"&amp;'Configurações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203"/>
      <c r="D529" s="205" t="str">
        <f>IF(C529&lt;&gt;"",TEXT(C529,"00")&amp;"/01/"&amp;'Configurações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203"/>
      <c r="D530" s="205" t="str">
        <f>IF(C530&lt;&gt;"",TEXT(C530,"00")&amp;"/01/"&amp;'Configurações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203"/>
      <c r="D531" s="205" t="str">
        <f>IF(C531&lt;&gt;"",TEXT(C531,"00")&amp;"/01/"&amp;'Configurações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203"/>
      <c r="D532" s="205" t="str">
        <f>IF(C532&lt;&gt;"",TEXT(C532,"00")&amp;"/01/"&amp;'Configurações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203"/>
      <c r="D533" s="205" t="str">
        <f>IF(C533&lt;&gt;"",TEXT(C533,"00")&amp;"/01/"&amp;'Configurações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203"/>
      <c r="D534" s="205" t="str">
        <f>IF(C534&lt;&gt;"",TEXT(C534,"00")&amp;"/01/"&amp;'Configurações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203"/>
      <c r="D535" s="205" t="str">
        <f>IF(C535&lt;&gt;"",TEXT(C535,"00")&amp;"/01/"&amp;'Configurações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203"/>
      <c r="D536" s="205" t="str">
        <f>IF(C536&lt;&gt;"",TEXT(C536,"00")&amp;"/01/"&amp;'Configurações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203"/>
      <c r="D537" s="205" t="str">
        <f>IF(C537&lt;&gt;"",TEXT(C537,"00")&amp;"/01/"&amp;'Configurações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203"/>
      <c r="D538" s="205" t="str">
        <f>IF(C538&lt;&gt;"",TEXT(C538,"00")&amp;"/01/"&amp;'Configurações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203"/>
      <c r="D539" s="205" t="str">
        <f>IF(C539&lt;&gt;"",TEXT(C539,"00")&amp;"/01/"&amp;'Configurações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203"/>
      <c r="D540" s="205" t="str">
        <f>IF(C540&lt;&gt;"",TEXT(C540,"00")&amp;"/01/"&amp;'Configurações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203"/>
      <c r="D541" s="205" t="str">
        <f>IF(C541&lt;&gt;"",TEXT(C541,"00")&amp;"/01/"&amp;'Configurações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203"/>
      <c r="D542" s="205" t="str">
        <f>IF(C542&lt;&gt;"",TEXT(C542,"00")&amp;"/01/"&amp;'Configurações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203"/>
      <c r="D543" s="205" t="str">
        <f>IF(C543&lt;&gt;"",TEXT(C543,"00")&amp;"/01/"&amp;'Configurações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203"/>
      <c r="D544" s="205" t="str">
        <f>IF(C544&lt;&gt;"",TEXT(C544,"00")&amp;"/01/"&amp;'Configurações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203"/>
      <c r="D545" s="205" t="str">
        <f>IF(C545&lt;&gt;"",TEXT(C545,"00")&amp;"/01/"&amp;'Configurações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203"/>
      <c r="D546" s="205" t="str">
        <f>IF(C546&lt;&gt;"",TEXT(C546,"00")&amp;"/01/"&amp;'Configurações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203"/>
      <c r="D547" s="205" t="str">
        <f>IF(C547&lt;&gt;"",TEXT(C547,"00")&amp;"/01/"&amp;'Configurações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203"/>
      <c r="D548" s="205" t="str">
        <f>IF(C548&lt;&gt;"",TEXT(C548,"00")&amp;"/01/"&amp;'Configurações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203"/>
      <c r="D549" s="205" t="str">
        <f>IF(C549&lt;&gt;"",TEXT(C549,"00")&amp;"/01/"&amp;'Configurações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203"/>
      <c r="D550" s="205" t="str">
        <f>IF(C550&lt;&gt;"",TEXT(C550,"00")&amp;"/01/"&amp;'Configurações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203"/>
      <c r="D551" s="205" t="str">
        <f>IF(C551&lt;&gt;"",TEXT(C551,"00")&amp;"/01/"&amp;'Configurações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203"/>
      <c r="D552" s="205" t="str">
        <f>IF(C552&lt;&gt;"",TEXT(C552,"00")&amp;"/01/"&amp;'Configurações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203"/>
      <c r="D553" s="205" t="str">
        <f>IF(C553&lt;&gt;"",TEXT(C553,"00")&amp;"/01/"&amp;'Configurações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203"/>
      <c r="D554" s="205" t="str">
        <f>IF(C554&lt;&gt;"",TEXT(C554,"00")&amp;"/01/"&amp;'Configurações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203"/>
      <c r="D555" s="205" t="str">
        <f>IF(C555&lt;&gt;"",TEXT(C555,"00")&amp;"/01/"&amp;'Configurações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203"/>
      <c r="D556" s="205" t="str">
        <f>IF(C556&lt;&gt;"",TEXT(C556,"00")&amp;"/01/"&amp;'Configurações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203"/>
      <c r="D557" s="205" t="str">
        <f>IF(C557&lt;&gt;"",TEXT(C557,"00")&amp;"/01/"&amp;'Configurações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203"/>
      <c r="D558" s="205" t="str">
        <f>IF(C558&lt;&gt;"",TEXT(C558,"00")&amp;"/01/"&amp;'Configurações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203"/>
      <c r="D559" s="205" t="str">
        <f>IF(C559&lt;&gt;"",TEXT(C559,"00")&amp;"/01/"&amp;'Configurações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203"/>
      <c r="D560" s="205" t="str">
        <f>IF(C560&lt;&gt;"",TEXT(C560,"00")&amp;"/01/"&amp;'Configurações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203"/>
      <c r="D561" s="205" t="str">
        <f>IF(C561&lt;&gt;"",TEXT(C561,"00")&amp;"/01/"&amp;'Configurações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203"/>
      <c r="D562" s="205" t="str">
        <f>IF(C562&lt;&gt;"",TEXT(C562,"00")&amp;"/01/"&amp;'Configurações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203"/>
      <c r="D563" s="205" t="str">
        <f>IF(C563&lt;&gt;"",TEXT(C563,"00")&amp;"/01/"&amp;'Configurações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203"/>
      <c r="D564" s="205" t="str">
        <f>IF(C564&lt;&gt;"",TEXT(C564,"00")&amp;"/01/"&amp;'Configurações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203"/>
      <c r="D565" s="205" t="str">
        <f>IF(C565&lt;&gt;"",TEXT(C565,"00")&amp;"/01/"&amp;'Configurações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203"/>
      <c r="D566" s="205" t="str">
        <f>IF(C566&lt;&gt;"",TEXT(C566,"00")&amp;"/01/"&amp;'Configurações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203"/>
      <c r="D567" s="205" t="str">
        <f>IF(C567&lt;&gt;"",TEXT(C567,"00")&amp;"/01/"&amp;'Configurações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203"/>
      <c r="D568" s="205" t="str">
        <f>IF(C568&lt;&gt;"",TEXT(C568,"00")&amp;"/01/"&amp;'Configurações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203"/>
      <c r="D569" s="205" t="str">
        <f>IF(C569&lt;&gt;"",TEXT(C569,"00")&amp;"/01/"&amp;'Configurações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203"/>
      <c r="D570" s="205" t="str">
        <f>IF(C570&lt;&gt;"",TEXT(C570,"00")&amp;"/01/"&amp;'Configurações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203"/>
      <c r="D571" s="205" t="str">
        <f>IF(C571&lt;&gt;"",TEXT(C571,"00")&amp;"/01/"&amp;'Configurações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203"/>
      <c r="D572" s="205" t="str">
        <f>IF(C572&lt;&gt;"",TEXT(C572,"00")&amp;"/01/"&amp;'Configurações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203"/>
      <c r="D573" s="205" t="str">
        <f>IF(C573&lt;&gt;"",TEXT(C573,"00")&amp;"/01/"&amp;'Configurações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203"/>
      <c r="D574" s="205" t="str">
        <f>IF(C574&lt;&gt;"",TEXT(C574,"00")&amp;"/01/"&amp;'Configurações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203"/>
      <c r="D575" s="205" t="str">
        <f>IF(C575&lt;&gt;"",TEXT(C575,"00")&amp;"/01/"&amp;'Configurações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203"/>
      <c r="D576" s="205" t="str">
        <f>IF(C576&lt;&gt;"",TEXT(C576,"00")&amp;"/01/"&amp;'Configurações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203"/>
      <c r="D577" s="205" t="str">
        <f>IF(C577&lt;&gt;"",TEXT(C577,"00")&amp;"/01/"&amp;'Configurações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203"/>
      <c r="D578" s="205" t="str">
        <f>IF(C578&lt;&gt;"",TEXT(C578,"00")&amp;"/01/"&amp;'Configurações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203"/>
      <c r="D579" s="205" t="str">
        <f>IF(C579&lt;&gt;"",TEXT(C579,"00")&amp;"/01/"&amp;'Configurações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203"/>
      <c r="D580" s="205" t="str">
        <f>IF(C580&lt;&gt;"",TEXT(C580,"00")&amp;"/01/"&amp;'Configurações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203"/>
      <c r="D581" s="205" t="str">
        <f>IF(C581&lt;&gt;"",TEXT(C581,"00")&amp;"/01/"&amp;'Configurações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203"/>
      <c r="D582" s="205" t="str">
        <f>IF(C582&lt;&gt;"",TEXT(C582,"00")&amp;"/01/"&amp;'Configurações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203"/>
      <c r="D583" s="205" t="str">
        <f>IF(C583&lt;&gt;"",TEXT(C583,"00")&amp;"/01/"&amp;'Configurações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203"/>
      <c r="D584" s="205" t="str">
        <f>IF(C584&lt;&gt;"",TEXT(C584,"00")&amp;"/01/"&amp;'Configurações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203"/>
      <c r="D585" s="205" t="str">
        <f>IF(C585&lt;&gt;"",TEXT(C585,"00")&amp;"/01/"&amp;'Configurações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203"/>
      <c r="D586" s="205" t="str">
        <f>IF(C586&lt;&gt;"",TEXT(C586,"00")&amp;"/01/"&amp;'Configurações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203"/>
      <c r="D587" s="205" t="str">
        <f>IF(C587&lt;&gt;"",TEXT(C587,"00")&amp;"/01/"&amp;'Configurações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203"/>
      <c r="D588" s="205" t="str">
        <f>IF(C588&lt;&gt;"",TEXT(C588,"00")&amp;"/01/"&amp;'Configurações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203"/>
      <c r="D589" s="205" t="str">
        <f>IF(C589&lt;&gt;"",TEXT(C589,"00")&amp;"/01/"&amp;'Configurações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203"/>
      <c r="D590" s="205" t="str">
        <f>IF(C590&lt;&gt;"",TEXT(C590,"00")&amp;"/01/"&amp;'Configurações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203"/>
      <c r="D591" s="205" t="str">
        <f>IF(C591&lt;&gt;"",TEXT(C591,"00")&amp;"/01/"&amp;'Configurações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203"/>
      <c r="D592" s="205" t="str">
        <f>IF(C592&lt;&gt;"",TEXT(C592,"00")&amp;"/01/"&amp;'Configurações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203"/>
      <c r="D593" s="205" t="str">
        <f>IF(C593&lt;&gt;"",TEXT(C593,"00")&amp;"/01/"&amp;'Configurações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203"/>
      <c r="D594" s="205" t="str">
        <f>IF(C594&lt;&gt;"",TEXT(C594,"00")&amp;"/01/"&amp;'Configurações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203"/>
      <c r="D595" s="205" t="str">
        <f>IF(C595&lt;&gt;"",TEXT(C595,"00")&amp;"/01/"&amp;'Configurações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203"/>
      <c r="D596" s="205" t="str">
        <f>IF(C596&lt;&gt;"",TEXT(C596,"00")&amp;"/01/"&amp;'Configurações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203"/>
      <c r="D597" s="205" t="str">
        <f>IF(C597&lt;&gt;"",TEXT(C597,"00")&amp;"/01/"&amp;'Configurações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203"/>
      <c r="D598" s="205" t="str">
        <f>IF(C598&lt;&gt;"",TEXT(C598,"00")&amp;"/01/"&amp;'Configurações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203"/>
      <c r="D599" s="205" t="str">
        <f>IF(C599&lt;&gt;"",TEXT(C599,"00")&amp;"/01/"&amp;'Configurações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203"/>
      <c r="D600" s="205" t="str">
        <f>IF(C600&lt;&gt;"",TEXT(C600,"00")&amp;"/01/"&amp;'Configurações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203"/>
      <c r="D601" s="205" t="str">
        <f>IF(C601&lt;&gt;"",TEXT(C601,"00")&amp;"/01/"&amp;'Configurações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203"/>
      <c r="D602" s="205" t="str">
        <f>IF(C602&lt;&gt;"",TEXT(C602,"00")&amp;"/01/"&amp;'Configurações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203"/>
      <c r="D603" s="205" t="str">
        <f>IF(C603&lt;&gt;"",TEXT(C603,"00")&amp;"/01/"&amp;'Configurações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203"/>
      <c r="D604" s="205" t="str">
        <f>IF(C604&lt;&gt;"",TEXT(C604,"00")&amp;"/01/"&amp;'Configurações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203"/>
      <c r="D605" s="205" t="str">
        <f>IF(C605&lt;&gt;"",TEXT(C605,"00")&amp;"/01/"&amp;'Configurações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D606" s="205" t="str">
        <f>IF(C606&lt;&gt;"",TEXT(C606,"00")&amp;"/01/"&amp;'Configurações Básicas'!$E$5,"")</f>
        <v/>
      </c>
      <c r="F606" s="12"/>
      <c r="M606" s="35"/>
    </row>
    <row r="607" spans="3:22" x14ac:dyDescent="0.25">
      <c r="D607" s="205" t="str">
        <f>IF(C607&lt;&gt;"",TEXT(C607,"00")&amp;"/01/"&amp;'Configurações Básicas'!$E$5,"")</f>
        <v/>
      </c>
      <c r="F607" s="12"/>
      <c r="M607" s="35"/>
    </row>
    <row r="608" spans="3:22" x14ac:dyDescent="0.25">
      <c r="D608" s="205" t="str">
        <f>IF(C608&lt;&gt;"",TEXT(C608,"00")&amp;"/01/"&amp;'Configurações Básicas'!$E$5,"")</f>
        <v/>
      </c>
      <c r="M608" s="35"/>
    </row>
    <row r="609" spans="3:13" x14ac:dyDescent="0.25">
      <c r="D609" s="205" t="str">
        <f>IF(C609&lt;&gt;"",TEXT(C609,"00")&amp;"/01/"&amp;'Configurações Básicas'!$E$5,"")</f>
        <v/>
      </c>
      <c r="M609" s="35"/>
    </row>
    <row r="610" spans="3:13" hidden="1" x14ac:dyDescent="0.25">
      <c r="C610" s="204">
        <v>20</v>
      </c>
      <c r="D610" s="205" t="str">
        <f>IF(C610&lt;&gt;"",TEXT(C610,"00")&amp;"/01/"&amp;'Configurações Básicas'!$E$5,"")</f>
        <v>20/01/2017</v>
      </c>
      <c r="E610" s="5">
        <v>1</v>
      </c>
      <c r="F610" s="5" t="s">
        <v>1444</v>
      </c>
      <c r="H610" s="5" t="s">
        <v>1445</v>
      </c>
      <c r="I610" s="5">
        <v>23.4</v>
      </c>
      <c r="M610" s="35"/>
    </row>
    <row r="611" spans="3:13" hidden="1" x14ac:dyDescent="0.25">
      <c r="C611" s="204">
        <v>20</v>
      </c>
      <c r="D611" s="205" t="str">
        <f>IF(C611&lt;&gt;"",TEXT(C611,"00")&amp;"/01/"&amp;'Configurações Básicas'!$E$5,"")</f>
        <v>20/01/2017</v>
      </c>
      <c r="E611" s="5">
        <v>1</v>
      </c>
      <c r="F611" s="5" t="s">
        <v>1444</v>
      </c>
      <c r="H611" s="5" t="s">
        <v>1445</v>
      </c>
      <c r="I611" s="5">
        <v>23.4</v>
      </c>
      <c r="M611" s="35"/>
    </row>
    <row r="612" spans="3:13" hidden="1" x14ac:dyDescent="0.25">
      <c r="C612" s="204">
        <v>20</v>
      </c>
      <c r="D612" s="205" t="str">
        <f>IF(C612&lt;&gt;"",TEXT(C612,"00")&amp;"/01/"&amp;'Configurações Básicas'!$E$5,"")</f>
        <v>20/01/2017</v>
      </c>
      <c r="E612" s="5">
        <v>1</v>
      </c>
      <c r="F612" s="5" t="s">
        <v>1444</v>
      </c>
      <c r="H612" s="5" t="s">
        <v>1445</v>
      </c>
      <c r="I612" s="5">
        <v>23.4</v>
      </c>
      <c r="M612" s="35"/>
    </row>
    <row r="613" spans="3:13" hidden="1" x14ac:dyDescent="0.25">
      <c r="C613" s="204">
        <v>20</v>
      </c>
      <c r="D613" s="205" t="str">
        <f>IF(C613&lt;&gt;"",TEXT(C613,"00")&amp;"/01/"&amp;'Configurações Básicas'!$E$5,"")</f>
        <v>20/01/2017</v>
      </c>
      <c r="E613" s="5">
        <v>1</v>
      </c>
      <c r="F613" s="5" t="s">
        <v>1444</v>
      </c>
      <c r="H613" s="5" t="s">
        <v>1445</v>
      </c>
      <c r="I613" s="5">
        <v>23.4</v>
      </c>
      <c r="M613" s="35"/>
    </row>
    <row r="614" spans="3:13" hidden="1" x14ac:dyDescent="0.25">
      <c r="C614" s="204">
        <v>20</v>
      </c>
      <c r="D614" s="205" t="str">
        <f>IF(C614&lt;&gt;"",TEXT(C614,"00")&amp;"/01/"&amp;'Configurações Básicas'!$E$5,"")</f>
        <v>20/01/2017</v>
      </c>
      <c r="E614" s="5">
        <v>1</v>
      </c>
      <c r="F614" s="5" t="s">
        <v>1444</v>
      </c>
      <c r="H614" s="5" t="s">
        <v>1445</v>
      </c>
      <c r="I614" s="5">
        <v>23.4</v>
      </c>
      <c r="M614" s="35"/>
    </row>
    <row r="615" spans="3:13" hidden="1" x14ac:dyDescent="0.25">
      <c r="C615" s="204">
        <v>20</v>
      </c>
      <c r="D615" s="205" t="str">
        <f>IF(C615&lt;&gt;"",TEXT(C615,"00")&amp;"/01/"&amp;'Configurações Básicas'!$E$5,"")</f>
        <v>20/01/2017</v>
      </c>
      <c r="E615" s="5">
        <v>1</v>
      </c>
      <c r="F615" s="5" t="s">
        <v>1444</v>
      </c>
      <c r="H615" s="5" t="s">
        <v>1445</v>
      </c>
      <c r="I615" s="5">
        <v>23.4</v>
      </c>
      <c r="M615" s="35"/>
    </row>
    <row r="616" spans="3:13" hidden="1" x14ac:dyDescent="0.25">
      <c r="C616" s="204">
        <v>20</v>
      </c>
      <c r="D616" s="205" t="str">
        <f>IF(C616&lt;&gt;"",TEXT(C616,"00")&amp;"/01/"&amp;'Configurações Básicas'!$E$5,"")</f>
        <v>20/01/2017</v>
      </c>
      <c r="E616" s="5">
        <v>1</v>
      </c>
      <c r="F616" s="5" t="s">
        <v>1444</v>
      </c>
      <c r="H616" s="5" t="s">
        <v>1445</v>
      </c>
      <c r="I616" s="5">
        <v>23.4</v>
      </c>
      <c r="M616" s="35"/>
    </row>
    <row r="617" spans="3:13" hidden="1" x14ac:dyDescent="0.25">
      <c r="C617" s="204">
        <v>20</v>
      </c>
      <c r="D617" s="205" t="str">
        <f>IF(C617&lt;&gt;"",TEXT(C617,"00")&amp;"/01/"&amp;'Configurações Básicas'!$E$5,"")</f>
        <v>20/01/2017</v>
      </c>
      <c r="E617" s="5">
        <v>1</v>
      </c>
      <c r="F617" s="5" t="s">
        <v>1444</v>
      </c>
      <c r="H617" s="5" t="s">
        <v>1445</v>
      </c>
      <c r="I617" s="5">
        <v>23.4</v>
      </c>
      <c r="M617" s="35"/>
    </row>
    <row r="618" spans="3:13" hidden="1" x14ac:dyDescent="0.25">
      <c r="C618" s="204">
        <v>20</v>
      </c>
      <c r="D618" s="205" t="str">
        <f>IF(C618&lt;&gt;"",TEXT(C618,"00")&amp;"/01/"&amp;'Configurações Básicas'!$E$5,"")</f>
        <v>20/01/2017</v>
      </c>
      <c r="E618" s="5">
        <v>1</v>
      </c>
      <c r="F618" s="5" t="s">
        <v>1444</v>
      </c>
      <c r="H618" s="5" t="s">
        <v>1445</v>
      </c>
      <c r="I618" s="5">
        <v>23.4</v>
      </c>
      <c r="M618" s="35"/>
    </row>
    <row r="619" spans="3:13" hidden="1" x14ac:dyDescent="0.25">
      <c r="C619" s="204">
        <v>20</v>
      </c>
      <c r="D619" s="205" t="str">
        <f>IF(C619&lt;&gt;"",TEXT(C619,"00")&amp;"/01/"&amp;'Configurações Básicas'!$E$5,"")</f>
        <v>20/01/2017</v>
      </c>
      <c r="E619" s="5">
        <v>1</v>
      </c>
      <c r="F619" s="5" t="s">
        <v>1444</v>
      </c>
      <c r="H619" s="5" t="s">
        <v>1445</v>
      </c>
      <c r="I619" s="5">
        <v>23.4</v>
      </c>
      <c r="M619" s="35"/>
    </row>
    <row r="620" spans="3:13" hidden="1" x14ac:dyDescent="0.25">
      <c r="C620" s="204">
        <v>20</v>
      </c>
      <c r="D620" s="205" t="str">
        <f>IF(C620&lt;&gt;"",TEXT(C620,"00")&amp;"/01/"&amp;'Configurações Básicas'!$E$5,"")</f>
        <v>20/01/2017</v>
      </c>
      <c r="E620" s="5">
        <v>1</v>
      </c>
      <c r="F620" s="5" t="s">
        <v>1444</v>
      </c>
      <c r="H620" s="5" t="s">
        <v>1445</v>
      </c>
      <c r="I620" s="5">
        <v>23.4</v>
      </c>
      <c r="M620" s="35"/>
    </row>
    <row r="621" spans="3:13" hidden="1" x14ac:dyDescent="0.25">
      <c r="C621" s="204">
        <v>20</v>
      </c>
      <c r="D621" s="205" t="str">
        <f>IF(C621&lt;&gt;"",TEXT(C621,"00")&amp;"/01/"&amp;'Configurações Básicas'!$E$5,"")</f>
        <v>20/01/2017</v>
      </c>
      <c r="E621" s="5">
        <v>1</v>
      </c>
      <c r="F621" s="5" t="s">
        <v>1444</v>
      </c>
      <c r="H621" s="5" t="s">
        <v>1445</v>
      </c>
      <c r="I621" s="5">
        <v>23.4</v>
      </c>
      <c r="M621" s="35"/>
    </row>
    <row r="622" spans="3:13" hidden="1" x14ac:dyDescent="0.25">
      <c r="C622" s="204">
        <v>20</v>
      </c>
      <c r="D622" s="205" t="str">
        <f>IF(C622&lt;&gt;"",TEXT(C622,"00")&amp;"/01/"&amp;'Configurações Básicas'!$E$5,"")</f>
        <v>20/01/2017</v>
      </c>
      <c r="E622" s="5">
        <v>1</v>
      </c>
      <c r="F622" s="5" t="s">
        <v>1444</v>
      </c>
      <c r="H622" s="5" t="s">
        <v>1445</v>
      </c>
      <c r="I622" s="5">
        <v>23.4</v>
      </c>
      <c r="M622" s="35"/>
    </row>
    <row r="623" spans="3:13" hidden="1" x14ac:dyDescent="0.25">
      <c r="C623" s="204">
        <v>20</v>
      </c>
      <c r="D623" s="205" t="str">
        <f>IF(C623&lt;&gt;"",TEXT(C623,"00")&amp;"/01/"&amp;'Configurações Básicas'!$E$5,"")</f>
        <v>20/01/2017</v>
      </c>
      <c r="E623" s="5">
        <v>1</v>
      </c>
      <c r="F623" s="5" t="s">
        <v>1444</v>
      </c>
      <c r="H623" s="5" t="s">
        <v>1445</v>
      </c>
      <c r="I623" s="5">
        <v>23.4</v>
      </c>
      <c r="M623" s="35"/>
    </row>
    <row r="624" spans="3:13" hidden="1" x14ac:dyDescent="0.25">
      <c r="C624" s="204">
        <v>20</v>
      </c>
      <c r="D624" s="205" t="str">
        <f>IF(C624&lt;&gt;"",TEXT(C624,"00")&amp;"/01/"&amp;'Configurações Básicas'!$E$5,"")</f>
        <v>20/01/2017</v>
      </c>
      <c r="E624" s="5">
        <v>1</v>
      </c>
      <c r="F624" s="5" t="s">
        <v>1444</v>
      </c>
      <c r="H624" s="5" t="s">
        <v>1445</v>
      </c>
      <c r="I624" s="5">
        <v>23.4</v>
      </c>
      <c r="M624" s="35"/>
    </row>
    <row r="625" spans="3:13" hidden="1" x14ac:dyDescent="0.25">
      <c r="C625" s="204">
        <v>20</v>
      </c>
      <c r="D625" s="205" t="str">
        <f>IF(C625&lt;&gt;"",TEXT(C625,"00")&amp;"/01/"&amp;'Configurações Básicas'!$E$5,"")</f>
        <v>20/01/2017</v>
      </c>
      <c r="E625" s="5">
        <v>1</v>
      </c>
      <c r="F625" s="5" t="s">
        <v>1444</v>
      </c>
      <c r="H625" s="5" t="s">
        <v>1445</v>
      </c>
      <c r="I625" s="5">
        <v>23.4</v>
      </c>
      <c r="M625" s="35"/>
    </row>
    <row r="626" spans="3:13" hidden="1" x14ac:dyDescent="0.25">
      <c r="C626" s="204">
        <v>20</v>
      </c>
      <c r="D626" s="205" t="str">
        <f>IF(C626&lt;&gt;"",TEXT(C626,"00")&amp;"/01/"&amp;'Configurações Básicas'!$E$5,"")</f>
        <v>20/01/2017</v>
      </c>
      <c r="E626" s="5">
        <v>1</v>
      </c>
      <c r="F626" s="5" t="s">
        <v>1444</v>
      </c>
      <c r="H626" s="5" t="s">
        <v>1445</v>
      </c>
      <c r="I626" s="5">
        <v>23.4</v>
      </c>
      <c r="M626" s="35"/>
    </row>
    <row r="627" spans="3:13" hidden="1" x14ac:dyDescent="0.25">
      <c r="C627" s="204">
        <v>20</v>
      </c>
      <c r="D627" s="205" t="str">
        <f>IF(C627&lt;&gt;"",TEXT(C627,"00")&amp;"/01/"&amp;'Configurações Básicas'!$E$5,"")</f>
        <v>20/01/2017</v>
      </c>
      <c r="E627" s="5">
        <v>1</v>
      </c>
      <c r="F627" s="5" t="s">
        <v>1444</v>
      </c>
      <c r="H627" s="5" t="s">
        <v>1445</v>
      </c>
      <c r="I627" s="5">
        <v>23.4</v>
      </c>
      <c r="M627" s="35"/>
    </row>
    <row r="628" spans="3:13" hidden="1" x14ac:dyDescent="0.25">
      <c r="C628" s="204">
        <v>20</v>
      </c>
      <c r="D628" s="205" t="str">
        <f>IF(C628&lt;&gt;"",TEXT(C628,"00")&amp;"/01/"&amp;'Configurações Básicas'!$E$5,"")</f>
        <v>20/01/2017</v>
      </c>
      <c r="E628" s="5">
        <v>1</v>
      </c>
      <c r="F628" s="5" t="s">
        <v>1444</v>
      </c>
      <c r="H628" s="5" t="s">
        <v>1445</v>
      </c>
      <c r="I628" s="5">
        <v>23.4</v>
      </c>
      <c r="M628" s="35"/>
    </row>
    <row r="629" spans="3:13" hidden="1" x14ac:dyDescent="0.25">
      <c r="C629" s="204">
        <v>20</v>
      </c>
      <c r="D629" s="205" t="str">
        <f>IF(C629&lt;&gt;"",TEXT(C629,"00")&amp;"/01/"&amp;'Configurações Básicas'!$E$5,"")</f>
        <v>20/01/2017</v>
      </c>
      <c r="E629" s="5">
        <v>1</v>
      </c>
      <c r="F629" s="5" t="s">
        <v>1444</v>
      </c>
      <c r="H629" s="5" t="s">
        <v>1445</v>
      </c>
      <c r="I629" s="5">
        <v>23.4</v>
      </c>
      <c r="M629" s="35"/>
    </row>
    <row r="630" spans="3:13" hidden="1" x14ac:dyDescent="0.25">
      <c r="C630" s="204">
        <v>20</v>
      </c>
      <c r="D630" s="205" t="str">
        <f>IF(C630&lt;&gt;"",TEXT(C630,"00")&amp;"/01/"&amp;'Configurações Básicas'!$E$5,"")</f>
        <v>20/01/2017</v>
      </c>
      <c r="E630" s="5">
        <v>1</v>
      </c>
      <c r="F630" s="5" t="s">
        <v>1444</v>
      </c>
      <c r="H630" s="5" t="s">
        <v>1445</v>
      </c>
      <c r="I630" s="5">
        <v>23.4</v>
      </c>
      <c r="M630" s="35"/>
    </row>
    <row r="631" spans="3:13" hidden="1" x14ac:dyDescent="0.25">
      <c r="C631" s="204">
        <v>20</v>
      </c>
      <c r="D631" s="205" t="str">
        <f>IF(C631&lt;&gt;"",TEXT(C631,"00")&amp;"/01/"&amp;'Configurações Básicas'!$E$5,"")</f>
        <v>20/01/2017</v>
      </c>
      <c r="E631" s="5">
        <v>1</v>
      </c>
      <c r="F631" s="5" t="s">
        <v>1444</v>
      </c>
      <c r="H631" s="5" t="s">
        <v>1445</v>
      </c>
      <c r="I631" s="5">
        <v>23.4</v>
      </c>
      <c r="M631" s="35"/>
    </row>
    <row r="632" spans="3:13" hidden="1" x14ac:dyDescent="0.25">
      <c r="C632" s="204">
        <v>20</v>
      </c>
      <c r="D632" s="205" t="str">
        <f>IF(C632&lt;&gt;"",TEXT(C632,"00")&amp;"/01/"&amp;'Configurações Básicas'!$E$5,"")</f>
        <v>20/01/2017</v>
      </c>
      <c r="E632" s="5">
        <v>1</v>
      </c>
      <c r="F632" s="5" t="s">
        <v>1444</v>
      </c>
      <c r="H632" s="5" t="s">
        <v>1445</v>
      </c>
      <c r="I632" s="5">
        <v>23.4</v>
      </c>
      <c r="M632" s="35"/>
    </row>
    <row r="633" spans="3:13" hidden="1" x14ac:dyDescent="0.25">
      <c r="C633" s="204">
        <v>20</v>
      </c>
      <c r="D633" s="205" t="str">
        <f>IF(C633&lt;&gt;"",TEXT(C633,"00")&amp;"/01/"&amp;'Configurações Básicas'!$E$5,"")</f>
        <v>20/01/2017</v>
      </c>
      <c r="E633" s="5">
        <v>1</v>
      </c>
      <c r="F633" s="5" t="s">
        <v>1444</v>
      </c>
      <c r="H633" s="5" t="s">
        <v>1445</v>
      </c>
      <c r="I633" s="5">
        <v>23.4</v>
      </c>
      <c r="M633" s="35"/>
    </row>
    <row r="634" spans="3:13" hidden="1" x14ac:dyDescent="0.25">
      <c r="C634" s="204">
        <v>20</v>
      </c>
      <c r="D634" s="205" t="str">
        <f>IF(C634&lt;&gt;"",TEXT(C634,"00")&amp;"/01/"&amp;'Configurações Básicas'!$E$5,"")</f>
        <v>20/01/2017</v>
      </c>
      <c r="E634" s="5">
        <v>1</v>
      </c>
      <c r="F634" s="5" t="s">
        <v>1444</v>
      </c>
      <c r="H634" s="5" t="s">
        <v>1445</v>
      </c>
      <c r="I634" s="5">
        <v>23.4</v>
      </c>
      <c r="M634" s="35"/>
    </row>
    <row r="635" spans="3:13" hidden="1" x14ac:dyDescent="0.25">
      <c r="C635" s="204">
        <v>20</v>
      </c>
      <c r="D635" s="205" t="str">
        <f>IF(C635&lt;&gt;"",TEXT(C635,"00")&amp;"/01/"&amp;'Configurações Básicas'!$E$5,"")</f>
        <v>20/01/2017</v>
      </c>
      <c r="E635" s="5">
        <v>1</v>
      </c>
      <c r="F635" s="5" t="s">
        <v>1444</v>
      </c>
      <c r="H635" s="5" t="s">
        <v>1445</v>
      </c>
      <c r="I635" s="5">
        <v>23.4</v>
      </c>
      <c r="M635" s="35"/>
    </row>
    <row r="636" spans="3:13" hidden="1" x14ac:dyDescent="0.25">
      <c r="C636" s="204">
        <v>20</v>
      </c>
      <c r="D636" s="205" t="str">
        <f>IF(C636&lt;&gt;"",TEXT(C636,"00")&amp;"/01/"&amp;'Configurações Básicas'!$E$5,"")</f>
        <v>20/01/2017</v>
      </c>
      <c r="E636" s="5">
        <v>1</v>
      </c>
      <c r="F636" s="5" t="s">
        <v>1444</v>
      </c>
      <c r="H636" s="5" t="s">
        <v>1445</v>
      </c>
      <c r="I636" s="5">
        <v>23.4</v>
      </c>
      <c r="M636" s="35"/>
    </row>
    <row r="637" spans="3:13" hidden="1" x14ac:dyDescent="0.25">
      <c r="C637" s="204">
        <v>20</v>
      </c>
      <c r="D637" s="205" t="str">
        <f>IF(C637&lt;&gt;"",TEXT(C637,"00")&amp;"/01/"&amp;'Configurações Básicas'!$E$5,"")</f>
        <v>20/01/2017</v>
      </c>
      <c r="E637" s="5">
        <v>1</v>
      </c>
      <c r="F637" s="5" t="s">
        <v>1444</v>
      </c>
      <c r="H637" s="5" t="s">
        <v>1445</v>
      </c>
      <c r="I637" s="5">
        <v>23.4</v>
      </c>
      <c r="M637" s="35"/>
    </row>
    <row r="638" spans="3:13" hidden="1" x14ac:dyDescent="0.25">
      <c r="C638" s="204">
        <v>20</v>
      </c>
      <c r="D638" s="205" t="str">
        <f>IF(C638&lt;&gt;"",TEXT(C638,"00")&amp;"/01/"&amp;'Configurações Básicas'!$E$5,"")</f>
        <v>20/01/2017</v>
      </c>
      <c r="E638" s="5">
        <v>1</v>
      </c>
      <c r="F638" s="5" t="s">
        <v>1444</v>
      </c>
      <c r="H638" s="5" t="s">
        <v>1445</v>
      </c>
      <c r="I638" s="5">
        <v>23.4</v>
      </c>
      <c r="M638" s="35"/>
    </row>
    <row r="639" spans="3:13" hidden="1" x14ac:dyDescent="0.25">
      <c r="C639" s="204">
        <v>20</v>
      </c>
      <c r="D639" s="205" t="str">
        <f>IF(C639&lt;&gt;"",TEXT(C639,"00")&amp;"/01/"&amp;'Configurações Básicas'!$E$5,"")</f>
        <v>20/01/2017</v>
      </c>
      <c r="E639" s="5">
        <v>1</v>
      </c>
      <c r="F639" s="5" t="s">
        <v>1444</v>
      </c>
      <c r="H639" s="5" t="s">
        <v>1445</v>
      </c>
      <c r="I639" s="5">
        <v>23.4</v>
      </c>
      <c r="M639" s="35"/>
    </row>
    <row r="640" spans="3:13" hidden="1" x14ac:dyDescent="0.25">
      <c r="C640" s="204">
        <v>20</v>
      </c>
      <c r="D640" s="205" t="str">
        <f>IF(C640&lt;&gt;"",TEXT(C640,"00")&amp;"/01/"&amp;'Configurações Básicas'!$E$5,"")</f>
        <v>20/01/2017</v>
      </c>
      <c r="E640" s="5">
        <v>1</v>
      </c>
      <c r="F640" s="5" t="s">
        <v>1444</v>
      </c>
      <c r="H640" s="5" t="s">
        <v>1445</v>
      </c>
      <c r="I640" s="5">
        <v>23.4</v>
      </c>
      <c r="M640" s="35"/>
    </row>
    <row r="641" spans="3:13" hidden="1" x14ac:dyDescent="0.25">
      <c r="C641" s="204">
        <v>20</v>
      </c>
      <c r="D641" s="205" t="str">
        <f>IF(C641&lt;&gt;"",TEXT(C641,"00")&amp;"/01/"&amp;'Configurações Básicas'!$E$5,"")</f>
        <v>20/01/2017</v>
      </c>
      <c r="E641" s="5">
        <v>1</v>
      </c>
      <c r="F641" s="5" t="s">
        <v>1444</v>
      </c>
      <c r="H641" s="5" t="s">
        <v>1445</v>
      </c>
      <c r="I641" s="5">
        <v>23.4</v>
      </c>
      <c r="M641" s="35"/>
    </row>
    <row r="642" spans="3:13" hidden="1" x14ac:dyDescent="0.25">
      <c r="C642" s="204">
        <v>20</v>
      </c>
      <c r="D642" s="205" t="str">
        <f>IF(C642&lt;&gt;"",TEXT(C642,"00")&amp;"/01/"&amp;'Configurações Básicas'!$E$5,"")</f>
        <v>20/01/2017</v>
      </c>
      <c r="E642" s="5">
        <v>1</v>
      </c>
      <c r="F642" s="5" t="s">
        <v>1444</v>
      </c>
      <c r="H642" s="5" t="s">
        <v>1445</v>
      </c>
      <c r="I642" s="5">
        <v>23.4</v>
      </c>
      <c r="M642" s="35"/>
    </row>
    <row r="643" spans="3:13" hidden="1" x14ac:dyDescent="0.25">
      <c r="C643" s="204">
        <v>20</v>
      </c>
      <c r="D643" s="205" t="str">
        <f>IF(C643&lt;&gt;"",TEXT(C643,"00")&amp;"/01/"&amp;'Configurações Básicas'!$E$5,"")</f>
        <v>20/01/2017</v>
      </c>
      <c r="E643" s="5">
        <v>1</v>
      </c>
      <c r="F643" s="5" t="s">
        <v>1444</v>
      </c>
      <c r="H643" s="5" t="s">
        <v>1445</v>
      </c>
      <c r="I643" s="5">
        <v>23.4</v>
      </c>
      <c r="M643" s="35"/>
    </row>
    <row r="644" spans="3:13" hidden="1" x14ac:dyDescent="0.25">
      <c r="C644" s="204">
        <v>20</v>
      </c>
      <c r="D644" s="205" t="str">
        <f>IF(C644&lt;&gt;"",TEXT(C644,"00")&amp;"/01/"&amp;'Configurações Básicas'!$E$5,"")</f>
        <v>20/01/2017</v>
      </c>
      <c r="E644" s="5">
        <v>1</v>
      </c>
      <c r="F644" s="5" t="s">
        <v>1444</v>
      </c>
      <c r="H644" s="5" t="s">
        <v>1445</v>
      </c>
      <c r="I644" s="5">
        <v>23.4</v>
      </c>
      <c r="M644" s="35"/>
    </row>
    <row r="645" spans="3:13" hidden="1" x14ac:dyDescent="0.25">
      <c r="C645" s="204">
        <v>20</v>
      </c>
      <c r="D645" s="205" t="str">
        <f>IF(C645&lt;&gt;"",TEXT(C645,"00")&amp;"/01/"&amp;'Configurações Básicas'!$E$5,"")</f>
        <v>20/01/2017</v>
      </c>
      <c r="E645" s="5">
        <v>1</v>
      </c>
      <c r="F645" s="5" t="s">
        <v>1444</v>
      </c>
      <c r="H645" s="5" t="s">
        <v>1445</v>
      </c>
      <c r="I645" s="5">
        <v>23.4</v>
      </c>
      <c r="M645" s="35"/>
    </row>
    <row r="646" spans="3:13" hidden="1" x14ac:dyDescent="0.25">
      <c r="C646" s="204">
        <v>20</v>
      </c>
      <c r="D646" s="205" t="str">
        <f>IF(C646&lt;&gt;"",TEXT(C646,"00")&amp;"/01/"&amp;'Configurações Básicas'!$E$5,"")</f>
        <v>20/01/2017</v>
      </c>
      <c r="E646" s="5">
        <v>1</v>
      </c>
      <c r="F646" s="5" t="s">
        <v>1444</v>
      </c>
      <c r="H646" s="5" t="s">
        <v>1445</v>
      </c>
      <c r="I646" s="5">
        <v>23.4</v>
      </c>
      <c r="M646" s="35"/>
    </row>
    <row r="647" spans="3:13" hidden="1" x14ac:dyDescent="0.25">
      <c r="C647" s="204">
        <v>20</v>
      </c>
      <c r="D647" s="205" t="str">
        <f>IF(C647&lt;&gt;"",TEXT(C647,"00")&amp;"/01/"&amp;'Configurações Básicas'!$E$5,"")</f>
        <v>20/01/2017</v>
      </c>
      <c r="E647" s="5">
        <v>1</v>
      </c>
      <c r="F647" s="5" t="s">
        <v>1444</v>
      </c>
      <c r="H647" s="5" t="s">
        <v>1445</v>
      </c>
      <c r="I647" s="5">
        <v>23.4</v>
      </c>
      <c r="M647" s="35"/>
    </row>
    <row r="648" spans="3:13" hidden="1" x14ac:dyDescent="0.25">
      <c r="C648" s="204">
        <v>20</v>
      </c>
      <c r="D648" s="205" t="str">
        <f>IF(C648&lt;&gt;"",TEXT(C648,"00")&amp;"/01/"&amp;'Configurações Básicas'!$E$5,"")</f>
        <v>20/01/2017</v>
      </c>
      <c r="E648" s="5">
        <v>1</v>
      </c>
      <c r="F648" s="5" t="s">
        <v>1444</v>
      </c>
      <c r="H648" s="5" t="s">
        <v>1445</v>
      </c>
      <c r="I648" s="5">
        <v>23.4</v>
      </c>
      <c r="M648" s="35"/>
    </row>
    <row r="649" spans="3:13" hidden="1" x14ac:dyDescent="0.25">
      <c r="C649" s="204">
        <v>20</v>
      </c>
      <c r="D649" s="205" t="str">
        <f>IF(C649&lt;&gt;"",TEXT(C649,"00")&amp;"/01/"&amp;'Configurações Básicas'!$E$5,"")</f>
        <v>20/01/2017</v>
      </c>
      <c r="E649" s="5">
        <v>1</v>
      </c>
      <c r="F649" s="5" t="s">
        <v>1444</v>
      </c>
      <c r="H649" s="5" t="s">
        <v>1445</v>
      </c>
      <c r="I649" s="5">
        <v>23.4</v>
      </c>
      <c r="M649" s="35"/>
    </row>
    <row r="650" spans="3:13" hidden="1" x14ac:dyDescent="0.25">
      <c r="C650" s="204">
        <v>20</v>
      </c>
      <c r="D650" s="205" t="str">
        <f>IF(C650&lt;&gt;"",TEXT(C650,"00")&amp;"/01/"&amp;'Configurações Básicas'!$E$5,"")</f>
        <v>20/01/2017</v>
      </c>
      <c r="E650" s="5">
        <v>1</v>
      </c>
      <c r="F650" s="5" t="s">
        <v>1444</v>
      </c>
      <c r="H650" s="5" t="s">
        <v>1445</v>
      </c>
      <c r="I650" s="5">
        <v>23.4</v>
      </c>
      <c r="M650" s="35"/>
    </row>
    <row r="651" spans="3:13" hidden="1" x14ac:dyDescent="0.25">
      <c r="C651" s="204">
        <v>20</v>
      </c>
      <c r="D651" s="205" t="str">
        <f>IF(C651&lt;&gt;"",TEXT(C651,"00")&amp;"/01/"&amp;'Configurações Básicas'!$E$5,"")</f>
        <v>20/01/2017</v>
      </c>
      <c r="E651" s="5">
        <v>1</v>
      </c>
      <c r="F651" s="5" t="s">
        <v>1444</v>
      </c>
      <c r="H651" s="5" t="s">
        <v>1445</v>
      </c>
      <c r="I651" s="5">
        <v>23.4</v>
      </c>
      <c r="M651" s="35"/>
    </row>
    <row r="652" spans="3:13" hidden="1" x14ac:dyDescent="0.25">
      <c r="C652" s="204">
        <v>20</v>
      </c>
      <c r="D652" s="205" t="str">
        <f>IF(C652&lt;&gt;"",TEXT(C652,"00")&amp;"/01/"&amp;'Configurações Básicas'!$E$5,"")</f>
        <v>20/01/2017</v>
      </c>
      <c r="E652" s="5">
        <v>1</v>
      </c>
      <c r="F652" s="5" t="s">
        <v>1444</v>
      </c>
      <c r="H652" s="5" t="s">
        <v>1445</v>
      </c>
      <c r="I652" s="5">
        <v>23.4</v>
      </c>
      <c r="M652" s="35"/>
    </row>
    <row r="653" spans="3:13" hidden="1" x14ac:dyDescent="0.25">
      <c r="C653" s="204">
        <v>20</v>
      </c>
      <c r="D653" s="205" t="str">
        <f>IF(C653&lt;&gt;"",TEXT(C653,"00")&amp;"/01/"&amp;'Configurações Básicas'!$E$5,"")</f>
        <v>20/01/2017</v>
      </c>
      <c r="E653" s="5">
        <v>1</v>
      </c>
      <c r="F653" s="5" t="s">
        <v>1444</v>
      </c>
      <c r="H653" s="5" t="s">
        <v>1445</v>
      </c>
      <c r="I653" s="5">
        <v>23.4</v>
      </c>
      <c r="M653" s="35"/>
    </row>
    <row r="654" spans="3:13" hidden="1" x14ac:dyDescent="0.25">
      <c r="C654" s="204">
        <v>20</v>
      </c>
      <c r="D654" s="205" t="str">
        <f>IF(C654&lt;&gt;"",TEXT(C654,"00")&amp;"/01/"&amp;'Configurações Básicas'!$E$5,"")</f>
        <v>20/01/2017</v>
      </c>
      <c r="E654" s="5">
        <v>1</v>
      </c>
      <c r="F654" s="5" t="s">
        <v>1444</v>
      </c>
      <c r="H654" s="5" t="s">
        <v>1445</v>
      </c>
      <c r="I654" s="5">
        <v>23.4</v>
      </c>
      <c r="M654" s="35"/>
    </row>
    <row r="655" spans="3:13" hidden="1" x14ac:dyDescent="0.25">
      <c r="C655" s="204">
        <v>20</v>
      </c>
      <c r="D655" s="205" t="str">
        <f>IF(C655&lt;&gt;"",TEXT(C655,"00")&amp;"/01/"&amp;'Configurações Básicas'!$E$5,"")</f>
        <v>20/01/2017</v>
      </c>
      <c r="E655" s="5">
        <v>1</v>
      </c>
      <c r="F655" s="5" t="s">
        <v>1444</v>
      </c>
      <c r="H655" s="5" t="s">
        <v>1445</v>
      </c>
      <c r="I655" s="5">
        <v>23.4</v>
      </c>
      <c r="M655" s="35"/>
    </row>
    <row r="656" spans="3:13" hidden="1" x14ac:dyDescent="0.25">
      <c r="C656" s="204">
        <v>20</v>
      </c>
      <c r="D656" s="205" t="str">
        <f>IF(C656&lt;&gt;"",TEXT(C656,"00")&amp;"/01/"&amp;'Configurações Básicas'!$E$5,"")</f>
        <v>20/01/2017</v>
      </c>
      <c r="E656" s="5">
        <v>1</v>
      </c>
      <c r="F656" s="5" t="s">
        <v>1444</v>
      </c>
      <c r="H656" s="5" t="s">
        <v>1445</v>
      </c>
      <c r="I656" s="5">
        <v>23.4</v>
      </c>
      <c r="M656" s="35"/>
    </row>
    <row r="657" spans="3:13" hidden="1" x14ac:dyDescent="0.25">
      <c r="C657" s="204">
        <v>20</v>
      </c>
      <c r="D657" s="205" t="str">
        <f>IF(C657&lt;&gt;"",TEXT(C657,"00")&amp;"/01/"&amp;'Configurações Básicas'!$E$5,"")</f>
        <v>20/01/2017</v>
      </c>
      <c r="E657" s="5">
        <v>1</v>
      </c>
      <c r="F657" s="5" t="s">
        <v>1444</v>
      </c>
      <c r="H657" s="5" t="s">
        <v>1445</v>
      </c>
      <c r="I657" s="5">
        <v>23.4</v>
      </c>
      <c r="M657" s="35"/>
    </row>
    <row r="658" spans="3:13" hidden="1" x14ac:dyDescent="0.25">
      <c r="C658" s="204">
        <v>20</v>
      </c>
      <c r="D658" s="205" t="str">
        <f>IF(C658&lt;&gt;"",TEXT(C658,"00")&amp;"/01/"&amp;'Configurações Básicas'!$E$5,"")</f>
        <v>20/01/2017</v>
      </c>
      <c r="E658" s="5">
        <v>1</v>
      </c>
      <c r="F658" s="5" t="s">
        <v>1444</v>
      </c>
      <c r="H658" s="5" t="s">
        <v>1445</v>
      </c>
      <c r="I658" s="5">
        <v>23.4</v>
      </c>
      <c r="M658" s="36"/>
    </row>
    <row r="659" spans="3:13" hidden="1" x14ac:dyDescent="0.25">
      <c r="C659" s="204">
        <v>20</v>
      </c>
      <c r="D659" s="205" t="str">
        <f>IF(C659&lt;&gt;"",TEXT(C659,"00")&amp;"/01/"&amp;'Configurações Básicas'!$E$5,"")</f>
        <v>20/01/2017</v>
      </c>
      <c r="E659" s="5">
        <v>1</v>
      </c>
      <c r="F659" s="5" t="s">
        <v>1444</v>
      </c>
      <c r="H659" s="5" t="s">
        <v>1445</v>
      </c>
      <c r="I659" s="5">
        <v>23.4</v>
      </c>
    </row>
    <row r="660" spans="3:13" hidden="1" x14ac:dyDescent="0.25">
      <c r="C660" s="204">
        <v>20</v>
      </c>
      <c r="D660" s="205" t="str">
        <f>IF(C660&lt;&gt;"",TEXT(C660,"00")&amp;"/01/"&amp;'Configurações Básicas'!$E$5,"")</f>
        <v>20/01/2017</v>
      </c>
      <c r="E660" s="5">
        <v>1</v>
      </c>
      <c r="F660" s="5" t="s">
        <v>1444</v>
      </c>
      <c r="H660" s="5" t="s">
        <v>1445</v>
      </c>
      <c r="I660" s="5">
        <v>23.4</v>
      </c>
    </row>
    <row r="661" spans="3:13" hidden="1" x14ac:dyDescent="0.25">
      <c r="C661" s="204">
        <v>20</v>
      </c>
      <c r="D661" s="205" t="str">
        <f>IF(C661&lt;&gt;"",TEXT(C661,"00")&amp;"/01/"&amp;'Configurações Básicas'!$E$5,"")</f>
        <v>20/01/2017</v>
      </c>
      <c r="E661" s="5">
        <v>1</v>
      </c>
      <c r="F661" s="5" t="s">
        <v>1444</v>
      </c>
      <c r="H661" s="5" t="s">
        <v>1445</v>
      </c>
      <c r="I661" s="5">
        <v>23.4</v>
      </c>
    </row>
    <row r="662" spans="3:13" hidden="1" x14ac:dyDescent="0.25">
      <c r="C662" s="204">
        <v>20</v>
      </c>
      <c r="D662" s="205" t="str">
        <f>IF(C662&lt;&gt;"",TEXT(C662,"00")&amp;"/01/"&amp;'Configurações Básicas'!$E$5,"")</f>
        <v>20/01/2017</v>
      </c>
      <c r="E662" s="5">
        <v>1</v>
      </c>
      <c r="F662" s="5" t="s">
        <v>1444</v>
      </c>
      <c r="H662" s="5" t="s">
        <v>1445</v>
      </c>
      <c r="I662" s="5">
        <v>23.4</v>
      </c>
    </row>
    <row r="663" spans="3:13" hidden="1" x14ac:dyDescent="0.25">
      <c r="C663" s="204">
        <v>20</v>
      </c>
      <c r="D663" s="205" t="str">
        <f>IF(C663&lt;&gt;"",TEXT(C663,"00")&amp;"/01/"&amp;'Configurações Básicas'!$E$5,"")</f>
        <v>20/01/2017</v>
      </c>
      <c r="E663" s="5">
        <v>1</v>
      </c>
      <c r="F663" s="5" t="s">
        <v>1444</v>
      </c>
      <c r="H663" s="5" t="s">
        <v>1445</v>
      </c>
      <c r="I663" s="5">
        <v>23.4</v>
      </c>
    </row>
    <row r="664" spans="3:13" hidden="1" x14ac:dyDescent="0.25">
      <c r="C664" s="204">
        <v>20</v>
      </c>
      <c r="D664" s="205" t="str">
        <f>IF(C664&lt;&gt;"",TEXT(C664,"00")&amp;"/01/"&amp;'Configurações Básicas'!$E$5,"")</f>
        <v>20/01/2017</v>
      </c>
      <c r="E664" s="5">
        <v>1</v>
      </c>
      <c r="F664" s="5" t="s">
        <v>1444</v>
      </c>
      <c r="H664" s="5" t="s">
        <v>1445</v>
      </c>
      <c r="I664" s="5">
        <v>23.4</v>
      </c>
    </row>
    <row r="665" spans="3:13" hidden="1" x14ac:dyDescent="0.25">
      <c r="C665" s="204">
        <v>20</v>
      </c>
      <c r="D665" s="205" t="str">
        <f>IF(C665&lt;&gt;"",TEXT(C665,"00")&amp;"/01/"&amp;'Configurações Básicas'!$E$5,"")</f>
        <v>20/01/2017</v>
      </c>
      <c r="E665" s="5">
        <v>1</v>
      </c>
      <c r="F665" s="5" t="s">
        <v>1444</v>
      </c>
      <c r="H665" s="5" t="s">
        <v>1445</v>
      </c>
      <c r="I665" s="5">
        <v>23.4</v>
      </c>
    </row>
    <row r="666" spans="3:13" hidden="1" x14ac:dyDescent="0.25">
      <c r="C666" s="204">
        <v>20</v>
      </c>
      <c r="D666" s="205" t="str">
        <f>IF(C666&lt;&gt;"",TEXT(C666,"00")&amp;"/01/"&amp;'Configurações Básicas'!$E$5,"")</f>
        <v>20/01/2017</v>
      </c>
      <c r="E666" s="5">
        <v>1</v>
      </c>
      <c r="F666" s="5" t="s">
        <v>1444</v>
      </c>
      <c r="H666" s="5" t="s">
        <v>1445</v>
      </c>
      <c r="I666" s="5">
        <v>23.4</v>
      </c>
    </row>
    <row r="667" spans="3:13" hidden="1" x14ac:dyDescent="0.25">
      <c r="C667" s="204">
        <v>20</v>
      </c>
      <c r="D667" s="205" t="str">
        <f>IF(C667&lt;&gt;"",TEXT(C667,"00")&amp;"/01/"&amp;'Configurações Básicas'!$E$5,"")</f>
        <v>20/01/2017</v>
      </c>
      <c r="E667" s="5">
        <v>1</v>
      </c>
      <c r="F667" s="5" t="s">
        <v>1444</v>
      </c>
      <c r="H667" s="5" t="s">
        <v>1445</v>
      </c>
      <c r="I667" s="5">
        <v>23.4</v>
      </c>
    </row>
    <row r="668" spans="3:13" hidden="1" x14ac:dyDescent="0.25">
      <c r="C668" s="204">
        <v>20</v>
      </c>
      <c r="D668" s="205" t="str">
        <f>IF(C668&lt;&gt;"",TEXT(C668,"00")&amp;"/01/"&amp;'Configurações Básicas'!$E$5,"")</f>
        <v>20/01/2017</v>
      </c>
      <c r="E668" s="5">
        <v>1</v>
      </c>
      <c r="F668" s="5" t="s">
        <v>1444</v>
      </c>
      <c r="H668" s="5" t="s">
        <v>1445</v>
      </c>
      <c r="I668" s="5">
        <v>23.4</v>
      </c>
    </row>
    <row r="669" spans="3:13" hidden="1" x14ac:dyDescent="0.25">
      <c r="C669" s="204">
        <v>20</v>
      </c>
      <c r="D669" s="205" t="str">
        <f>IF(C669&lt;&gt;"",TEXT(C669,"00")&amp;"/01/"&amp;'Configurações Básicas'!$E$5,"")</f>
        <v>20/01/2017</v>
      </c>
      <c r="E669" s="5">
        <v>1</v>
      </c>
      <c r="F669" s="5" t="s">
        <v>1444</v>
      </c>
      <c r="H669" s="5" t="s">
        <v>1445</v>
      </c>
      <c r="I669" s="5">
        <v>23.4</v>
      </c>
    </row>
    <row r="670" spans="3:13" hidden="1" x14ac:dyDescent="0.25">
      <c r="C670" s="204">
        <v>20</v>
      </c>
      <c r="D670" s="205" t="str">
        <f>IF(C670&lt;&gt;"",TEXT(C670,"00")&amp;"/01/"&amp;'Configurações Básicas'!$E$5,"")</f>
        <v>20/01/2017</v>
      </c>
      <c r="E670" s="5">
        <v>1</v>
      </c>
      <c r="F670" s="5" t="s">
        <v>1444</v>
      </c>
      <c r="H670" s="5" t="s">
        <v>1445</v>
      </c>
      <c r="I670" s="5">
        <v>23.4</v>
      </c>
    </row>
    <row r="671" spans="3:13" hidden="1" x14ac:dyDescent="0.25">
      <c r="C671" s="204">
        <v>20</v>
      </c>
      <c r="D671" s="205" t="str">
        <f>IF(C671&lt;&gt;"",TEXT(C671,"00")&amp;"/01/"&amp;'Configurações Básicas'!$E$5,"")</f>
        <v>20/01/2017</v>
      </c>
      <c r="E671" s="5">
        <v>1</v>
      </c>
      <c r="F671" s="5" t="s">
        <v>1444</v>
      </c>
      <c r="H671" s="5" t="s">
        <v>1445</v>
      </c>
      <c r="I671" s="5">
        <v>23.4</v>
      </c>
    </row>
    <row r="672" spans="3:13" hidden="1" x14ac:dyDescent="0.25">
      <c r="C672" s="204">
        <v>20</v>
      </c>
      <c r="D672" s="205" t="str">
        <f>IF(C672&lt;&gt;"",TEXT(C672,"00")&amp;"/01/"&amp;'Configurações Básicas'!$E$5,"")</f>
        <v>20/01/2017</v>
      </c>
      <c r="E672" s="5">
        <v>1</v>
      </c>
      <c r="F672" s="5" t="s">
        <v>1444</v>
      </c>
      <c r="H672" s="5" t="s">
        <v>1445</v>
      </c>
      <c r="I672" s="5">
        <v>23.4</v>
      </c>
    </row>
    <row r="673" spans="3:9" hidden="1" x14ac:dyDescent="0.25">
      <c r="C673" s="204">
        <v>20</v>
      </c>
      <c r="D673" s="205" t="str">
        <f>IF(C673&lt;&gt;"",TEXT(C673,"00")&amp;"/01/"&amp;'Configurações Básicas'!$E$5,"")</f>
        <v>20/01/2017</v>
      </c>
      <c r="E673" s="5">
        <v>1</v>
      </c>
      <c r="F673" s="5" t="s">
        <v>1444</v>
      </c>
      <c r="H673" s="5" t="s">
        <v>1445</v>
      </c>
      <c r="I673" s="5">
        <v>23.4</v>
      </c>
    </row>
    <row r="674" spans="3:9" hidden="1" x14ac:dyDescent="0.25">
      <c r="C674" s="204">
        <v>20</v>
      </c>
      <c r="D674" s="205" t="str">
        <f>IF(C674&lt;&gt;"",TEXT(C674,"00")&amp;"/01/"&amp;'Configurações Básicas'!$E$5,"")</f>
        <v>20/01/2017</v>
      </c>
      <c r="E674" s="5">
        <v>1</v>
      </c>
      <c r="F674" s="5" t="s">
        <v>1444</v>
      </c>
      <c r="H674" s="5" t="s">
        <v>1445</v>
      </c>
      <c r="I674" s="5">
        <v>23.4</v>
      </c>
    </row>
    <row r="675" spans="3:9" hidden="1" x14ac:dyDescent="0.25">
      <c r="C675" s="204">
        <v>20</v>
      </c>
      <c r="D675" s="205" t="str">
        <f>IF(C675&lt;&gt;"",TEXT(C675,"00")&amp;"/01/"&amp;'Configurações Básicas'!$E$5,"")</f>
        <v>20/01/2017</v>
      </c>
      <c r="E675" s="5">
        <v>1</v>
      </c>
      <c r="F675" s="5" t="s">
        <v>1444</v>
      </c>
      <c r="H675" s="5" t="s">
        <v>1445</v>
      </c>
      <c r="I675" s="5">
        <v>23.4</v>
      </c>
    </row>
    <row r="676" spans="3:9" hidden="1" x14ac:dyDescent="0.25">
      <c r="C676" s="204">
        <v>20</v>
      </c>
      <c r="D676" s="205" t="str">
        <f>IF(C676&lt;&gt;"",TEXT(C676,"00")&amp;"/01/"&amp;'Configurações Básicas'!$E$5,"")</f>
        <v>20/01/2017</v>
      </c>
      <c r="E676" s="5">
        <v>1</v>
      </c>
      <c r="F676" s="5" t="s">
        <v>1444</v>
      </c>
      <c r="H676" s="5" t="s">
        <v>1445</v>
      </c>
      <c r="I676" s="5">
        <v>23.4</v>
      </c>
    </row>
    <row r="677" spans="3:9" hidden="1" x14ac:dyDescent="0.25">
      <c r="C677" s="204">
        <v>20</v>
      </c>
      <c r="D677" s="205" t="str">
        <f>IF(C677&lt;&gt;"",TEXT(C677,"00")&amp;"/01/"&amp;'Configurações Básicas'!$E$5,"")</f>
        <v>20/01/2017</v>
      </c>
      <c r="E677" s="5">
        <v>1</v>
      </c>
      <c r="F677" s="5" t="s">
        <v>1444</v>
      </c>
      <c r="H677" s="5" t="s">
        <v>1445</v>
      </c>
      <c r="I677" s="5">
        <v>23.4</v>
      </c>
    </row>
    <row r="678" spans="3:9" hidden="1" x14ac:dyDescent="0.25">
      <c r="C678" s="204">
        <v>20</v>
      </c>
      <c r="D678" s="205" t="str">
        <f>IF(C678&lt;&gt;"",TEXT(C678,"00")&amp;"/01/"&amp;'Configurações Básicas'!$E$5,"")</f>
        <v>20/01/2017</v>
      </c>
      <c r="E678" s="5">
        <v>1</v>
      </c>
      <c r="F678" s="5" t="s">
        <v>1444</v>
      </c>
      <c r="H678" s="5" t="s">
        <v>1445</v>
      </c>
      <c r="I678" s="5">
        <v>23.4</v>
      </c>
    </row>
    <row r="679" spans="3:9" hidden="1" x14ac:dyDescent="0.25">
      <c r="C679" s="204">
        <v>20</v>
      </c>
      <c r="D679" s="205" t="str">
        <f>IF(C679&lt;&gt;"",TEXT(C679,"00")&amp;"/01/"&amp;'Configurações Básicas'!$E$5,"")</f>
        <v>20/01/2017</v>
      </c>
      <c r="E679" s="5">
        <v>1</v>
      </c>
      <c r="F679" s="5" t="s">
        <v>1444</v>
      </c>
      <c r="H679" s="5" t="s">
        <v>1445</v>
      </c>
      <c r="I679" s="5">
        <v>23.4</v>
      </c>
    </row>
    <row r="680" spans="3:9" hidden="1" x14ac:dyDescent="0.25">
      <c r="C680" s="204">
        <v>20</v>
      </c>
      <c r="D680" s="205" t="str">
        <f>IF(C680&lt;&gt;"",TEXT(C680,"00")&amp;"/01/"&amp;'Configurações Básicas'!$E$5,"")</f>
        <v>20/01/2017</v>
      </c>
      <c r="E680" s="5">
        <v>1</v>
      </c>
      <c r="F680" s="5" t="s">
        <v>1444</v>
      </c>
      <c r="H680" s="5" t="s">
        <v>1445</v>
      </c>
      <c r="I680" s="5">
        <v>23.4</v>
      </c>
    </row>
    <row r="681" spans="3:9" hidden="1" x14ac:dyDescent="0.25">
      <c r="C681" s="204">
        <v>20</v>
      </c>
      <c r="D681" s="205" t="str">
        <f>IF(C681&lt;&gt;"",TEXT(C681,"00")&amp;"/01/"&amp;'Configurações Básicas'!$E$5,"")</f>
        <v>20/01/2017</v>
      </c>
      <c r="E681" s="5">
        <v>1</v>
      </c>
      <c r="F681" s="5" t="s">
        <v>1444</v>
      </c>
      <c r="H681" s="5" t="s">
        <v>1445</v>
      </c>
      <c r="I681" s="5">
        <v>23.4</v>
      </c>
    </row>
    <row r="682" spans="3:9" hidden="1" x14ac:dyDescent="0.25">
      <c r="C682" s="204">
        <v>20</v>
      </c>
      <c r="D682" s="205" t="str">
        <f>IF(C682&lt;&gt;"",TEXT(C682,"00")&amp;"/01/"&amp;'Configurações Básicas'!$E$5,"")</f>
        <v>20/01/2017</v>
      </c>
      <c r="E682" s="5">
        <v>1</v>
      </c>
      <c r="F682" s="5" t="s">
        <v>1444</v>
      </c>
      <c r="H682" s="5" t="s">
        <v>1445</v>
      </c>
      <c r="I682" s="5">
        <v>23.4</v>
      </c>
    </row>
    <row r="683" spans="3:9" hidden="1" x14ac:dyDescent="0.25">
      <c r="C683" s="204">
        <v>20</v>
      </c>
      <c r="D683" s="205" t="str">
        <f>IF(C683&lt;&gt;"",TEXT(C683,"00")&amp;"/01/"&amp;'Configurações Básicas'!$E$5,"")</f>
        <v>20/01/2017</v>
      </c>
      <c r="E683" s="5">
        <v>1</v>
      </c>
      <c r="F683" s="5" t="s">
        <v>1444</v>
      </c>
      <c r="H683" s="5" t="s">
        <v>1445</v>
      </c>
      <c r="I683" s="5">
        <v>23.4</v>
      </c>
    </row>
    <row r="684" spans="3:9" hidden="1" x14ac:dyDescent="0.25">
      <c r="C684" s="204">
        <v>20</v>
      </c>
      <c r="D684" s="205" t="str">
        <f>IF(C684&lt;&gt;"",TEXT(C684,"00")&amp;"/01/"&amp;'Configurações Básicas'!$E$5,"")</f>
        <v>20/01/2017</v>
      </c>
      <c r="E684" s="5">
        <v>1</v>
      </c>
      <c r="F684" s="5" t="s">
        <v>1444</v>
      </c>
      <c r="H684" s="5" t="s">
        <v>1445</v>
      </c>
      <c r="I684" s="5">
        <v>23.4</v>
      </c>
    </row>
    <row r="685" spans="3:9" hidden="1" x14ac:dyDescent="0.25">
      <c r="C685" s="204">
        <v>20</v>
      </c>
      <c r="D685" s="205" t="str">
        <f>IF(C685&lt;&gt;"",TEXT(C685,"00")&amp;"/01/"&amp;'Configurações Básicas'!$E$5,"")</f>
        <v>20/01/2017</v>
      </c>
      <c r="E685" s="5">
        <v>1</v>
      </c>
      <c r="F685" s="5" t="s">
        <v>1444</v>
      </c>
      <c r="H685" s="5" t="s">
        <v>1445</v>
      </c>
      <c r="I685" s="5">
        <v>23.4</v>
      </c>
    </row>
    <row r="686" spans="3:9" hidden="1" x14ac:dyDescent="0.25">
      <c r="C686" s="204">
        <v>20</v>
      </c>
      <c r="D686" s="205" t="str">
        <f>IF(C686&lt;&gt;"",TEXT(C686,"00")&amp;"/01/"&amp;'Configurações Básicas'!$E$5,"")</f>
        <v>20/01/2017</v>
      </c>
      <c r="E686" s="5">
        <v>1</v>
      </c>
      <c r="F686" s="5" t="s">
        <v>1444</v>
      </c>
      <c r="H686" s="5" t="s">
        <v>1445</v>
      </c>
      <c r="I686" s="5">
        <v>23.4</v>
      </c>
    </row>
    <row r="687" spans="3:9" hidden="1" x14ac:dyDescent="0.25">
      <c r="C687" s="204">
        <v>20</v>
      </c>
      <c r="D687" s="205" t="str">
        <f>IF(C687&lt;&gt;"",TEXT(C687,"00")&amp;"/01/"&amp;'Configurações Básicas'!$E$5,"")</f>
        <v>20/01/2017</v>
      </c>
      <c r="E687" s="5">
        <v>1</v>
      </c>
      <c r="F687" s="5" t="s">
        <v>1444</v>
      </c>
      <c r="H687" s="5" t="s">
        <v>1445</v>
      </c>
      <c r="I687" s="5">
        <v>23.4</v>
      </c>
    </row>
    <row r="688" spans="3:9" hidden="1" x14ac:dyDescent="0.25">
      <c r="C688" s="204">
        <v>20</v>
      </c>
      <c r="D688" s="205" t="str">
        <f>IF(C688&lt;&gt;"",TEXT(C688,"00")&amp;"/01/"&amp;'Configurações Básicas'!$E$5,"")</f>
        <v>20/01/2017</v>
      </c>
      <c r="E688" s="5">
        <v>1</v>
      </c>
      <c r="F688" s="5" t="s">
        <v>1444</v>
      </c>
      <c r="H688" s="5" t="s">
        <v>1445</v>
      </c>
      <c r="I688" s="5">
        <v>23.4</v>
      </c>
    </row>
    <row r="689" spans="3:9" hidden="1" x14ac:dyDescent="0.25">
      <c r="C689" s="204">
        <v>20</v>
      </c>
      <c r="D689" s="205" t="str">
        <f>IF(C689&lt;&gt;"",TEXT(C689,"00")&amp;"/01/"&amp;'Configurações Básicas'!$E$5,"")</f>
        <v>20/01/2017</v>
      </c>
      <c r="E689" s="5">
        <v>1</v>
      </c>
      <c r="F689" s="5" t="s">
        <v>1444</v>
      </c>
      <c r="H689" s="5" t="s">
        <v>1445</v>
      </c>
      <c r="I689" s="5">
        <v>23.4</v>
      </c>
    </row>
    <row r="690" spans="3:9" hidden="1" x14ac:dyDescent="0.25">
      <c r="C690" s="204">
        <v>20</v>
      </c>
      <c r="D690" s="205" t="str">
        <f>IF(C690&lt;&gt;"",TEXT(C690,"00")&amp;"/01/"&amp;'Configurações Básicas'!$E$5,"")</f>
        <v>20/01/2017</v>
      </c>
      <c r="E690" s="5">
        <v>1</v>
      </c>
      <c r="F690" s="5" t="s">
        <v>1444</v>
      </c>
      <c r="H690" s="5" t="s">
        <v>1445</v>
      </c>
      <c r="I690" s="5">
        <v>23.4</v>
      </c>
    </row>
    <row r="691" spans="3:9" hidden="1" x14ac:dyDescent="0.25">
      <c r="C691" s="204">
        <v>20</v>
      </c>
      <c r="D691" s="205" t="str">
        <f>IF(C691&lt;&gt;"",TEXT(C691,"00")&amp;"/01/"&amp;'Configurações Básicas'!$E$5,"")</f>
        <v>20/01/2017</v>
      </c>
      <c r="E691" s="5">
        <v>1</v>
      </c>
      <c r="F691" s="5" t="s">
        <v>1444</v>
      </c>
      <c r="H691" s="5" t="s">
        <v>1445</v>
      </c>
      <c r="I691" s="5">
        <v>23.4</v>
      </c>
    </row>
    <row r="692" spans="3:9" hidden="1" x14ac:dyDescent="0.25">
      <c r="C692" s="204">
        <v>20</v>
      </c>
      <c r="D692" s="205" t="str">
        <f>IF(C692&lt;&gt;"",TEXT(C692,"00")&amp;"/01/"&amp;'Configurações Básicas'!$E$5,"")</f>
        <v>20/01/2017</v>
      </c>
      <c r="E692" s="5">
        <v>1</v>
      </c>
      <c r="F692" s="5" t="s">
        <v>1444</v>
      </c>
      <c r="H692" s="5" t="s">
        <v>1445</v>
      </c>
      <c r="I692" s="5">
        <v>23.4</v>
      </c>
    </row>
    <row r="693" spans="3:9" hidden="1" x14ac:dyDescent="0.25">
      <c r="C693" s="204">
        <v>20</v>
      </c>
      <c r="D693" s="205" t="str">
        <f>IF(C693&lt;&gt;"",TEXT(C693,"00")&amp;"/01/"&amp;'Configurações Básicas'!$E$5,"")</f>
        <v>20/01/2017</v>
      </c>
      <c r="E693" s="5">
        <v>1</v>
      </c>
      <c r="F693" s="5" t="s">
        <v>1444</v>
      </c>
      <c r="H693" s="5" t="s">
        <v>1445</v>
      </c>
      <c r="I693" s="5">
        <v>23.4</v>
      </c>
    </row>
    <row r="694" spans="3:9" hidden="1" x14ac:dyDescent="0.25">
      <c r="C694" s="204">
        <v>20</v>
      </c>
      <c r="D694" s="205" t="str">
        <f>IF(C694&lt;&gt;"",TEXT(C694,"00")&amp;"/01/"&amp;'Configurações Básicas'!$E$5,"")</f>
        <v>20/01/2017</v>
      </c>
      <c r="E694" s="5">
        <v>1</v>
      </c>
      <c r="F694" s="5" t="s">
        <v>1444</v>
      </c>
      <c r="H694" s="5" t="s">
        <v>1445</v>
      </c>
      <c r="I694" s="5">
        <v>23.4</v>
      </c>
    </row>
    <row r="695" spans="3:9" hidden="1" x14ac:dyDescent="0.25">
      <c r="C695" s="204">
        <v>20</v>
      </c>
      <c r="D695" s="205" t="str">
        <f>IF(C695&lt;&gt;"",TEXT(C695,"00")&amp;"/01/"&amp;'Configurações Básicas'!$E$5,"")</f>
        <v>20/01/2017</v>
      </c>
      <c r="E695" s="5">
        <v>1</v>
      </c>
      <c r="F695" s="5" t="s">
        <v>1444</v>
      </c>
      <c r="H695" s="5" t="s">
        <v>1445</v>
      </c>
      <c r="I695" s="5">
        <v>23.4</v>
      </c>
    </row>
    <row r="696" spans="3:9" hidden="1" x14ac:dyDescent="0.25">
      <c r="C696" s="204">
        <v>20</v>
      </c>
      <c r="D696" s="205" t="str">
        <f>IF(C696&lt;&gt;"",TEXT(C696,"00")&amp;"/01/"&amp;'Configurações Básicas'!$E$5,"")</f>
        <v>20/01/2017</v>
      </c>
      <c r="E696" s="5">
        <v>1</v>
      </c>
      <c r="F696" s="5" t="s">
        <v>1444</v>
      </c>
      <c r="H696" s="5" t="s">
        <v>1445</v>
      </c>
      <c r="I696" s="5">
        <v>23.4</v>
      </c>
    </row>
    <row r="697" spans="3:9" hidden="1" x14ac:dyDescent="0.25">
      <c r="C697" s="204">
        <v>20</v>
      </c>
      <c r="D697" s="205" t="str">
        <f>IF(C697&lt;&gt;"",TEXT(C697,"00")&amp;"/01/"&amp;'Configurações Básicas'!$E$5,"")</f>
        <v>20/01/2017</v>
      </c>
      <c r="E697" s="5">
        <v>1</v>
      </c>
      <c r="F697" s="5" t="s">
        <v>1444</v>
      </c>
      <c r="H697" s="5" t="s">
        <v>1445</v>
      </c>
      <c r="I697" s="5">
        <v>23.4</v>
      </c>
    </row>
    <row r="698" spans="3:9" hidden="1" x14ac:dyDescent="0.25">
      <c r="C698" s="204">
        <v>20</v>
      </c>
      <c r="D698" s="205" t="str">
        <f>IF(C698&lt;&gt;"",TEXT(C698,"00")&amp;"/01/"&amp;'Configurações Básicas'!$E$5,"")</f>
        <v>20/01/2017</v>
      </c>
      <c r="E698" s="5">
        <v>1</v>
      </c>
      <c r="F698" s="5" t="s">
        <v>1444</v>
      </c>
      <c r="H698" s="5" t="s">
        <v>1445</v>
      </c>
      <c r="I698" s="5">
        <v>23.4</v>
      </c>
    </row>
    <row r="699" spans="3:9" hidden="1" x14ac:dyDescent="0.25">
      <c r="C699" s="204">
        <v>20</v>
      </c>
      <c r="D699" s="205" t="str">
        <f>IF(C699&lt;&gt;"",TEXT(C699,"00")&amp;"/01/"&amp;'Configurações Básicas'!$E$5,"")</f>
        <v>20/01/2017</v>
      </c>
      <c r="E699" s="5">
        <v>1</v>
      </c>
      <c r="F699" s="5" t="s">
        <v>1444</v>
      </c>
      <c r="H699" s="5" t="s">
        <v>1445</v>
      </c>
      <c r="I699" s="5">
        <v>23.4</v>
      </c>
    </row>
    <row r="700" spans="3:9" hidden="1" x14ac:dyDescent="0.25">
      <c r="C700" s="204">
        <v>20</v>
      </c>
      <c r="D700" s="205" t="str">
        <f>IF(C700&lt;&gt;"",TEXT(C700,"00")&amp;"/01/"&amp;'Configurações Básicas'!$E$5,"")</f>
        <v>20/01/2017</v>
      </c>
      <c r="E700" s="5">
        <v>1</v>
      </c>
      <c r="F700" s="5" t="s">
        <v>1444</v>
      </c>
      <c r="H700" s="5" t="s">
        <v>1445</v>
      </c>
      <c r="I700" s="5">
        <v>23.4</v>
      </c>
    </row>
    <row r="701" spans="3:9" hidden="1" x14ac:dyDescent="0.25">
      <c r="C701" s="204">
        <v>20</v>
      </c>
      <c r="D701" s="205" t="str">
        <f>IF(C701&lt;&gt;"",TEXT(C701,"00")&amp;"/01/"&amp;'Configurações Básicas'!$E$5,"")</f>
        <v>20/01/2017</v>
      </c>
      <c r="E701" s="5">
        <v>1</v>
      </c>
      <c r="F701" s="5" t="s">
        <v>1444</v>
      </c>
      <c r="H701" s="5" t="s">
        <v>1445</v>
      </c>
      <c r="I701" s="5">
        <v>23.4</v>
      </c>
    </row>
    <row r="702" spans="3:9" hidden="1" x14ac:dyDescent="0.25">
      <c r="C702" s="204">
        <v>20</v>
      </c>
      <c r="D702" s="205" t="str">
        <f>IF(C702&lt;&gt;"",TEXT(C702,"00")&amp;"/01/"&amp;'Configurações Básicas'!$E$5,"")</f>
        <v>20/01/2017</v>
      </c>
      <c r="E702" s="5">
        <v>1</v>
      </c>
      <c r="F702" s="5" t="s">
        <v>1444</v>
      </c>
      <c r="H702" s="5" t="s">
        <v>1445</v>
      </c>
      <c r="I702" s="5">
        <v>23.4</v>
      </c>
    </row>
    <row r="703" spans="3:9" hidden="1" x14ac:dyDescent="0.25">
      <c r="C703" s="204">
        <v>20</v>
      </c>
      <c r="D703" s="205" t="str">
        <f>IF(C703&lt;&gt;"",TEXT(C703,"00")&amp;"/01/"&amp;'Configurações Básicas'!$E$5,"")</f>
        <v>20/01/2017</v>
      </c>
      <c r="E703" s="5">
        <v>1</v>
      </c>
      <c r="F703" s="5" t="s">
        <v>1444</v>
      </c>
      <c r="H703" s="5" t="s">
        <v>1445</v>
      </c>
      <c r="I703" s="5">
        <v>23.4</v>
      </c>
    </row>
    <row r="704" spans="3:9" hidden="1" x14ac:dyDescent="0.25">
      <c r="C704" s="204">
        <v>20</v>
      </c>
      <c r="D704" s="205" t="str">
        <f>IF(C704&lt;&gt;"",TEXT(C704,"00")&amp;"/01/"&amp;'Configurações Básicas'!$E$5,"")</f>
        <v>20/01/2017</v>
      </c>
      <c r="E704" s="5">
        <v>1</v>
      </c>
      <c r="F704" s="5" t="s">
        <v>1444</v>
      </c>
      <c r="H704" s="5" t="s">
        <v>1445</v>
      </c>
      <c r="I704" s="5">
        <v>23.4</v>
      </c>
    </row>
    <row r="705" spans="3:9" hidden="1" x14ac:dyDescent="0.25">
      <c r="C705" s="204">
        <v>20</v>
      </c>
      <c r="D705" s="205" t="str">
        <f>IF(C705&lt;&gt;"",TEXT(C705,"00")&amp;"/01/"&amp;'Configurações Básicas'!$E$5,"")</f>
        <v>20/01/2017</v>
      </c>
      <c r="E705" s="5">
        <v>1</v>
      </c>
      <c r="F705" s="5" t="s">
        <v>1444</v>
      </c>
      <c r="H705" s="5" t="s">
        <v>1445</v>
      </c>
      <c r="I705" s="5">
        <v>23.4</v>
      </c>
    </row>
    <row r="706" spans="3:9" hidden="1" x14ac:dyDescent="0.25">
      <c r="C706" s="204">
        <v>20</v>
      </c>
      <c r="D706" s="205" t="str">
        <f>IF(C706&lt;&gt;"",TEXT(C706,"00")&amp;"/01/"&amp;'Configurações Básicas'!$E$5,"")</f>
        <v>20/01/2017</v>
      </c>
      <c r="E706" s="5">
        <v>1</v>
      </c>
      <c r="F706" s="5" t="s">
        <v>1444</v>
      </c>
      <c r="H706" s="5" t="s">
        <v>1445</v>
      </c>
      <c r="I706" s="5">
        <v>23.4</v>
      </c>
    </row>
    <row r="707" spans="3:9" hidden="1" x14ac:dyDescent="0.25">
      <c r="C707" s="204">
        <v>20</v>
      </c>
      <c r="D707" s="205" t="str">
        <f>IF(C707&lt;&gt;"",TEXT(C707,"00")&amp;"/01/"&amp;'Configurações Básicas'!$E$5,"")</f>
        <v>20/01/2017</v>
      </c>
      <c r="E707" s="5">
        <v>1</v>
      </c>
      <c r="F707" s="5" t="s">
        <v>1444</v>
      </c>
      <c r="H707" s="5" t="s">
        <v>1445</v>
      </c>
      <c r="I707" s="5">
        <v>23.4</v>
      </c>
    </row>
    <row r="708" spans="3:9" hidden="1" x14ac:dyDescent="0.25">
      <c r="C708" s="204">
        <v>20</v>
      </c>
      <c r="D708" s="205" t="str">
        <f>IF(C708&lt;&gt;"",TEXT(C708,"00")&amp;"/01/"&amp;'Configurações Básicas'!$E$5,"")</f>
        <v>20/01/2017</v>
      </c>
      <c r="E708" s="5">
        <v>1</v>
      </c>
      <c r="F708" s="5" t="s">
        <v>1444</v>
      </c>
      <c r="H708" s="5" t="s">
        <v>1445</v>
      </c>
      <c r="I708" s="5">
        <v>23.4</v>
      </c>
    </row>
    <row r="709" spans="3:9" hidden="1" x14ac:dyDescent="0.25">
      <c r="C709" s="204">
        <v>20</v>
      </c>
      <c r="D709" s="205" t="str">
        <f>IF(C709&lt;&gt;"",TEXT(C709,"00")&amp;"/01/"&amp;'Configurações Básicas'!$E$5,"")</f>
        <v>20/01/2017</v>
      </c>
      <c r="E709" s="5">
        <v>1</v>
      </c>
      <c r="F709" s="5" t="s">
        <v>1444</v>
      </c>
      <c r="H709" s="5" t="s">
        <v>1445</v>
      </c>
      <c r="I709" s="5">
        <v>23.4</v>
      </c>
    </row>
    <row r="710" spans="3:9" hidden="1" x14ac:dyDescent="0.25">
      <c r="C710" s="204">
        <v>20</v>
      </c>
      <c r="D710" s="205" t="str">
        <f>IF(C710&lt;&gt;"",TEXT(C710,"00")&amp;"/01/"&amp;'Configurações Básicas'!$E$5,"")</f>
        <v>20/01/2017</v>
      </c>
      <c r="E710" s="5">
        <v>1</v>
      </c>
      <c r="F710" s="5" t="s">
        <v>1444</v>
      </c>
      <c r="H710" s="5" t="s">
        <v>1445</v>
      </c>
      <c r="I710" s="5">
        <v>23.4</v>
      </c>
    </row>
    <row r="711" spans="3:9" hidden="1" x14ac:dyDescent="0.25">
      <c r="C711" s="204">
        <v>20</v>
      </c>
      <c r="D711" s="205" t="str">
        <f>IF(C711&lt;&gt;"",TEXT(C711,"00")&amp;"/01/"&amp;'Configurações Básicas'!$E$5,"")</f>
        <v>20/01/2017</v>
      </c>
      <c r="E711" s="5">
        <v>1</v>
      </c>
      <c r="F711" s="5" t="s">
        <v>1444</v>
      </c>
      <c r="H711" s="5" t="s">
        <v>1445</v>
      </c>
      <c r="I711" s="5">
        <v>23.4</v>
      </c>
    </row>
    <row r="712" spans="3:9" hidden="1" x14ac:dyDescent="0.25">
      <c r="C712" s="204">
        <v>20</v>
      </c>
      <c r="D712" s="205" t="str">
        <f>IF(C712&lt;&gt;"",TEXT(C712,"00")&amp;"/01/"&amp;'Configurações Básicas'!$E$5,"")</f>
        <v>20/01/2017</v>
      </c>
      <c r="E712" s="5">
        <v>1</v>
      </c>
      <c r="F712" s="5" t="s">
        <v>1444</v>
      </c>
      <c r="H712" s="5" t="s">
        <v>1445</v>
      </c>
      <c r="I712" s="5">
        <v>23.4</v>
      </c>
    </row>
    <row r="713" spans="3:9" hidden="1" x14ac:dyDescent="0.25">
      <c r="C713" s="204">
        <v>20</v>
      </c>
      <c r="D713" s="205" t="str">
        <f>IF(C713&lt;&gt;"",TEXT(C713,"00")&amp;"/01/"&amp;'Configurações Básicas'!$E$5,"")</f>
        <v>20/01/2017</v>
      </c>
      <c r="E713" s="5">
        <v>1</v>
      </c>
      <c r="F713" s="5" t="s">
        <v>1444</v>
      </c>
      <c r="H713" s="5" t="s">
        <v>1445</v>
      </c>
      <c r="I713" s="5">
        <v>23.4</v>
      </c>
    </row>
    <row r="714" spans="3:9" hidden="1" x14ac:dyDescent="0.25">
      <c r="C714" s="204">
        <v>20</v>
      </c>
      <c r="D714" s="205" t="str">
        <f>IF(C714&lt;&gt;"",TEXT(C714,"00")&amp;"/01/"&amp;'Configurações Básicas'!$E$5,"")</f>
        <v>20/01/2017</v>
      </c>
      <c r="E714" s="5">
        <v>1</v>
      </c>
      <c r="F714" s="5" t="s">
        <v>1444</v>
      </c>
      <c r="H714" s="5" t="s">
        <v>1445</v>
      </c>
      <c r="I714" s="5">
        <v>23.4</v>
      </c>
    </row>
    <row r="715" spans="3:9" hidden="1" x14ac:dyDescent="0.25">
      <c r="C715" s="204">
        <v>20</v>
      </c>
      <c r="D715" s="205" t="str">
        <f>IF(C715&lt;&gt;"",TEXT(C715,"00")&amp;"/01/"&amp;'Configurações Básicas'!$E$5,"")</f>
        <v>20/01/2017</v>
      </c>
      <c r="E715" s="5">
        <v>1</v>
      </c>
      <c r="F715" s="5" t="s">
        <v>1444</v>
      </c>
      <c r="H715" s="5" t="s">
        <v>1445</v>
      </c>
      <c r="I715" s="5">
        <v>23.4</v>
      </c>
    </row>
    <row r="716" spans="3:9" hidden="1" x14ac:dyDescent="0.25">
      <c r="C716" s="204">
        <v>20</v>
      </c>
      <c r="D716" s="205" t="str">
        <f>IF(C716&lt;&gt;"",TEXT(C716,"00")&amp;"/01/"&amp;'Configurações Básicas'!$E$5,"")</f>
        <v>20/01/2017</v>
      </c>
      <c r="E716" s="5">
        <v>1</v>
      </c>
      <c r="F716" s="5" t="s">
        <v>1444</v>
      </c>
      <c r="H716" s="5" t="s">
        <v>1445</v>
      </c>
      <c r="I716" s="5">
        <v>23.4</v>
      </c>
    </row>
    <row r="717" spans="3:9" hidden="1" x14ac:dyDescent="0.25">
      <c r="C717" s="204">
        <v>20</v>
      </c>
      <c r="D717" s="205" t="str">
        <f>IF(C717&lt;&gt;"",TEXT(C717,"00")&amp;"/01/"&amp;'Configurações Básicas'!$E$5,"")</f>
        <v>20/01/2017</v>
      </c>
      <c r="E717" s="5">
        <v>1</v>
      </c>
      <c r="F717" s="5" t="s">
        <v>1444</v>
      </c>
      <c r="H717" s="5" t="s">
        <v>1445</v>
      </c>
      <c r="I717" s="5">
        <v>23.4</v>
      </c>
    </row>
    <row r="718" spans="3:9" hidden="1" x14ac:dyDescent="0.25">
      <c r="C718" s="204">
        <v>20</v>
      </c>
      <c r="D718" s="205" t="str">
        <f>IF(C718&lt;&gt;"",TEXT(C718,"00")&amp;"/01/"&amp;'Configurações Básicas'!$E$5,"")</f>
        <v>20/01/2017</v>
      </c>
      <c r="E718" s="5">
        <v>1</v>
      </c>
      <c r="F718" s="5" t="s">
        <v>1444</v>
      </c>
      <c r="H718" s="5" t="s">
        <v>1445</v>
      </c>
      <c r="I718" s="5">
        <v>23.4</v>
      </c>
    </row>
    <row r="719" spans="3:9" hidden="1" x14ac:dyDescent="0.25">
      <c r="C719" s="204">
        <v>20</v>
      </c>
      <c r="D719" s="205" t="str">
        <f>IF(C719&lt;&gt;"",TEXT(C719,"00")&amp;"/01/"&amp;'Configurações Básicas'!$E$5,"")</f>
        <v>20/01/2017</v>
      </c>
      <c r="E719" s="5">
        <v>1</v>
      </c>
      <c r="F719" s="5" t="s">
        <v>1444</v>
      </c>
      <c r="H719" s="5" t="s">
        <v>1445</v>
      </c>
      <c r="I719" s="5">
        <v>23.4</v>
      </c>
    </row>
    <row r="720" spans="3:9" hidden="1" x14ac:dyDescent="0.25">
      <c r="C720" s="204">
        <v>20</v>
      </c>
      <c r="D720" s="205" t="str">
        <f>IF(C720&lt;&gt;"",TEXT(C720,"00")&amp;"/01/"&amp;'Configurações Básicas'!$E$5,"")</f>
        <v>20/01/2017</v>
      </c>
      <c r="E720" s="5">
        <v>1</v>
      </c>
      <c r="F720" s="5" t="s">
        <v>1444</v>
      </c>
      <c r="H720" s="5" t="s">
        <v>1445</v>
      </c>
      <c r="I720" s="5">
        <v>23.4</v>
      </c>
    </row>
    <row r="721" spans="3:9" hidden="1" x14ac:dyDescent="0.25">
      <c r="C721" s="204">
        <v>20</v>
      </c>
      <c r="D721" s="205" t="str">
        <f>IF(C721&lt;&gt;"",TEXT(C721,"00")&amp;"/01/"&amp;'Configurações Básicas'!$E$5,"")</f>
        <v>20/01/2017</v>
      </c>
      <c r="E721" s="5">
        <v>1</v>
      </c>
      <c r="F721" s="5" t="s">
        <v>1444</v>
      </c>
      <c r="H721" s="5" t="s">
        <v>1445</v>
      </c>
      <c r="I721" s="5">
        <v>23.4</v>
      </c>
    </row>
    <row r="722" spans="3:9" hidden="1" x14ac:dyDescent="0.25">
      <c r="C722" s="204">
        <v>20</v>
      </c>
      <c r="D722" s="205" t="str">
        <f>IF(C722&lt;&gt;"",TEXT(C722,"00")&amp;"/01/"&amp;'Configurações Básicas'!$E$5,"")</f>
        <v>20/01/2017</v>
      </c>
      <c r="E722" s="5">
        <v>1</v>
      </c>
      <c r="F722" s="5" t="s">
        <v>1444</v>
      </c>
      <c r="H722" s="5" t="s">
        <v>1445</v>
      </c>
      <c r="I722" s="5">
        <v>23.4</v>
      </c>
    </row>
    <row r="723" spans="3:9" hidden="1" x14ac:dyDescent="0.25">
      <c r="C723" s="204">
        <v>20</v>
      </c>
      <c r="D723" s="205" t="str">
        <f>IF(C723&lt;&gt;"",TEXT(C723,"00")&amp;"/01/"&amp;'Configurações Básicas'!$E$5,"")</f>
        <v>20/01/2017</v>
      </c>
      <c r="E723" s="5">
        <v>1</v>
      </c>
      <c r="F723" s="5" t="s">
        <v>1444</v>
      </c>
      <c r="H723" s="5" t="s">
        <v>1445</v>
      </c>
      <c r="I723" s="5">
        <v>23.4</v>
      </c>
    </row>
    <row r="724" spans="3:9" hidden="1" x14ac:dyDescent="0.25">
      <c r="C724" s="204">
        <v>20</v>
      </c>
      <c r="D724" s="205" t="str">
        <f>IF(C724&lt;&gt;"",TEXT(C724,"00")&amp;"/01/"&amp;'Configurações Básicas'!$E$5,"")</f>
        <v>20/01/2017</v>
      </c>
      <c r="E724" s="5">
        <v>1</v>
      </c>
      <c r="F724" s="5" t="s">
        <v>1444</v>
      </c>
      <c r="H724" s="5" t="s">
        <v>1445</v>
      </c>
      <c r="I724" s="5">
        <v>23.4</v>
      </c>
    </row>
    <row r="725" spans="3:9" hidden="1" x14ac:dyDescent="0.25">
      <c r="C725" s="204">
        <v>20</v>
      </c>
      <c r="D725" s="205" t="str">
        <f>IF(C725&lt;&gt;"",TEXT(C725,"00")&amp;"/01/"&amp;'Configurações Básicas'!$E$5,"")</f>
        <v>20/01/2017</v>
      </c>
      <c r="E725" s="5">
        <v>1</v>
      </c>
      <c r="F725" s="5" t="s">
        <v>1444</v>
      </c>
      <c r="H725" s="5" t="s">
        <v>1445</v>
      </c>
      <c r="I725" s="5">
        <v>23.4</v>
      </c>
    </row>
    <row r="726" spans="3:9" hidden="1" x14ac:dyDescent="0.25">
      <c r="C726" s="204">
        <v>20</v>
      </c>
      <c r="D726" s="205" t="str">
        <f>IF(C726&lt;&gt;"",TEXT(C726,"00")&amp;"/01/"&amp;'Configurações Básicas'!$E$5,"")</f>
        <v>20/01/2017</v>
      </c>
      <c r="E726" s="5">
        <v>1</v>
      </c>
      <c r="F726" s="5" t="s">
        <v>1444</v>
      </c>
      <c r="H726" s="5" t="s">
        <v>1445</v>
      </c>
      <c r="I726" s="5">
        <v>23.4</v>
      </c>
    </row>
    <row r="727" spans="3:9" hidden="1" x14ac:dyDescent="0.25">
      <c r="C727" s="204">
        <v>20</v>
      </c>
      <c r="D727" s="205" t="str">
        <f>IF(C727&lt;&gt;"",TEXT(C727,"00")&amp;"/01/"&amp;'Configurações Básicas'!$E$5,"")</f>
        <v>20/01/2017</v>
      </c>
      <c r="E727" s="5">
        <v>1</v>
      </c>
      <c r="F727" s="5" t="s">
        <v>1444</v>
      </c>
      <c r="H727" s="5" t="s">
        <v>1445</v>
      </c>
      <c r="I727" s="5">
        <v>23.4</v>
      </c>
    </row>
    <row r="728" spans="3:9" hidden="1" x14ac:dyDescent="0.25">
      <c r="C728" s="204">
        <v>20</v>
      </c>
      <c r="D728" s="205" t="str">
        <f>IF(C728&lt;&gt;"",TEXT(C728,"00")&amp;"/01/"&amp;'Configurações Básicas'!$E$5,"")</f>
        <v>20/01/2017</v>
      </c>
      <c r="E728" s="5">
        <v>1</v>
      </c>
      <c r="F728" s="5" t="s">
        <v>1444</v>
      </c>
      <c r="H728" s="5" t="s">
        <v>1445</v>
      </c>
      <c r="I728" s="5">
        <v>23.4</v>
      </c>
    </row>
    <row r="729" spans="3:9" hidden="1" x14ac:dyDescent="0.25">
      <c r="C729" s="204">
        <v>20</v>
      </c>
      <c r="D729" s="205" t="str">
        <f>IF(C729&lt;&gt;"",TEXT(C729,"00")&amp;"/01/"&amp;'Configurações Básicas'!$E$5,"")</f>
        <v>20/01/2017</v>
      </c>
      <c r="E729" s="5">
        <v>1</v>
      </c>
      <c r="F729" s="5" t="s">
        <v>1444</v>
      </c>
      <c r="H729" s="5" t="s">
        <v>1445</v>
      </c>
      <c r="I729" s="5">
        <v>23.4</v>
      </c>
    </row>
    <row r="730" spans="3:9" hidden="1" x14ac:dyDescent="0.25">
      <c r="C730" s="204">
        <v>20</v>
      </c>
      <c r="D730" s="205" t="str">
        <f>IF(C730&lt;&gt;"",TEXT(C730,"00")&amp;"/01/"&amp;'Configurações Básicas'!$E$5,"")</f>
        <v>20/01/2017</v>
      </c>
      <c r="E730" s="5">
        <v>1</v>
      </c>
      <c r="F730" s="5" t="s">
        <v>1444</v>
      </c>
      <c r="H730" s="5" t="s">
        <v>1445</v>
      </c>
      <c r="I730" s="5">
        <v>23.4</v>
      </c>
    </row>
    <row r="731" spans="3:9" hidden="1" x14ac:dyDescent="0.25">
      <c r="C731" s="204">
        <v>20</v>
      </c>
      <c r="D731" s="205" t="str">
        <f>IF(C731&lt;&gt;"",TEXT(C731,"00")&amp;"/01/"&amp;'Configurações Básicas'!$E$5,"")</f>
        <v>20/01/2017</v>
      </c>
      <c r="E731" s="5">
        <v>1</v>
      </c>
      <c r="F731" s="5" t="s">
        <v>1444</v>
      </c>
      <c r="H731" s="5" t="s">
        <v>1445</v>
      </c>
      <c r="I731" s="5">
        <v>23.4</v>
      </c>
    </row>
    <row r="732" spans="3:9" hidden="1" x14ac:dyDescent="0.25">
      <c r="C732" s="204">
        <v>20</v>
      </c>
      <c r="D732" s="205" t="str">
        <f>IF(C732&lt;&gt;"",TEXT(C732,"00")&amp;"/01/"&amp;'Configurações Básicas'!$E$5,"")</f>
        <v>20/01/2017</v>
      </c>
      <c r="E732" s="5">
        <v>1</v>
      </c>
      <c r="F732" s="5" t="s">
        <v>1444</v>
      </c>
      <c r="H732" s="5" t="s">
        <v>1445</v>
      </c>
      <c r="I732" s="5">
        <v>23.4</v>
      </c>
    </row>
    <row r="733" spans="3:9" hidden="1" x14ac:dyDescent="0.25">
      <c r="C733" s="204">
        <v>20</v>
      </c>
      <c r="D733" s="205" t="str">
        <f>IF(C733&lt;&gt;"",TEXT(C733,"00")&amp;"/01/"&amp;'Configurações Básicas'!$E$5,"")</f>
        <v>20/01/2017</v>
      </c>
      <c r="E733" s="5">
        <v>1</v>
      </c>
      <c r="F733" s="5" t="s">
        <v>1444</v>
      </c>
      <c r="H733" s="5" t="s">
        <v>1445</v>
      </c>
      <c r="I733" s="5">
        <v>23.4</v>
      </c>
    </row>
    <row r="734" spans="3:9" hidden="1" x14ac:dyDescent="0.25">
      <c r="C734" s="204">
        <v>20</v>
      </c>
      <c r="D734" s="205" t="str">
        <f>IF(C734&lt;&gt;"",TEXT(C734,"00")&amp;"/01/"&amp;'Configurações Básicas'!$E$5,"")</f>
        <v>20/01/2017</v>
      </c>
      <c r="E734" s="5">
        <v>1</v>
      </c>
      <c r="F734" s="5" t="s">
        <v>1444</v>
      </c>
      <c r="H734" s="5" t="s">
        <v>1445</v>
      </c>
      <c r="I734" s="5">
        <v>23.4</v>
      </c>
    </row>
    <row r="735" spans="3:9" hidden="1" x14ac:dyDescent="0.25">
      <c r="C735" s="204">
        <v>20</v>
      </c>
      <c r="D735" s="205" t="str">
        <f>IF(C735&lt;&gt;"",TEXT(C735,"00")&amp;"/01/"&amp;'Configurações Básicas'!$E$5,"")</f>
        <v>20/01/2017</v>
      </c>
      <c r="E735" s="5">
        <v>1</v>
      </c>
      <c r="F735" s="5" t="s">
        <v>1444</v>
      </c>
      <c r="H735" s="5" t="s">
        <v>1445</v>
      </c>
      <c r="I735" s="5">
        <v>23.4</v>
      </c>
    </row>
    <row r="736" spans="3:9" hidden="1" x14ac:dyDescent="0.25">
      <c r="C736" s="204">
        <v>20</v>
      </c>
      <c r="D736" s="205" t="str">
        <f>IF(C736&lt;&gt;"",TEXT(C736,"00")&amp;"/01/"&amp;'Configurações Básicas'!$E$5,"")</f>
        <v>20/01/2017</v>
      </c>
      <c r="E736" s="5">
        <v>1</v>
      </c>
      <c r="F736" s="5" t="s">
        <v>1444</v>
      </c>
      <c r="H736" s="5" t="s">
        <v>1445</v>
      </c>
      <c r="I736" s="5">
        <v>23.4</v>
      </c>
    </row>
    <row r="737" spans="3:9" hidden="1" x14ac:dyDescent="0.25">
      <c r="C737" s="204">
        <v>20</v>
      </c>
      <c r="D737" s="205" t="str">
        <f>IF(C737&lt;&gt;"",TEXT(C737,"00")&amp;"/01/"&amp;'Configurações Básicas'!$E$5,"")</f>
        <v>20/01/2017</v>
      </c>
      <c r="E737" s="5">
        <v>1</v>
      </c>
      <c r="F737" s="5" t="s">
        <v>1444</v>
      </c>
      <c r="H737" s="5" t="s">
        <v>1445</v>
      </c>
      <c r="I737" s="5">
        <v>23.4</v>
      </c>
    </row>
    <row r="738" spans="3:9" hidden="1" x14ac:dyDescent="0.25">
      <c r="C738" s="204">
        <v>20</v>
      </c>
      <c r="D738" s="205" t="str">
        <f>IF(C738&lt;&gt;"",TEXT(C738,"00")&amp;"/01/"&amp;'Configurações Básicas'!$E$5,"")</f>
        <v>20/01/2017</v>
      </c>
      <c r="E738" s="5">
        <v>1</v>
      </c>
      <c r="F738" s="5" t="s">
        <v>1444</v>
      </c>
      <c r="H738" s="5" t="s">
        <v>1445</v>
      </c>
      <c r="I738" s="5">
        <v>23.4</v>
      </c>
    </row>
    <row r="739" spans="3:9" hidden="1" x14ac:dyDescent="0.25">
      <c r="C739" s="204">
        <v>20</v>
      </c>
      <c r="D739" s="205" t="str">
        <f>IF(C739&lt;&gt;"",TEXT(C739,"00")&amp;"/01/"&amp;'Configurações Básicas'!$E$5,"")</f>
        <v>20/01/2017</v>
      </c>
      <c r="E739" s="5">
        <v>1</v>
      </c>
      <c r="F739" s="5" t="s">
        <v>1444</v>
      </c>
      <c r="H739" s="5" t="s">
        <v>1445</v>
      </c>
      <c r="I739" s="5">
        <v>23.4</v>
      </c>
    </row>
    <row r="740" spans="3:9" hidden="1" x14ac:dyDescent="0.25">
      <c r="C740" s="204">
        <v>20</v>
      </c>
      <c r="D740" s="205" t="str">
        <f>IF(C740&lt;&gt;"",TEXT(C740,"00")&amp;"/01/"&amp;'Configurações Básicas'!$E$5,"")</f>
        <v>20/01/2017</v>
      </c>
      <c r="E740" s="5">
        <v>1</v>
      </c>
      <c r="F740" s="5" t="s">
        <v>1444</v>
      </c>
      <c r="H740" s="5" t="s">
        <v>1445</v>
      </c>
      <c r="I740" s="5">
        <v>23.4</v>
      </c>
    </row>
    <row r="741" spans="3:9" hidden="1" x14ac:dyDescent="0.25">
      <c r="C741" s="204">
        <v>20</v>
      </c>
      <c r="D741" s="205" t="str">
        <f>IF(C741&lt;&gt;"",TEXT(C741,"00")&amp;"/01/"&amp;'Configurações Básicas'!$E$5,"")</f>
        <v>20/01/2017</v>
      </c>
      <c r="E741" s="5">
        <v>1</v>
      </c>
      <c r="F741" s="5" t="s">
        <v>1444</v>
      </c>
      <c r="H741" s="5" t="s">
        <v>1445</v>
      </c>
      <c r="I741" s="5">
        <v>23.4</v>
      </c>
    </row>
    <row r="742" spans="3:9" hidden="1" x14ac:dyDescent="0.25">
      <c r="C742" s="204">
        <v>20</v>
      </c>
      <c r="D742" s="205" t="str">
        <f>IF(C742&lt;&gt;"",TEXT(C742,"00")&amp;"/01/"&amp;'Configurações Básicas'!$E$5,"")</f>
        <v>20/01/2017</v>
      </c>
      <c r="E742" s="5">
        <v>1</v>
      </c>
      <c r="F742" s="5" t="s">
        <v>1444</v>
      </c>
      <c r="H742" s="5" t="s">
        <v>1445</v>
      </c>
      <c r="I742" s="5">
        <v>23.4</v>
      </c>
    </row>
    <row r="743" spans="3:9" hidden="1" x14ac:dyDescent="0.25">
      <c r="C743" s="204">
        <v>20</v>
      </c>
      <c r="D743" s="205" t="str">
        <f>IF(C743&lt;&gt;"",TEXT(C743,"00")&amp;"/01/"&amp;'Configurações Básicas'!$E$5,"")</f>
        <v>20/01/2017</v>
      </c>
      <c r="E743" s="5">
        <v>1</v>
      </c>
      <c r="F743" s="5" t="s">
        <v>1444</v>
      </c>
      <c r="H743" s="5" t="s">
        <v>1445</v>
      </c>
      <c r="I743" s="5">
        <v>23.4</v>
      </c>
    </row>
    <row r="744" spans="3:9" hidden="1" x14ac:dyDescent="0.25">
      <c r="C744" s="204">
        <v>20</v>
      </c>
      <c r="D744" s="205" t="str">
        <f>IF(C744&lt;&gt;"",TEXT(C744,"00")&amp;"/01/"&amp;'Configurações Básicas'!$E$5,"")</f>
        <v>20/01/2017</v>
      </c>
      <c r="E744" s="5">
        <v>1</v>
      </c>
      <c r="F744" s="5" t="s">
        <v>1444</v>
      </c>
      <c r="H744" s="5" t="s">
        <v>1445</v>
      </c>
      <c r="I744" s="5">
        <v>23.4</v>
      </c>
    </row>
    <row r="745" spans="3:9" hidden="1" x14ac:dyDescent="0.25">
      <c r="C745" s="204">
        <v>20</v>
      </c>
      <c r="D745" s="205" t="str">
        <f>IF(C745&lt;&gt;"",TEXT(C745,"00")&amp;"/01/"&amp;'Configurações Básicas'!$E$5,"")</f>
        <v>20/01/2017</v>
      </c>
      <c r="E745" s="5">
        <v>1</v>
      </c>
      <c r="F745" s="5" t="s">
        <v>1444</v>
      </c>
      <c r="H745" s="5" t="s">
        <v>1445</v>
      </c>
      <c r="I745" s="5">
        <v>23.4</v>
      </c>
    </row>
    <row r="746" spans="3:9" hidden="1" x14ac:dyDescent="0.25">
      <c r="C746" s="204">
        <v>20</v>
      </c>
      <c r="D746" s="205" t="str">
        <f>IF(C746&lt;&gt;"",TEXT(C746,"00")&amp;"/01/"&amp;'Configurações Básicas'!$E$5,"")</f>
        <v>20/01/2017</v>
      </c>
      <c r="E746" s="5">
        <v>1</v>
      </c>
      <c r="F746" s="5" t="s">
        <v>1444</v>
      </c>
      <c r="H746" s="5" t="s">
        <v>1445</v>
      </c>
      <c r="I746" s="5">
        <v>23.4</v>
      </c>
    </row>
    <row r="747" spans="3:9" hidden="1" x14ac:dyDescent="0.25">
      <c r="C747" s="204">
        <v>20</v>
      </c>
      <c r="D747" s="205" t="str">
        <f>IF(C747&lt;&gt;"",TEXT(C747,"00")&amp;"/01/"&amp;'Configurações Básicas'!$E$5,"")</f>
        <v>20/01/2017</v>
      </c>
      <c r="E747" s="5">
        <v>1</v>
      </c>
      <c r="F747" s="5" t="s">
        <v>1444</v>
      </c>
      <c r="H747" s="5" t="s">
        <v>1445</v>
      </c>
      <c r="I747" s="5">
        <v>23.4</v>
      </c>
    </row>
    <row r="748" spans="3:9" hidden="1" x14ac:dyDescent="0.25">
      <c r="C748" s="204">
        <v>20</v>
      </c>
      <c r="D748" s="205" t="str">
        <f>IF(C748&lt;&gt;"",TEXT(C748,"00")&amp;"/01/"&amp;'Configurações Básicas'!$E$5,"")</f>
        <v>20/01/2017</v>
      </c>
      <c r="E748" s="5">
        <v>1</v>
      </c>
      <c r="F748" s="5" t="s">
        <v>1444</v>
      </c>
      <c r="H748" s="5" t="s">
        <v>1445</v>
      </c>
      <c r="I748" s="5">
        <v>23.4</v>
      </c>
    </row>
    <row r="749" spans="3:9" hidden="1" x14ac:dyDescent="0.25">
      <c r="C749" s="204">
        <v>20</v>
      </c>
      <c r="D749" s="205" t="str">
        <f>IF(C749&lt;&gt;"",TEXT(C749,"00")&amp;"/01/"&amp;'Configurações Básicas'!$E$5,"")</f>
        <v>20/01/2017</v>
      </c>
      <c r="E749" s="5">
        <v>1</v>
      </c>
      <c r="F749" s="5" t="s">
        <v>1444</v>
      </c>
      <c r="H749" s="5" t="s">
        <v>1445</v>
      </c>
      <c r="I749" s="5">
        <v>23.4</v>
      </c>
    </row>
    <row r="750" spans="3:9" hidden="1" x14ac:dyDescent="0.25">
      <c r="C750" s="204">
        <v>20</v>
      </c>
      <c r="D750" s="205" t="str">
        <f>IF(C750&lt;&gt;"",TEXT(C750,"00")&amp;"/01/"&amp;'Configurações Básicas'!$E$5,"")</f>
        <v>20/01/2017</v>
      </c>
      <c r="E750" s="5">
        <v>1</v>
      </c>
      <c r="F750" s="5" t="s">
        <v>1444</v>
      </c>
      <c r="H750" s="5" t="s">
        <v>1445</v>
      </c>
      <c r="I750" s="5">
        <v>23.4</v>
      </c>
    </row>
    <row r="751" spans="3:9" hidden="1" x14ac:dyDescent="0.25">
      <c r="C751" s="204">
        <v>20</v>
      </c>
      <c r="D751" s="205" t="str">
        <f>IF(C751&lt;&gt;"",TEXT(C751,"00")&amp;"/01/"&amp;'Configurações Básicas'!$E$5,"")</f>
        <v>20/01/2017</v>
      </c>
      <c r="E751" s="5">
        <v>1</v>
      </c>
      <c r="F751" s="5" t="s">
        <v>1444</v>
      </c>
      <c r="H751" s="5" t="s">
        <v>1445</v>
      </c>
      <c r="I751" s="5">
        <v>23.4</v>
      </c>
    </row>
    <row r="752" spans="3:9" hidden="1" x14ac:dyDescent="0.25">
      <c r="C752" s="204">
        <v>20</v>
      </c>
      <c r="D752" s="205" t="str">
        <f>IF(C752&lt;&gt;"",TEXT(C752,"00")&amp;"/01/"&amp;'Configurações Básicas'!$E$5,"")</f>
        <v>20/01/2017</v>
      </c>
      <c r="E752" s="5">
        <v>1</v>
      </c>
      <c r="F752" s="5" t="s">
        <v>1444</v>
      </c>
      <c r="H752" s="5" t="s">
        <v>1445</v>
      </c>
      <c r="I752" s="5">
        <v>23.4</v>
      </c>
    </row>
    <row r="753" spans="3:9" hidden="1" x14ac:dyDescent="0.25">
      <c r="C753" s="204">
        <v>20</v>
      </c>
      <c r="D753" s="205" t="str">
        <f>IF(C753&lt;&gt;"",TEXT(C753,"00")&amp;"/01/"&amp;'Configurações Básicas'!$E$5,"")</f>
        <v>20/01/2017</v>
      </c>
      <c r="E753" s="5">
        <v>1</v>
      </c>
      <c r="F753" s="5" t="s">
        <v>1444</v>
      </c>
      <c r="H753" s="5" t="s">
        <v>1445</v>
      </c>
      <c r="I753" s="5">
        <v>23.4</v>
      </c>
    </row>
    <row r="754" spans="3:9" hidden="1" x14ac:dyDescent="0.25">
      <c r="C754" s="204">
        <v>20</v>
      </c>
      <c r="D754" s="205" t="str">
        <f>IF(C754&lt;&gt;"",TEXT(C754,"00")&amp;"/01/"&amp;'Configurações Básicas'!$E$5,"")</f>
        <v>20/01/2017</v>
      </c>
      <c r="E754" s="5">
        <v>1</v>
      </c>
      <c r="F754" s="5" t="s">
        <v>1444</v>
      </c>
      <c r="H754" s="5" t="s">
        <v>1445</v>
      </c>
      <c r="I754" s="5">
        <v>23.4</v>
      </c>
    </row>
    <row r="755" spans="3:9" hidden="1" x14ac:dyDescent="0.25">
      <c r="C755" s="204">
        <v>20</v>
      </c>
      <c r="D755" s="205" t="str">
        <f>IF(C755&lt;&gt;"",TEXT(C755,"00")&amp;"/01/"&amp;'Configurações Básicas'!$E$5,"")</f>
        <v>20/01/2017</v>
      </c>
      <c r="E755" s="5">
        <v>1</v>
      </c>
      <c r="F755" s="5" t="s">
        <v>1444</v>
      </c>
      <c r="H755" s="5" t="s">
        <v>1445</v>
      </c>
      <c r="I755" s="5">
        <v>23.4</v>
      </c>
    </row>
    <row r="756" spans="3:9" hidden="1" x14ac:dyDescent="0.25">
      <c r="C756" s="204">
        <v>20</v>
      </c>
      <c r="D756" s="205" t="str">
        <f>IF(C756&lt;&gt;"",TEXT(C756,"00")&amp;"/01/"&amp;'Configurações Básicas'!$E$5,"")</f>
        <v>20/01/2017</v>
      </c>
      <c r="E756" s="5">
        <v>1</v>
      </c>
      <c r="F756" s="5" t="s">
        <v>1444</v>
      </c>
      <c r="H756" s="5" t="s">
        <v>1445</v>
      </c>
      <c r="I756" s="5">
        <v>23.4</v>
      </c>
    </row>
    <row r="757" spans="3:9" hidden="1" x14ac:dyDescent="0.25">
      <c r="C757" s="204">
        <v>20</v>
      </c>
      <c r="D757" s="205" t="str">
        <f>IF(C757&lt;&gt;"",TEXT(C757,"00")&amp;"/01/"&amp;'Configurações Básicas'!$E$5,"")</f>
        <v>20/01/2017</v>
      </c>
      <c r="E757" s="5">
        <v>1</v>
      </c>
      <c r="F757" s="5" t="s">
        <v>1444</v>
      </c>
      <c r="H757" s="5" t="s">
        <v>1445</v>
      </c>
      <c r="I757" s="5">
        <v>23.4</v>
      </c>
    </row>
    <row r="758" spans="3:9" hidden="1" x14ac:dyDescent="0.25">
      <c r="C758" s="204">
        <v>20</v>
      </c>
      <c r="D758" s="205" t="str">
        <f>IF(C758&lt;&gt;"",TEXT(C758,"00")&amp;"/01/"&amp;'Configurações Básicas'!$E$5,"")</f>
        <v>20/01/2017</v>
      </c>
      <c r="E758" s="5">
        <v>1</v>
      </c>
      <c r="F758" s="5" t="s">
        <v>1444</v>
      </c>
      <c r="H758" s="5" t="s">
        <v>1445</v>
      </c>
      <c r="I758" s="5">
        <v>23.4</v>
      </c>
    </row>
    <row r="759" spans="3:9" hidden="1" x14ac:dyDescent="0.25">
      <c r="C759" s="204">
        <v>20</v>
      </c>
      <c r="D759" s="205" t="str">
        <f>IF(C759&lt;&gt;"",TEXT(C759,"00")&amp;"/01/"&amp;'Configurações Básicas'!$E$5,"")</f>
        <v>20/01/2017</v>
      </c>
      <c r="E759" s="5">
        <v>1</v>
      </c>
      <c r="F759" s="5" t="s">
        <v>1444</v>
      </c>
      <c r="H759" s="5" t="s">
        <v>1445</v>
      </c>
      <c r="I759" s="5">
        <v>23.4</v>
      </c>
    </row>
    <row r="760" spans="3:9" hidden="1" x14ac:dyDescent="0.25">
      <c r="C760" s="204">
        <v>20</v>
      </c>
      <c r="D760" s="205" t="str">
        <f>IF(C760&lt;&gt;"",TEXT(C760,"00")&amp;"/01/"&amp;'Configurações Básicas'!$E$5,"")</f>
        <v>20/01/2017</v>
      </c>
      <c r="E760" s="5">
        <v>1</v>
      </c>
      <c r="F760" s="5" t="s">
        <v>1444</v>
      </c>
      <c r="H760" s="5" t="s">
        <v>1445</v>
      </c>
      <c r="I760" s="5">
        <v>23.4</v>
      </c>
    </row>
    <row r="761" spans="3:9" hidden="1" x14ac:dyDescent="0.25">
      <c r="C761" s="204">
        <v>20</v>
      </c>
      <c r="D761" s="205" t="str">
        <f>IF(C761&lt;&gt;"",TEXT(C761,"00")&amp;"/01/"&amp;'Configurações Básicas'!$E$5,"")</f>
        <v>20/01/2017</v>
      </c>
      <c r="E761" s="5">
        <v>1</v>
      </c>
      <c r="F761" s="5" t="s">
        <v>1444</v>
      </c>
      <c r="H761" s="5" t="s">
        <v>1445</v>
      </c>
      <c r="I761" s="5">
        <v>23.4</v>
      </c>
    </row>
    <row r="762" spans="3:9" hidden="1" x14ac:dyDescent="0.25">
      <c r="C762" s="204">
        <v>20</v>
      </c>
      <c r="D762" s="205" t="str">
        <f>IF(C762&lt;&gt;"",TEXT(C762,"00")&amp;"/01/"&amp;'Configurações Básicas'!$E$5,"")</f>
        <v>20/01/2017</v>
      </c>
      <c r="E762" s="5">
        <v>1</v>
      </c>
      <c r="F762" s="5" t="s">
        <v>1444</v>
      </c>
      <c r="H762" s="5" t="s">
        <v>1445</v>
      </c>
      <c r="I762" s="5">
        <v>23.4</v>
      </c>
    </row>
    <row r="763" spans="3:9" hidden="1" x14ac:dyDescent="0.25">
      <c r="C763" s="204">
        <v>20</v>
      </c>
      <c r="D763" s="205" t="str">
        <f>IF(C763&lt;&gt;"",TEXT(C763,"00")&amp;"/01/"&amp;'Configurações Básicas'!$E$5,"")</f>
        <v>20/01/2017</v>
      </c>
      <c r="E763" s="5">
        <v>1</v>
      </c>
      <c r="F763" s="5" t="s">
        <v>1444</v>
      </c>
      <c r="H763" s="5" t="s">
        <v>1445</v>
      </c>
      <c r="I763" s="5">
        <v>23.4</v>
      </c>
    </row>
    <row r="764" spans="3:9" hidden="1" x14ac:dyDescent="0.25">
      <c r="C764" s="204">
        <v>20</v>
      </c>
      <c r="D764" s="205" t="str">
        <f>IF(C764&lt;&gt;"",TEXT(C764,"00")&amp;"/01/"&amp;'Configurações Básicas'!$E$5,"")</f>
        <v>20/01/2017</v>
      </c>
      <c r="E764" s="5">
        <v>1</v>
      </c>
      <c r="F764" s="5" t="s">
        <v>1444</v>
      </c>
      <c r="H764" s="5" t="s">
        <v>1445</v>
      </c>
      <c r="I764" s="5">
        <v>23.4</v>
      </c>
    </row>
    <row r="765" spans="3:9" hidden="1" x14ac:dyDescent="0.25">
      <c r="C765" s="204">
        <v>20</v>
      </c>
      <c r="D765" s="205" t="str">
        <f>IF(C765&lt;&gt;"",TEXT(C765,"00")&amp;"/01/"&amp;'Configurações Básicas'!$E$5,"")</f>
        <v>20/01/2017</v>
      </c>
      <c r="E765" s="5">
        <v>1</v>
      </c>
      <c r="F765" s="5" t="s">
        <v>1444</v>
      </c>
      <c r="H765" s="5" t="s">
        <v>1445</v>
      </c>
      <c r="I765" s="5">
        <v>23.4</v>
      </c>
    </row>
    <row r="766" spans="3:9" hidden="1" x14ac:dyDescent="0.25">
      <c r="C766" s="204">
        <v>20</v>
      </c>
      <c r="D766" s="205" t="str">
        <f>IF(C766&lt;&gt;"",TEXT(C766,"00")&amp;"/01/"&amp;'Configurações Básicas'!$E$5,"")</f>
        <v>20/01/2017</v>
      </c>
      <c r="E766" s="5">
        <v>1</v>
      </c>
      <c r="F766" s="5" t="s">
        <v>1444</v>
      </c>
      <c r="H766" s="5" t="s">
        <v>1445</v>
      </c>
      <c r="I766" s="5">
        <v>23.4</v>
      </c>
    </row>
    <row r="767" spans="3:9" hidden="1" x14ac:dyDescent="0.25">
      <c r="C767" s="204">
        <v>20</v>
      </c>
      <c r="D767" s="205" t="str">
        <f>IF(C767&lt;&gt;"",TEXT(C767,"00")&amp;"/01/"&amp;'Configurações Básicas'!$E$5,"")</f>
        <v>20/01/2017</v>
      </c>
      <c r="E767" s="5">
        <v>1</v>
      </c>
      <c r="F767" s="5" t="s">
        <v>1444</v>
      </c>
      <c r="H767" s="5" t="s">
        <v>1445</v>
      </c>
      <c r="I767" s="5">
        <v>23.4</v>
      </c>
    </row>
    <row r="768" spans="3:9" hidden="1" x14ac:dyDescent="0.25">
      <c r="C768" s="204">
        <v>20</v>
      </c>
      <c r="D768" s="205" t="str">
        <f>IF(C768&lt;&gt;"",TEXT(C768,"00")&amp;"/01/"&amp;'Configurações Básicas'!$E$5,"")</f>
        <v>20/01/2017</v>
      </c>
      <c r="E768" s="5">
        <v>1</v>
      </c>
      <c r="F768" s="5" t="s">
        <v>1444</v>
      </c>
      <c r="H768" s="5" t="s">
        <v>1445</v>
      </c>
      <c r="I768" s="5">
        <v>23.4</v>
      </c>
    </row>
    <row r="769" spans="3:9" hidden="1" x14ac:dyDescent="0.25">
      <c r="C769" s="204">
        <v>20</v>
      </c>
      <c r="D769" s="205" t="str">
        <f>IF(C769&lt;&gt;"",TEXT(C769,"00")&amp;"/01/"&amp;'Configurações Básicas'!$E$5,"")</f>
        <v>20/01/2017</v>
      </c>
      <c r="E769" s="5">
        <v>1</v>
      </c>
      <c r="F769" s="5" t="s">
        <v>1444</v>
      </c>
      <c r="H769" s="5" t="s">
        <v>1445</v>
      </c>
      <c r="I769" s="5">
        <v>23.4</v>
      </c>
    </row>
    <row r="770" spans="3:9" hidden="1" x14ac:dyDescent="0.25">
      <c r="C770" s="204">
        <v>20</v>
      </c>
      <c r="D770" s="205" t="str">
        <f>IF(C770&lt;&gt;"",TEXT(C770,"00")&amp;"/01/"&amp;'Configurações Básicas'!$E$5,"")</f>
        <v>20/01/2017</v>
      </c>
      <c r="E770" s="5">
        <v>1</v>
      </c>
      <c r="F770" s="5" t="s">
        <v>1444</v>
      </c>
      <c r="H770" s="5" t="s">
        <v>1445</v>
      </c>
      <c r="I770" s="5">
        <v>23.4</v>
      </c>
    </row>
    <row r="771" spans="3:9" hidden="1" x14ac:dyDescent="0.25">
      <c r="C771" s="204">
        <v>20</v>
      </c>
      <c r="D771" s="205" t="str">
        <f>IF(C771&lt;&gt;"",TEXT(C771,"00")&amp;"/01/"&amp;'Configurações Básicas'!$E$5,"")</f>
        <v>20/01/2017</v>
      </c>
      <c r="E771" s="5">
        <v>1</v>
      </c>
      <c r="F771" s="5" t="s">
        <v>1444</v>
      </c>
      <c r="H771" s="5" t="s">
        <v>1445</v>
      </c>
      <c r="I771" s="5">
        <v>23.4</v>
      </c>
    </row>
    <row r="772" spans="3:9" hidden="1" x14ac:dyDescent="0.25">
      <c r="C772" s="204">
        <v>20</v>
      </c>
      <c r="D772" s="205" t="str">
        <f>IF(C772&lt;&gt;"",TEXT(C772,"00")&amp;"/01/"&amp;'Configurações Básicas'!$E$5,"")</f>
        <v>20/01/2017</v>
      </c>
      <c r="E772" s="5">
        <v>1</v>
      </c>
      <c r="F772" s="5" t="s">
        <v>1444</v>
      </c>
      <c r="H772" s="5" t="s">
        <v>1445</v>
      </c>
      <c r="I772" s="5">
        <v>23.4</v>
      </c>
    </row>
    <row r="773" spans="3:9" hidden="1" x14ac:dyDescent="0.25">
      <c r="C773" s="204">
        <v>20</v>
      </c>
      <c r="D773" s="205" t="str">
        <f>IF(C773&lt;&gt;"",TEXT(C773,"00")&amp;"/01/"&amp;'Configurações Básicas'!$E$5,"")</f>
        <v>20/01/2017</v>
      </c>
      <c r="E773" s="5">
        <v>1</v>
      </c>
      <c r="F773" s="5" t="s">
        <v>1444</v>
      </c>
      <c r="H773" s="5" t="s">
        <v>1445</v>
      </c>
      <c r="I773" s="5">
        <v>23.4</v>
      </c>
    </row>
    <row r="774" spans="3:9" hidden="1" x14ac:dyDescent="0.25">
      <c r="C774" s="204">
        <v>20</v>
      </c>
      <c r="D774" s="205" t="str">
        <f>IF(C774&lt;&gt;"",TEXT(C774,"00")&amp;"/01/"&amp;'Configurações Básicas'!$E$5,"")</f>
        <v>20/01/2017</v>
      </c>
      <c r="E774" s="5">
        <v>1</v>
      </c>
      <c r="F774" s="5" t="s">
        <v>1444</v>
      </c>
      <c r="H774" s="5" t="s">
        <v>1445</v>
      </c>
      <c r="I774" s="5">
        <v>23.4</v>
      </c>
    </row>
    <row r="775" spans="3:9" hidden="1" x14ac:dyDescent="0.25">
      <c r="C775" s="204">
        <v>20</v>
      </c>
      <c r="D775" s="205" t="str">
        <f>IF(C775&lt;&gt;"",TEXT(C775,"00")&amp;"/01/"&amp;'Configurações Básicas'!$E$5,"")</f>
        <v>20/01/2017</v>
      </c>
      <c r="E775" s="5">
        <v>1</v>
      </c>
      <c r="F775" s="5" t="s">
        <v>1444</v>
      </c>
      <c r="H775" s="5" t="s">
        <v>1445</v>
      </c>
      <c r="I775" s="5">
        <v>23.4</v>
      </c>
    </row>
    <row r="776" spans="3:9" hidden="1" x14ac:dyDescent="0.25">
      <c r="C776" s="204">
        <v>20</v>
      </c>
      <c r="D776" s="205" t="str">
        <f>IF(C776&lt;&gt;"",TEXT(C776,"00")&amp;"/01/"&amp;'Configurações Básicas'!$E$5,"")</f>
        <v>20/01/2017</v>
      </c>
      <c r="E776" s="5">
        <v>1</v>
      </c>
      <c r="F776" s="5" t="s">
        <v>1444</v>
      </c>
      <c r="H776" s="5" t="s">
        <v>1445</v>
      </c>
      <c r="I776" s="5">
        <v>23.4</v>
      </c>
    </row>
    <row r="777" spans="3:9" hidden="1" x14ac:dyDescent="0.25">
      <c r="C777" s="204">
        <v>20</v>
      </c>
      <c r="D777" s="205" t="str">
        <f>IF(C777&lt;&gt;"",TEXT(C777,"00")&amp;"/01/"&amp;'Configurações Básicas'!$E$5,"")</f>
        <v>20/01/2017</v>
      </c>
      <c r="E777" s="5">
        <v>1</v>
      </c>
      <c r="F777" s="5" t="s">
        <v>1444</v>
      </c>
      <c r="H777" s="5" t="s">
        <v>1445</v>
      </c>
      <c r="I777" s="5">
        <v>23.4</v>
      </c>
    </row>
    <row r="778" spans="3:9" hidden="1" x14ac:dyDescent="0.25">
      <c r="C778" s="204">
        <v>20</v>
      </c>
      <c r="D778" s="205" t="str">
        <f>IF(C778&lt;&gt;"",TEXT(C778,"00")&amp;"/01/"&amp;'Configurações Básicas'!$E$5,"")</f>
        <v>20/01/2017</v>
      </c>
      <c r="E778" s="5">
        <v>1</v>
      </c>
      <c r="F778" s="5" t="s">
        <v>1444</v>
      </c>
      <c r="H778" s="5" t="s">
        <v>1445</v>
      </c>
      <c r="I778" s="5">
        <v>23.4</v>
      </c>
    </row>
    <row r="779" spans="3:9" hidden="1" x14ac:dyDescent="0.25">
      <c r="C779" s="204">
        <v>20</v>
      </c>
      <c r="D779" s="205" t="str">
        <f>IF(C779&lt;&gt;"",TEXT(C779,"00")&amp;"/01/"&amp;'Configurações Básicas'!$E$5,"")</f>
        <v>20/01/2017</v>
      </c>
      <c r="E779" s="5">
        <v>1</v>
      </c>
      <c r="F779" s="5" t="s">
        <v>1444</v>
      </c>
      <c r="H779" s="5" t="s">
        <v>1445</v>
      </c>
      <c r="I779" s="5">
        <v>23.4</v>
      </c>
    </row>
    <row r="780" spans="3:9" hidden="1" x14ac:dyDescent="0.25">
      <c r="C780" s="204">
        <v>20</v>
      </c>
      <c r="D780" s="205" t="str">
        <f>IF(C780&lt;&gt;"",TEXT(C780,"00")&amp;"/01/"&amp;'Configurações Básicas'!$E$5,"")</f>
        <v>20/01/2017</v>
      </c>
      <c r="E780" s="5">
        <v>1</v>
      </c>
      <c r="F780" s="5" t="s">
        <v>1444</v>
      </c>
      <c r="H780" s="5" t="s">
        <v>1445</v>
      </c>
      <c r="I780" s="5">
        <v>23.4</v>
      </c>
    </row>
    <row r="781" spans="3:9" hidden="1" x14ac:dyDescent="0.25">
      <c r="C781" s="204">
        <v>20</v>
      </c>
      <c r="D781" s="205" t="str">
        <f>IF(C781&lt;&gt;"",TEXT(C781,"00")&amp;"/01/"&amp;'Configurações Básicas'!$E$5,"")</f>
        <v>20/01/2017</v>
      </c>
      <c r="E781" s="5">
        <v>1</v>
      </c>
      <c r="F781" s="5" t="s">
        <v>1444</v>
      </c>
      <c r="H781" s="5" t="s">
        <v>1445</v>
      </c>
      <c r="I781" s="5">
        <v>23.4</v>
      </c>
    </row>
    <row r="782" spans="3:9" hidden="1" x14ac:dyDescent="0.25">
      <c r="C782" s="204">
        <v>20</v>
      </c>
      <c r="D782" s="205" t="str">
        <f>IF(C782&lt;&gt;"",TEXT(C782,"00")&amp;"/01/"&amp;'Configurações Básicas'!$E$5,"")</f>
        <v>20/01/2017</v>
      </c>
      <c r="E782" s="5">
        <v>1</v>
      </c>
      <c r="F782" s="5" t="s">
        <v>1444</v>
      </c>
      <c r="H782" s="5" t="s">
        <v>1445</v>
      </c>
      <c r="I782" s="5">
        <v>23.4</v>
      </c>
    </row>
    <row r="783" spans="3:9" hidden="1" x14ac:dyDescent="0.25">
      <c r="C783" s="204">
        <v>20</v>
      </c>
      <c r="D783" s="205" t="str">
        <f>IF(C783&lt;&gt;"",TEXT(C783,"00")&amp;"/01/"&amp;'Configurações Básicas'!$E$5,"")</f>
        <v>20/01/2017</v>
      </c>
      <c r="E783" s="5">
        <v>1</v>
      </c>
      <c r="F783" s="5" t="s">
        <v>1444</v>
      </c>
      <c r="H783" s="5" t="s">
        <v>1445</v>
      </c>
      <c r="I783" s="5">
        <v>23.4</v>
      </c>
    </row>
    <row r="784" spans="3:9" hidden="1" x14ac:dyDescent="0.25">
      <c r="C784" s="204">
        <v>20</v>
      </c>
      <c r="D784" s="205" t="str">
        <f>IF(C784&lt;&gt;"",TEXT(C784,"00")&amp;"/01/"&amp;'Configurações Básicas'!$E$5,"")</f>
        <v>20/01/2017</v>
      </c>
      <c r="E784" s="5">
        <v>1</v>
      </c>
      <c r="F784" s="5" t="s">
        <v>1444</v>
      </c>
      <c r="H784" s="5" t="s">
        <v>1445</v>
      </c>
      <c r="I784" s="5">
        <v>23.4</v>
      </c>
    </row>
    <row r="785" spans="3:9" hidden="1" x14ac:dyDescent="0.25">
      <c r="C785" s="204">
        <v>20</v>
      </c>
      <c r="D785" s="205" t="str">
        <f>IF(C785&lt;&gt;"",TEXT(C785,"00")&amp;"/01/"&amp;'Configurações Básicas'!$E$5,"")</f>
        <v>20/01/2017</v>
      </c>
      <c r="E785" s="5">
        <v>1</v>
      </c>
      <c r="F785" s="5" t="s">
        <v>1444</v>
      </c>
      <c r="H785" s="5" t="s">
        <v>1445</v>
      </c>
      <c r="I785" s="5">
        <v>23.4</v>
      </c>
    </row>
    <row r="786" spans="3:9" hidden="1" x14ac:dyDescent="0.25">
      <c r="C786" s="204">
        <v>20</v>
      </c>
      <c r="D786" s="205" t="str">
        <f>IF(C786&lt;&gt;"",TEXT(C786,"00")&amp;"/01/"&amp;'Configurações Básicas'!$E$5,"")</f>
        <v>20/01/2017</v>
      </c>
      <c r="E786" s="5">
        <v>1</v>
      </c>
      <c r="F786" s="5" t="s">
        <v>1444</v>
      </c>
      <c r="H786" s="5" t="s">
        <v>1445</v>
      </c>
      <c r="I786" s="5">
        <v>23.4</v>
      </c>
    </row>
    <row r="787" spans="3:9" hidden="1" x14ac:dyDescent="0.25">
      <c r="C787" s="204">
        <v>20</v>
      </c>
      <c r="D787" s="205" t="str">
        <f>IF(C787&lt;&gt;"",TEXT(C787,"00")&amp;"/01/"&amp;'Configurações Básicas'!$E$5,"")</f>
        <v>20/01/2017</v>
      </c>
      <c r="E787" s="5">
        <v>1</v>
      </c>
      <c r="F787" s="5" t="s">
        <v>1444</v>
      </c>
      <c r="H787" s="5" t="s">
        <v>1445</v>
      </c>
      <c r="I787" s="5">
        <v>23.4</v>
      </c>
    </row>
    <row r="788" spans="3:9" hidden="1" x14ac:dyDescent="0.25">
      <c r="C788" s="204">
        <v>20</v>
      </c>
      <c r="D788" s="205" t="str">
        <f>IF(C788&lt;&gt;"",TEXT(C788,"00")&amp;"/01/"&amp;'Configurações Básicas'!$E$5,"")</f>
        <v>20/01/2017</v>
      </c>
      <c r="E788" s="5">
        <v>1</v>
      </c>
      <c r="F788" s="5" t="s">
        <v>1444</v>
      </c>
      <c r="H788" s="5" t="s">
        <v>1445</v>
      </c>
      <c r="I788" s="5">
        <v>23.4</v>
      </c>
    </row>
    <row r="789" spans="3:9" hidden="1" x14ac:dyDescent="0.25">
      <c r="C789" s="204">
        <v>20</v>
      </c>
      <c r="D789" s="205" t="str">
        <f>IF(C789&lt;&gt;"",TEXT(C789,"00")&amp;"/01/"&amp;'Configurações Básicas'!$E$5,"")</f>
        <v>20/01/2017</v>
      </c>
      <c r="E789" s="5">
        <v>1</v>
      </c>
      <c r="F789" s="5" t="s">
        <v>1444</v>
      </c>
      <c r="H789" s="5" t="s">
        <v>1445</v>
      </c>
      <c r="I789" s="5">
        <v>23.4</v>
      </c>
    </row>
    <row r="790" spans="3:9" hidden="1" x14ac:dyDescent="0.25">
      <c r="C790" s="204">
        <v>20</v>
      </c>
      <c r="D790" s="205" t="str">
        <f>IF(C790&lt;&gt;"",TEXT(C790,"00")&amp;"/01/"&amp;'Configurações Básicas'!$E$5,"")</f>
        <v>20/01/2017</v>
      </c>
      <c r="E790" s="5">
        <v>1</v>
      </c>
      <c r="F790" s="5" t="s">
        <v>1444</v>
      </c>
      <c r="H790" s="5" t="s">
        <v>1445</v>
      </c>
      <c r="I790" s="5">
        <v>23.4</v>
      </c>
    </row>
    <row r="791" spans="3:9" hidden="1" x14ac:dyDescent="0.25">
      <c r="C791" s="204">
        <v>20</v>
      </c>
      <c r="D791" s="205" t="str">
        <f>IF(C791&lt;&gt;"",TEXT(C791,"00")&amp;"/01/"&amp;'Configurações Básicas'!$E$5,"")</f>
        <v>20/01/2017</v>
      </c>
      <c r="E791" s="5">
        <v>1</v>
      </c>
      <c r="F791" s="5" t="s">
        <v>1444</v>
      </c>
      <c r="H791" s="5" t="s">
        <v>1445</v>
      </c>
      <c r="I791" s="5">
        <v>23.4</v>
      </c>
    </row>
    <row r="792" spans="3:9" hidden="1" x14ac:dyDescent="0.25">
      <c r="C792" s="204">
        <v>20</v>
      </c>
      <c r="D792" s="205" t="str">
        <f>IF(C792&lt;&gt;"",TEXT(C792,"00")&amp;"/01/"&amp;'Configurações Básicas'!$E$5,"")</f>
        <v>20/01/2017</v>
      </c>
      <c r="E792" s="5">
        <v>1</v>
      </c>
      <c r="F792" s="5" t="s">
        <v>1444</v>
      </c>
      <c r="H792" s="5" t="s">
        <v>1445</v>
      </c>
      <c r="I792" s="5">
        <v>23.4</v>
      </c>
    </row>
    <row r="793" spans="3:9" hidden="1" x14ac:dyDescent="0.25">
      <c r="C793" s="204">
        <v>20</v>
      </c>
      <c r="D793" s="205" t="str">
        <f>IF(C793&lt;&gt;"",TEXT(C793,"00")&amp;"/01/"&amp;'Configurações Básicas'!$E$5,"")</f>
        <v>20/01/2017</v>
      </c>
      <c r="E793" s="5">
        <v>1</v>
      </c>
      <c r="F793" s="5" t="s">
        <v>1444</v>
      </c>
      <c r="H793" s="5" t="s">
        <v>1445</v>
      </c>
      <c r="I793" s="5">
        <v>23.4</v>
      </c>
    </row>
    <row r="794" spans="3:9" hidden="1" x14ac:dyDescent="0.25">
      <c r="C794" s="204">
        <v>20</v>
      </c>
      <c r="D794" s="205" t="str">
        <f>IF(C794&lt;&gt;"",TEXT(C794,"00")&amp;"/01/"&amp;'Configurações Básicas'!$E$5,"")</f>
        <v>20/01/2017</v>
      </c>
      <c r="E794" s="5">
        <v>1</v>
      </c>
      <c r="F794" s="5" t="s">
        <v>1444</v>
      </c>
      <c r="H794" s="5" t="s">
        <v>1445</v>
      </c>
      <c r="I794" s="5">
        <v>23.4</v>
      </c>
    </row>
    <row r="795" spans="3:9" hidden="1" x14ac:dyDescent="0.25">
      <c r="C795" s="204">
        <v>20</v>
      </c>
      <c r="D795" s="205" t="str">
        <f>IF(C795&lt;&gt;"",TEXT(C795,"00")&amp;"/01/"&amp;'Configurações Básicas'!$E$5,"")</f>
        <v>20/01/2017</v>
      </c>
      <c r="E795" s="5">
        <v>1</v>
      </c>
      <c r="F795" s="5" t="s">
        <v>1444</v>
      </c>
      <c r="H795" s="5" t="s">
        <v>1445</v>
      </c>
      <c r="I795" s="5">
        <v>23.4</v>
      </c>
    </row>
    <row r="796" spans="3:9" hidden="1" x14ac:dyDescent="0.25">
      <c r="C796" s="204">
        <v>20</v>
      </c>
      <c r="D796" s="205" t="str">
        <f>IF(C796&lt;&gt;"",TEXT(C796,"00")&amp;"/01/"&amp;'Configurações Básicas'!$E$5,"")</f>
        <v>20/01/2017</v>
      </c>
      <c r="E796" s="5">
        <v>1</v>
      </c>
      <c r="F796" s="5" t="s">
        <v>1444</v>
      </c>
      <c r="H796" s="5" t="s">
        <v>1445</v>
      </c>
      <c r="I796" s="5">
        <v>23.4</v>
      </c>
    </row>
    <row r="797" spans="3:9" hidden="1" x14ac:dyDescent="0.25">
      <c r="C797" s="204">
        <v>20</v>
      </c>
      <c r="D797" s="205" t="str">
        <f>IF(C797&lt;&gt;"",TEXT(C797,"00")&amp;"/01/"&amp;'Configurações Básicas'!$E$5,"")</f>
        <v>20/01/2017</v>
      </c>
      <c r="E797" s="5">
        <v>1</v>
      </c>
      <c r="F797" s="5" t="s">
        <v>1444</v>
      </c>
      <c r="H797" s="5" t="s">
        <v>1445</v>
      </c>
      <c r="I797" s="5">
        <v>23.4</v>
      </c>
    </row>
    <row r="798" spans="3:9" hidden="1" x14ac:dyDescent="0.25">
      <c r="C798" s="204">
        <v>20</v>
      </c>
      <c r="D798" s="205" t="str">
        <f>IF(C798&lt;&gt;"",TEXT(C798,"00")&amp;"/01/"&amp;'Configurações Básicas'!$E$5,"")</f>
        <v>20/01/2017</v>
      </c>
      <c r="E798" s="5">
        <v>1</v>
      </c>
      <c r="F798" s="5" t="s">
        <v>1444</v>
      </c>
      <c r="H798" s="5" t="s">
        <v>1445</v>
      </c>
      <c r="I798" s="5">
        <v>23.4</v>
      </c>
    </row>
    <row r="799" spans="3:9" hidden="1" x14ac:dyDescent="0.25">
      <c r="C799" s="204">
        <v>20</v>
      </c>
      <c r="D799" s="205" t="str">
        <f>IF(C799&lt;&gt;"",TEXT(C799,"00")&amp;"/01/"&amp;'Configurações Básicas'!$E$5,"")</f>
        <v>20/01/2017</v>
      </c>
      <c r="E799" s="5">
        <v>1</v>
      </c>
      <c r="F799" s="5" t="s">
        <v>1444</v>
      </c>
      <c r="H799" s="5" t="s">
        <v>1445</v>
      </c>
      <c r="I799" s="5">
        <v>23.4</v>
      </c>
    </row>
    <row r="800" spans="3:9" hidden="1" x14ac:dyDescent="0.25">
      <c r="C800" s="204">
        <v>20</v>
      </c>
      <c r="D800" s="205" t="str">
        <f>IF(C800&lt;&gt;"",TEXT(C800,"00")&amp;"/01/"&amp;'Configurações Básicas'!$E$5,"")</f>
        <v>20/01/2017</v>
      </c>
      <c r="E800" s="5">
        <v>1</v>
      </c>
      <c r="F800" s="5" t="s">
        <v>1444</v>
      </c>
      <c r="H800" s="5" t="s">
        <v>1445</v>
      </c>
      <c r="I800" s="5">
        <v>23.4</v>
      </c>
    </row>
    <row r="801" spans="3:9" hidden="1" x14ac:dyDescent="0.25">
      <c r="C801" s="204">
        <v>20</v>
      </c>
      <c r="D801" s="205" t="str">
        <f>IF(C801&lt;&gt;"",TEXT(C801,"00")&amp;"/01/"&amp;'Configurações Básicas'!$E$5,"")</f>
        <v>20/01/2017</v>
      </c>
      <c r="E801" s="5">
        <v>1</v>
      </c>
      <c r="F801" s="5" t="s">
        <v>1444</v>
      </c>
      <c r="H801" s="5" t="s">
        <v>1445</v>
      </c>
      <c r="I801" s="5">
        <v>23.4</v>
      </c>
    </row>
    <row r="802" spans="3:9" hidden="1" x14ac:dyDescent="0.25">
      <c r="C802" s="204">
        <v>20</v>
      </c>
      <c r="D802" s="205" t="str">
        <f>IF(C802&lt;&gt;"",TEXT(C802,"00")&amp;"/01/"&amp;'Configurações Básicas'!$E$5,"")</f>
        <v>20/01/2017</v>
      </c>
      <c r="E802" s="5">
        <v>1</v>
      </c>
      <c r="F802" s="5" t="s">
        <v>1444</v>
      </c>
      <c r="H802" s="5" t="s">
        <v>1445</v>
      </c>
      <c r="I802" s="5">
        <v>23.4</v>
      </c>
    </row>
    <row r="803" spans="3:9" hidden="1" x14ac:dyDescent="0.25">
      <c r="C803" s="204">
        <v>20</v>
      </c>
      <c r="D803" s="205" t="str">
        <f>IF(C803&lt;&gt;"",TEXT(C803,"00")&amp;"/01/"&amp;'Configurações Básicas'!$E$5,"")</f>
        <v>20/01/2017</v>
      </c>
      <c r="E803" s="5">
        <v>1</v>
      </c>
      <c r="F803" s="5" t="s">
        <v>1444</v>
      </c>
      <c r="H803" s="5" t="s">
        <v>1445</v>
      </c>
      <c r="I803" s="5">
        <v>23.4</v>
      </c>
    </row>
    <row r="804" spans="3:9" hidden="1" x14ac:dyDescent="0.25">
      <c r="C804" s="204">
        <v>20</v>
      </c>
      <c r="D804" s="205" t="str">
        <f>IF(C804&lt;&gt;"",TEXT(C804,"00")&amp;"/01/"&amp;'Configurações Básicas'!$E$5,"")</f>
        <v>20/01/2017</v>
      </c>
      <c r="E804" s="5">
        <v>1</v>
      </c>
      <c r="F804" s="5" t="s">
        <v>1444</v>
      </c>
      <c r="H804" s="5" t="s">
        <v>1445</v>
      </c>
      <c r="I804" s="5">
        <v>23.4</v>
      </c>
    </row>
    <row r="805" spans="3:9" hidden="1" x14ac:dyDescent="0.25">
      <c r="C805" s="204">
        <v>20</v>
      </c>
      <c r="D805" s="205" t="str">
        <f>IF(C805&lt;&gt;"",TEXT(C805,"00")&amp;"/01/"&amp;'Configurações Básicas'!$E$5,"")</f>
        <v>20/01/2017</v>
      </c>
      <c r="E805" s="5">
        <v>1</v>
      </c>
      <c r="F805" s="5" t="s">
        <v>1444</v>
      </c>
      <c r="H805" s="5" t="s">
        <v>1445</v>
      </c>
      <c r="I805" s="5">
        <v>23.4</v>
      </c>
    </row>
    <row r="806" spans="3:9" hidden="1" x14ac:dyDescent="0.25">
      <c r="C806" s="204">
        <v>20</v>
      </c>
      <c r="D806" s="205" t="str">
        <f>IF(C806&lt;&gt;"",TEXT(C806,"00")&amp;"/01/"&amp;'Configurações Básicas'!$E$5,"")</f>
        <v>20/01/2017</v>
      </c>
      <c r="E806" s="5">
        <v>1</v>
      </c>
      <c r="F806" s="5" t="s">
        <v>1444</v>
      </c>
      <c r="H806" s="5" t="s">
        <v>1445</v>
      </c>
      <c r="I806" s="5">
        <v>23.4</v>
      </c>
    </row>
    <row r="807" spans="3:9" hidden="1" x14ac:dyDescent="0.25">
      <c r="C807" s="204">
        <v>20</v>
      </c>
      <c r="D807" s="205" t="str">
        <f>IF(C807&lt;&gt;"",TEXT(C807,"00")&amp;"/01/"&amp;'Configurações Básicas'!$E$5,"")</f>
        <v>20/01/2017</v>
      </c>
      <c r="E807" s="5">
        <v>1</v>
      </c>
      <c r="F807" s="5" t="s">
        <v>1444</v>
      </c>
      <c r="H807" s="5" t="s">
        <v>1445</v>
      </c>
      <c r="I807" s="5">
        <v>23.4</v>
      </c>
    </row>
    <row r="808" spans="3:9" hidden="1" x14ac:dyDescent="0.25">
      <c r="C808" s="204">
        <v>20</v>
      </c>
      <c r="D808" s="205" t="str">
        <f>IF(C808&lt;&gt;"",TEXT(C808,"00")&amp;"/01/"&amp;'Configurações Básicas'!$E$5,"")</f>
        <v>20/01/2017</v>
      </c>
      <c r="E808" s="5">
        <v>1</v>
      </c>
      <c r="F808" s="5" t="s">
        <v>1444</v>
      </c>
      <c r="H808" s="5" t="s">
        <v>1445</v>
      </c>
      <c r="I808" s="5">
        <v>23.4</v>
      </c>
    </row>
    <row r="809" spans="3:9" hidden="1" x14ac:dyDescent="0.25">
      <c r="C809" s="204">
        <v>20</v>
      </c>
      <c r="D809" s="205" t="str">
        <f>IF(C809&lt;&gt;"",TEXT(C809,"00")&amp;"/01/"&amp;'Configurações Básicas'!$E$5,"")</f>
        <v>20/01/2017</v>
      </c>
      <c r="E809" s="5">
        <v>1</v>
      </c>
      <c r="F809" s="5" t="s">
        <v>1444</v>
      </c>
      <c r="H809" s="5" t="s">
        <v>1445</v>
      </c>
      <c r="I809" s="5">
        <v>23.4</v>
      </c>
    </row>
    <row r="810" spans="3:9" hidden="1" x14ac:dyDescent="0.25">
      <c r="C810" s="204">
        <v>20</v>
      </c>
      <c r="D810" s="205" t="str">
        <f>IF(C810&lt;&gt;"",TEXT(C810,"00")&amp;"/01/"&amp;'Configurações Básicas'!$E$5,"")</f>
        <v>20/01/2017</v>
      </c>
      <c r="E810" s="5">
        <v>1</v>
      </c>
      <c r="F810" s="5" t="s">
        <v>1444</v>
      </c>
      <c r="H810" s="5" t="s">
        <v>1445</v>
      </c>
      <c r="I810" s="5">
        <v>23.4</v>
      </c>
    </row>
    <row r="811" spans="3:9" hidden="1" x14ac:dyDescent="0.25">
      <c r="C811" s="204">
        <v>20</v>
      </c>
      <c r="D811" s="205" t="str">
        <f>IF(C811&lt;&gt;"",TEXT(C811,"00")&amp;"/01/"&amp;'Configurações Básicas'!$E$5,"")</f>
        <v>20/01/2017</v>
      </c>
      <c r="E811" s="5">
        <v>1</v>
      </c>
      <c r="F811" s="5" t="s">
        <v>1444</v>
      </c>
      <c r="H811" s="5" t="s">
        <v>1445</v>
      </c>
      <c r="I811" s="5">
        <v>23.4</v>
      </c>
    </row>
    <row r="812" spans="3:9" hidden="1" x14ac:dyDescent="0.25">
      <c r="C812" s="204">
        <v>20</v>
      </c>
      <c r="D812" s="205" t="str">
        <f>IF(C812&lt;&gt;"",TEXT(C812,"00")&amp;"/01/"&amp;'Configurações Básicas'!$E$5,"")</f>
        <v>20/01/2017</v>
      </c>
      <c r="E812" s="5">
        <v>1</v>
      </c>
      <c r="F812" s="5" t="s">
        <v>1444</v>
      </c>
      <c r="H812" s="5" t="s">
        <v>1445</v>
      </c>
      <c r="I812" s="5">
        <v>23.4</v>
      </c>
    </row>
    <row r="813" spans="3:9" hidden="1" x14ac:dyDescent="0.25">
      <c r="C813" s="204">
        <v>20</v>
      </c>
      <c r="D813" s="205" t="str">
        <f>IF(C813&lt;&gt;"",TEXT(C813,"00")&amp;"/01/"&amp;'Configurações Básicas'!$E$5,"")</f>
        <v>20/01/2017</v>
      </c>
      <c r="E813" s="5">
        <v>1</v>
      </c>
      <c r="F813" s="5" t="s">
        <v>1444</v>
      </c>
      <c r="H813" s="5" t="s">
        <v>1445</v>
      </c>
      <c r="I813" s="5">
        <v>23.4</v>
      </c>
    </row>
    <row r="814" spans="3:9" hidden="1" x14ac:dyDescent="0.25">
      <c r="C814" s="204">
        <v>20</v>
      </c>
      <c r="D814" s="205" t="str">
        <f>IF(C814&lt;&gt;"",TEXT(C814,"00")&amp;"/01/"&amp;'Configurações Básicas'!$E$5,"")</f>
        <v>20/01/2017</v>
      </c>
      <c r="E814" s="5">
        <v>1</v>
      </c>
      <c r="F814" s="5" t="s">
        <v>1444</v>
      </c>
      <c r="H814" s="5" t="s">
        <v>1445</v>
      </c>
      <c r="I814" s="5">
        <v>23.4</v>
      </c>
    </row>
    <row r="815" spans="3:9" hidden="1" x14ac:dyDescent="0.25">
      <c r="C815" s="204">
        <v>20</v>
      </c>
      <c r="D815" s="205" t="str">
        <f>IF(C815&lt;&gt;"",TEXT(C815,"00")&amp;"/01/"&amp;'Configurações Básicas'!$E$5,"")</f>
        <v>20/01/2017</v>
      </c>
      <c r="E815" s="5">
        <v>1</v>
      </c>
      <c r="F815" s="5" t="s">
        <v>1444</v>
      </c>
      <c r="H815" s="5" t="s">
        <v>1445</v>
      </c>
      <c r="I815" s="5">
        <v>23.4</v>
      </c>
    </row>
    <row r="816" spans="3:9" hidden="1" x14ac:dyDescent="0.25">
      <c r="C816" s="204">
        <v>20</v>
      </c>
      <c r="D816" s="205" t="str">
        <f>IF(C816&lt;&gt;"",TEXT(C816,"00")&amp;"/01/"&amp;'Configurações Básicas'!$E$5,"")</f>
        <v>20/01/2017</v>
      </c>
      <c r="E816" s="5">
        <v>1</v>
      </c>
      <c r="F816" s="5" t="s">
        <v>1444</v>
      </c>
      <c r="H816" s="5" t="s">
        <v>1445</v>
      </c>
      <c r="I816" s="5">
        <v>23.4</v>
      </c>
    </row>
    <row r="817" spans="3:9" hidden="1" x14ac:dyDescent="0.25">
      <c r="C817" s="204">
        <v>20</v>
      </c>
      <c r="D817" s="205" t="str">
        <f>IF(C817&lt;&gt;"",TEXT(C817,"00")&amp;"/01/"&amp;'Configurações Básicas'!$E$5,"")</f>
        <v>20/01/2017</v>
      </c>
      <c r="E817" s="5">
        <v>1</v>
      </c>
      <c r="F817" s="5" t="s">
        <v>1444</v>
      </c>
      <c r="H817" s="5" t="s">
        <v>1445</v>
      </c>
      <c r="I817" s="5">
        <v>23.4</v>
      </c>
    </row>
    <row r="818" spans="3:9" hidden="1" x14ac:dyDescent="0.25">
      <c r="C818" s="204">
        <v>20</v>
      </c>
      <c r="D818" s="205" t="str">
        <f>IF(C818&lt;&gt;"",TEXT(C818,"00")&amp;"/01/"&amp;'Configurações Básicas'!$E$5,"")</f>
        <v>20/01/2017</v>
      </c>
      <c r="E818" s="5">
        <v>1</v>
      </c>
      <c r="F818" s="5" t="s">
        <v>1444</v>
      </c>
      <c r="H818" s="5" t="s">
        <v>1445</v>
      </c>
      <c r="I818" s="5">
        <v>23.4</v>
      </c>
    </row>
    <row r="819" spans="3:9" hidden="1" x14ac:dyDescent="0.25">
      <c r="C819" s="204">
        <v>20</v>
      </c>
      <c r="D819" s="205" t="str">
        <f>IF(C819&lt;&gt;"",TEXT(C819,"00")&amp;"/01/"&amp;'Configurações Básicas'!$E$5,"")</f>
        <v>20/01/2017</v>
      </c>
      <c r="E819" s="5">
        <v>1</v>
      </c>
      <c r="F819" s="5" t="s">
        <v>1444</v>
      </c>
      <c r="H819" s="5" t="s">
        <v>1445</v>
      </c>
      <c r="I819" s="5">
        <v>23.4</v>
      </c>
    </row>
    <row r="820" spans="3:9" hidden="1" x14ac:dyDescent="0.25">
      <c r="C820" s="204">
        <v>20</v>
      </c>
      <c r="D820" s="205" t="str">
        <f>IF(C820&lt;&gt;"",TEXT(C820,"00")&amp;"/01/"&amp;'Configurações Básicas'!$E$5,"")</f>
        <v>20/01/2017</v>
      </c>
      <c r="E820" s="5">
        <v>1</v>
      </c>
      <c r="F820" s="5" t="s">
        <v>1444</v>
      </c>
      <c r="H820" s="5" t="s">
        <v>1445</v>
      </c>
      <c r="I820" s="5">
        <v>23.4</v>
      </c>
    </row>
    <row r="821" spans="3:9" hidden="1" x14ac:dyDescent="0.25">
      <c r="C821" s="204">
        <v>20</v>
      </c>
      <c r="D821" s="205" t="str">
        <f>IF(C821&lt;&gt;"",TEXT(C821,"00")&amp;"/01/"&amp;'Configurações Básicas'!$E$5,"")</f>
        <v>20/01/2017</v>
      </c>
      <c r="E821" s="5">
        <v>1</v>
      </c>
      <c r="F821" s="5" t="s">
        <v>1444</v>
      </c>
      <c r="H821" s="5" t="s">
        <v>1445</v>
      </c>
      <c r="I821" s="5">
        <v>23.4</v>
      </c>
    </row>
    <row r="822" spans="3:9" hidden="1" x14ac:dyDescent="0.25">
      <c r="C822" s="204">
        <v>20</v>
      </c>
      <c r="D822" s="205" t="str">
        <f>IF(C822&lt;&gt;"",TEXT(C822,"00")&amp;"/01/"&amp;'Configurações Básicas'!$E$5,"")</f>
        <v>20/01/2017</v>
      </c>
      <c r="E822" s="5">
        <v>1</v>
      </c>
      <c r="F822" s="5" t="s">
        <v>1444</v>
      </c>
      <c r="H822" s="5" t="s">
        <v>1445</v>
      </c>
      <c r="I822" s="5">
        <v>23.4</v>
      </c>
    </row>
    <row r="823" spans="3:9" hidden="1" x14ac:dyDescent="0.25">
      <c r="C823" s="204">
        <v>20</v>
      </c>
      <c r="D823" s="205" t="str">
        <f>IF(C823&lt;&gt;"",TEXT(C823,"00")&amp;"/01/"&amp;'Configurações Básicas'!$E$5,"")</f>
        <v>20/01/2017</v>
      </c>
      <c r="E823" s="5">
        <v>1</v>
      </c>
      <c r="F823" s="5" t="s">
        <v>1444</v>
      </c>
      <c r="H823" s="5" t="s">
        <v>1445</v>
      </c>
      <c r="I823" s="5">
        <v>23.4</v>
      </c>
    </row>
    <row r="824" spans="3:9" hidden="1" x14ac:dyDescent="0.25">
      <c r="C824" s="204">
        <v>20</v>
      </c>
      <c r="D824" s="205" t="str">
        <f>IF(C824&lt;&gt;"",TEXT(C824,"00")&amp;"/01/"&amp;'Configurações Básicas'!$E$5,"")</f>
        <v>20/01/2017</v>
      </c>
      <c r="E824" s="5">
        <v>1</v>
      </c>
      <c r="F824" s="5" t="s">
        <v>1444</v>
      </c>
      <c r="H824" s="5" t="s">
        <v>1445</v>
      </c>
      <c r="I824" s="5">
        <v>23.4</v>
      </c>
    </row>
    <row r="825" spans="3:9" hidden="1" x14ac:dyDescent="0.25">
      <c r="C825" s="204">
        <v>20</v>
      </c>
      <c r="D825" s="205" t="str">
        <f>IF(C825&lt;&gt;"",TEXT(C825,"00")&amp;"/01/"&amp;'Configurações Básicas'!$E$5,"")</f>
        <v>20/01/2017</v>
      </c>
      <c r="E825" s="5">
        <v>1</v>
      </c>
      <c r="F825" s="5" t="s">
        <v>1444</v>
      </c>
      <c r="H825" s="5" t="s">
        <v>1445</v>
      </c>
      <c r="I825" s="5">
        <v>23.4</v>
      </c>
    </row>
    <row r="826" spans="3:9" hidden="1" x14ac:dyDescent="0.25">
      <c r="C826" s="204">
        <v>20</v>
      </c>
      <c r="D826" s="205" t="str">
        <f>IF(C826&lt;&gt;"",TEXT(C826,"00")&amp;"/01/"&amp;'Configurações Básicas'!$E$5,"")</f>
        <v>20/01/2017</v>
      </c>
      <c r="E826" s="5">
        <v>1</v>
      </c>
      <c r="F826" s="5" t="s">
        <v>1444</v>
      </c>
      <c r="H826" s="5" t="s">
        <v>1445</v>
      </c>
      <c r="I826" s="5">
        <v>23.4</v>
      </c>
    </row>
    <row r="827" spans="3:9" hidden="1" x14ac:dyDescent="0.25">
      <c r="C827" s="204">
        <v>20</v>
      </c>
      <c r="D827" s="205" t="str">
        <f>IF(C827&lt;&gt;"",TEXT(C827,"00")&amp;"/01/"&amp;'Configurações Básicas'!$E$5,"")</f>
        <v>20/01/2017</v>
      </c>
      <c r="E827" s="5">
        <v>1</v>
      </c>
      <c r="F827" s="5" t="s">
        <v>1444</v>
      </c>
      <c r="H827" s="5" t="s">
        <v>1445</v>
      </c>
      <c r="I827" s="5">
        <v>23.4</v>
      </c>
    </row>
    <row r="828" spans="3:9" hidden="1" x14ac:dyDescent="0.25">
      <c r="C828" s="204">
        <v>20</v>
      </c>
      <c r="D828" s="205" t="str">
        <f>IF(C828&lt;&gt;"",TEXT(C828,"00")&amp;"/01/"&amp;'Configurações Básicas'!$E$5,"")</f>
        <v>20/01/2017</v>
      </c>
      <c r="E828" s="5">
        <v>1</v>
      </c>
      <c r="F828" s="5" t="s">
        <v>1444</v>
      </c>
      <c r="H828" s="5" t="s">
        <v>1445</v>
      </c>
      <c r="I828" s="5">
        <v>23.4</v>
      </c>
    </row>
    <row r="829" spans="3:9" hidden="1" x14ac:dyDescent="0.25">
      <c r="C829" s="204">
        <v>20</v>
      </c>
      <c r="D829" s="205" t="str">
        <f>IF(C829&lt;&gt;"",TEXT(C829,"00")&amp;"/01/"&amp;'Configurações Básicas'!$E$5,"")</f>
        <v>20/01/2017</v>
      </c>
      <c r="E829" s="5">
        <v>1</v>
      </c>
      <c r="F829" s="5" t="s">
        <v>1444</v>
      </c>
      <c r="H829" s="5" t="s">
        <v>1445</v>
      </c>
      <c r="I829" s="5">
        <v>23.4</v>
      </c>
    </row>
    <row r="830" spans="3:9" hidden="1" x14ac:dyDescent="0.25">
      <c r="C830" s="204">
        <v>20</v>
      </c>
      <c r="D830" s="205" t="str">
        <f>IF(C830&lt;&gt;"",TEXT(C830,"00")&amp;"/01/"&amp;'Configurações Básicas'!$E$5,"")</f>
        <v>20/01/2017</v>
      </c>
      <c r="E830" s="5">
        <v>1</v>
      </c>
      <c r="F830" s="5" t="s">
        <v>1444</v>
      </c>
      <c r="H830" s="5" t="s">
        <v>1445</v>
      </c>
      <c r="I830" s="5">
        <v>23.4</v>
      </c>
    </row>
    <row r="831" spans="3:9" hidden="1" x14ac:dyDescent="0.25">
      <c r="C831" s="204">
        <v>20</v>
      </c>
      <c r="D831" s="205" t="str">
        <f>IF(C831&lt;&gt;"",TEXT(C831,"00")&amp;"/01/"&amp;'Configurações Básicas'!$E$5,"")</f>
        <v>20/01/2017</v>
      </c>
      <c r="E831" s="5">
        <v>1</v>
      </c>
      <c r="F831" s="5" t="s">
        <v>1444</v>
      </c>
      <c r="H831" s="5" t="s">
        <v>1445</v>
      </c>
      <c r="I831" s="5">
        <v>23.4</v>
      </c>
    </row>
    <row r="832" spans="3:9" hidden="1" x14ac:dyDescent="0.25">
      <c r="C832" s="204">
        <v>20</v>
      </c>
      <c r="D832" s="205" t="str">
        <f>IF(C832&lt;&gt;"",TEXT(C832,"00")&amp;"/01/"&amp;'Configurações Básicas'!$E$5,"")</f>
        <v>20/01/2017</v>
      </c>
      <c r="E832" s="5">
        <v>1</v>
      </c>
      <c r="F832" s="5" t="s">
        <v>1444</v>
      </c>
      <c r="H832" s="5" t="s">
        <v>1445</v>
      </c>
      <c r="I832" s="5">
        <v>23.4</v>
      </c>
    </row>
    <row r="833" spans="3:9" hidden="1" x14ac:dyDescent="0.25">
      <c r="C833" s="204">
        <v>20</v>
      </c>
      <c r="D833" s="205" t="str">
        <f>IF(C833&lt;&gt;"",TEXT(C833,"00")&amp;"/01/"&amp;'Configurações Básicas'!$E$5,"")</f>
        <v>20/01/2017</v>
      </c>
      <c r="E833" s="5">
        <v>1</v>
      </c>
      <c r="F833" s="5" t="s">
        <v>1444</v>
      </c>
      <c r="H833" s="5" t="s">
        <v>1445</v>
      </c>
      <c r="I833" s="5">
        <v>23.4</v>
      </c>
    </row>
    <row r="834" spans="3:9" hidden="1" x14ac:dyDescent="0.25">
      <c r="C834" s="204">
        <v>20</v>
      </c>
      <c r="D834" s="205" t="str">
        <f>IF(C834&lt;&gt;"",TEXT(C834,"00")&amp;"/01/"&amp;'Configurações Básicas'!$E$5,"")</f>
        <v>20/01/2017</v>
      </c>
      <c r="E834" s="5">
        <v>1</v>
      </c>
      <c r="F834" s="5" t="s">
        <v>1444</v>
      </c>
      <c r="H834" s="5" t="s">
        <v>1445</v>
      </c>
      <c r="I834" s="5">
        <v>23.4</v>
      </c>
    </row>
    <row r="835" spans="3:9" hidden="1" x14ac:dyDescent="0.25">
      <c r="C835" s="204">
        <v>20</v>
      </c>
      <c r="D835" s="205" t="str">
        <f>IF(C835&lt;&gt;"",TEXT(C835,"00")&amp;"/01/"&amp;'Configurações Básicas'!$E$5,"")</f>
        <v>20/01/2017</v>
      </c>
      <c r="E835" s="5">
        <v>1</v>
      </c>
      <c r="F835" s="5" t="s">
        <v>1444</v>
      </c>
      <c r="H835" s="5" t="s">
        <v>1445</v>
      </c>
      <c r="I835" s="5">
        <v>23.4</v>
      </c>
    </row>
    <row r="836" spans="3:9" hidden="1" x14ac:dyDescent="0.25">
      <c r="C836" s="204">
        <v>20</v>
      </c>
      <c r="D836" s="205" t="str">
        <f>IF(C836&lt;&gt;"",TEXT(C836,"00")&amp;"/01/"&amp;'Configurações Básicas'!$E$5,"")</f>
        <v>20/01/2017</v>
      </c>
      <c r="E836" s="5">
        <v>1</v>
      </c>
      <c r="F836" s="5" t="s">
        <v>1444</v>
      </c>
      <c r="H836" s="5" t="s">
        <v>1445</v>
      </c>
      <c r="I836" s="5">
        <v>23.4</v>
      </c>
    </row>
    <row r="837" spans="3:9" hidden="1" x14ac:dyDescent="0.25">
      <c r="C837" s="204">
        <v>20</v>
      </c>
      <c r="D837" s="205" t="str">
        <f>IF(C837&lt;&gt;"",TEXT(C837,"00")&amp;"/01/"&amp;'Configurações Básicas'!$E$5,"")</f>
        <v>20/01/2017</v>
      </c>
      <c r="E837" s="5">
        <v>1</v>
      </c>
      <c r="F837" s="5" t="s">
        <v>1444</v>
      </c>
      <c r="H837" s="5" t="s">
        <v>1445</v>
      </c>
      <c r="I837" s="5">
        <v>23.4</v>
      </c>
    </row>
    <row r="838" spans="3:9" hidden="1" x14ac:dyDescent="0.25">
      <c r="C838" s="204">
        <v>20</v>
      </c>
      <c r="D838" s="205" t="str">
        <f>IF(C838&lt;&gt;"",TEXT(C838,"00")&amp;"/01/"&amp;'Configurações Básicas'!$E$5,"")</f>
        <v>20/01/2017</v>
      </c>
      <c r="E838" s="5">
        <v>1</v>
      </c>
      <c r="F838" s="5" t="s">
        <v>1444</v>
      </c>
      <c r="H838" s="5" t="s">
        <v>1445</v>
      </c>
      <c r="I838" s="5">
        <v>23.4</v>
      </c>
    </row>
    <row r="839" spans="3:9" hidden="1" x14ac:dyDescent="0.25">
      <c r="C839" s="204">
        <v>20</v>
      </c>
      <c r="D839" s="205" t="str">
        <f>IF(C839&lt;&gt;"",TEXT(C839,"00")&amp;"/01/"&amp;'Configurações Básicas'!$E$5,"")</f>
        <v>20/01/2017</v>
      </c>
      <c r="E839" s="5">
        <v>1</v>
      </c>
      <c r="F839" s="5" t="s">
        <v>1444</v>
      </c>
      <c r="H839" s="5" t="s">
        <v>1445</v>
      </c>
      <c r="I839" s="5">
        <v>23.4</v>
      </c>
    </row>
    <row r="840" spans="3:9" hidden="1" x14ac:dyDescent="0.25">
      <c r="C840" s="204">
        <v>20</v>
      </c>
      <c r="D840" s="205" t="str">
        <f>IF(C840&lt;&gt;"",TEXT(C840,"00")&amp;"/01/"&amp;'Configurações Básicas'!$E$5,"")</f>
        <v>20/01/2017</v>
      </c>
      <c r="E840" s="5">
        <v>1</v>
      </c>
      <c r="F840" s="5" t="s">
        <v>1444</v>
      </c>
      <c r="H840" s="5" t="s">
        <v>1445</v>
      </c>
      <c r="I840" s="5">
        <v>23.4</v>
      </c>
    </row>
    <row r="841" spans="3:9" hidden="1" x14ac:dyDescent="0.25">
      <c r="C841" s="204">
        <v>20</v>
      </c>
      <c r="D841" s="205" t="str">
        <f>IF(C841&lt;&gt;"",TEXT(C841,"00")&amp;"/01/"&amp;'Configurações Básicas'!$E$5,"")</f>
        <v>20/01/2017</v>
      </c>
      <c r="E841" s="5">
        <v>1</v>
      </c>
      <c r="F841" s="5" t="s">
        <v>1444</v>
      </c>
      <c r="H841" s="5" t="s">
        <v>1445</v>
      </c>
      <c r="I841" s="5">
        <v>23.4</v>
      </c>
    </row>
    <row r="842" spans="3:9" hidden="1" x14ac:dyDescent="0.25">
      <c r="C842" s="204">
        <v>20</v>
      </c>
      <c r="D842" s="205" t="str">
        <f>IF(C842&lt;&gt;"",TEXT(C842,"00")&amp;"/01/"&amp;'Configurações Básicas'!$E$5,"")</f>
        <v>20/01/2017</v>
      </c>
      <c r="E842" s="5">
        <v>1</v>
      </c>
      <c r="F842" s="5" t="s">
        <v>1444</v>
      </c>
      <c r="H842" s="5" t="s">
        <v>1445</v>
      </c>
      <c r="I842" s="5">
        <v>23.4</v>
      </c>
    </row>
    <row r="843" spans="3:9" hidden="1" x14ac:dyDescent="0.25">
      <c r="C843" s="204">
        <v>20</v>
      </c>
      <c r="D843" s="205" t="str">
        <f>IF(C843&lt;&gt;"",TEXT(C843,"00")&amp;"/01/"&amp;'Configurações Básicas'!$E$5,"")</f>
        <v>20/01/2017</v>
      </c>
      <c r="E843" s="5">
        <v>1</v>
      </c>
      <c r="F843" s="5" t="s">
        <v>1444</v>
      </c>
      <c r="H843" s="5" t="s">
        <v>1445</v>
      </c>
      <c r="I843" s="5">
        <v>23.4</v>
      </c>
    </row>
    <row r="844" spans="3:9" hidden="1" x14ac:dyDescent="0.25">
      <c r="C844" s="204">
        <v>20</v>
      </c>
      <c r="D844" s="205" t="str">
        <f>IF(C844&lt;&gt;"",TEXT(C844,"00")&amp;"/01/"&amp;'Configurações Básicas'!$E$5,"")</f>
        <v>20/01/2017</v>
      </c>
      <c r="E844" s="5">
        <v>1</v>
      </c>
      <c r="F844" s="5" t="s">
        <v>1444</v>
      </c>
      <c r="H844" s="5" t="s">
        <v>1445</v>
      </c>
      <c r="I844" s="5">
        <v>23.4</v>
      </c>
    </row>
    <row r="845" spans="3:9" hidden="1" x14ac:dyDescent="0.25">
      <c r="C845" s="204">
        <v>20</v>
      </c>
      <c r="D845" s="205" t="str">
        <f>IF(C845&lt;&gt;"",TEXT(C845,"00")&amp;"/01/"&amp;'Configurações Básicas'!$E$5,"")</f>
        <v>20/01/2017</v>
      </c>
      <c r="E845" s="5">
        <v>1</v>
      </c>
      <c r="F845" s="5" t="s">
        <v>1444</v>
      </c>
      <c r="H845" s="5" t="s">
        <v>1445</v>
      </c>
      <c r="I845" s="5">
        <v>23.4</v>
      </c>
    </row>
    <row r="846" spans="3:9" hidden="1" x14ac:dyDescent="0.25">
      <c r="C846" s="204">
        <v>20</v>
      </c>
      <c r="D846" s="205" t="str">
        <f>IF(C846&lt;&gt;"",TEXT(C846,"00")&amp;"/01/"&amp;'Configurações Básicas'!$E$5,"")</f>
        <v>20/01/2017</v>
      </c>
      <c r="E846" s="5">
        <v>1</v>
      </c>
      <c r="F846" s="5" t="s">
        <v>1444</v>
      </c>
      <c r="H846" s="5" t="s">
        <v>1445</v>
      </c>
      <c r="I846" s="5">
        <v>23.4</v>
      </c>
    </row>
    <row r="847" spans="3:9" hidden="1" x14ac:dyDescent="0.25">
      <c r="C847" s="204">
        <v>20</v>
      </c>
      <c r="D847" s="205" t="str">
        <f>IF(C847&lt;&gt;"",TEXT(C847,"00")&amp;"/01/"&amp;'Configurações Básicas'!$E$5,"")</f>
        <v>20/01/2017</v>
      </c>
      <c r="E847" s="5">
        <v>1</v>
      </c>
      <c r="F847" s="5" t="s">
        <v>1444</v>
      </c>
      <c r="H847" s="5" t="s">
        <v>1445</v>
      </c>
      <c r="I847" s="5">
        <v>23.4</v>
      </c>
    </row>
    <row r="848" spans="3:9" hidden="1" x14ac:dyDescent="0.25">
      <c r="C848" s="204">
        <v>20</v>
      </c>
      <c r="D848" s="205" t="str">
        <f>IF(C848&lt;&gt;"",TEXT(C848,"00")&amp;"/01/"&amp;'Configurações Básicas'!$E$5,"")</f>
        <v>20/01/2017</v>
      </c>
      <c r="E848" s="5">
        <v>1</v>
      </c>
      <c r="F848" s="5" t="s">
        <v>1444</v>
      </c>
      <c r="H848" s="5" t="s">
        <v>1445</v>
      </c>
      <c r="I848" s="5">
        <v>23.4</v>
      </c>
    </row>
    <row r="849" spans="3:9" hidden="1" x14ac:dyDescent="0.25">
      <c r="C849" s="204">
        <v>20</v>
      </c>
      <c r="D849" s="205" t="str">
        <f>IF(C849&lt;&gt;"",TEXT(C849,"00")&amp;"/01/"&amp;'Configurações Básicas'!$E$5,"")</f>
        <v>20/01/2017</v>
      </c>
      <c r="E849" s="5">
        <v>1</v>
      </c>
      <c r="F849" s="5" t="s">
        <v>1444</v>
      </c>
      <c r="H849" s="5" t="s">
        <v>1445</v>
      </c>
      <c r="I849" s="5">
        <v>23.4</v>
      </c>
    </row>
    <row r="850" spans="3:9" hidden="1" x14ac:dyDescent="0.25">
      <c r="C850" s="204">
        <v>20</v>
      </c>
      <c r="D850" s="205" t="str">
        <f>IF(C850&lt;&gt;"",TEXT(C850,"00")&amp;"/01/"&amp;'Configurações Básicas'!$E$5,"")</f>
        <v>20/01/2017</v>
      </c>
      <c r="E850" s="5">
        <v>1</v>
      </c>
      <c r="F850" s="5" t="s">
        <v>1444</v>
      </c>
      <c r="H850" s="5" t="s">
        <v>1445</v>
      </c>
      <c r="I850" s="5">
        <v>23.4</v>
      </c>
    </row>
    <row r="851" spans="3:9" hidden="1" x14ac:dyDescent="0.25">
      <c r="C851" s="204">
        <v>20</v>
      </c>
      <c r="D851" s="205" t="str">
        <f>IF(C851&lt;&gt;"",TEXT(C851,"00")&amp;"/01/"&amp;'Configurações Básicas'!$E$5,"")</f>
        <v>20/01/2017</v>
      </c>
      <c r="E851" s="5">
        <v>1</v>
      </c>
      <c r="F851" s="5" t="s">
        <v>1444</v>
      </c>
      <c r="H851" s="5" t="s">
        <v>1445</v>
      </c>
      <c r="I851" s="5">
        <v>23.4</v>
      </c>
    </row>
    <row r="852" spans="3:9" hidden="1" x14ac:dyDescent="0.25">
      <c r="C852" s="204">
        <v>20</v>
      </c>
      <c r="D852" s="205" t="str">
        <f>IF(C852&lt;&gt;"",TEXT(C852,"00")&amp;"/01/"&amp;'Configurações Básicas'!$E$5,"")</f>
        <v>20/01/2017</v>
      </c>
      <c r="E852" s="5">
        <v>1</v>
      </c>
      <c r="F852" s="5" t="s">
        <v>1444</v>
      </c>
      <c r="H852" s="5" t="s">
        <v>1445</v>
      </c>
      <c r="I852" s="5">
        <v>23.4</v>
      </c>
    </row>
    <row r="853" spans="3:9" hidden="1" x14ac:dyDescent="0.25">
      <c r="C853" s="204">
        <v>20</v>
      </c>
      <c r="D853" s="205" t="str">
        <f>IF(C853&lt;&gt;"",TEXT(C853,"00")&amp;"/01/"&amp;'Configurações Básicas'!$E$5,"")</f>
        <v>20/01/2017</v>
      </c>
      <c r="E853" s="5">
        <v>1</v>
      </c>
      <c r="F853" s="5" t="s">
        <v>1444</v>
      </c>
      <c r="H853" s="5" t="s">
        <v>1445</v>
      </c>
      <c r="I853" s="5">
        <v>23.4</v>
      </c>
    </row>
    <row r="854" spans="3:9" hidden="1" x14ac:dyDescent="0.25">
      <c r="C854" s="204">
        <v>20</v>
      </c>
      <c r="D854" s="205" t="str">
        <f>IF(C854&lt;&gt;"",TEXT(C854,"00")&amp;"/01/"&amp;'Configurações Básicas'!$E$5,"")</f>
        <v>20/01/2017</v>
      </c>
      <c r="E854" s="5">
        <v>1</v>
      </c>
      <c r="F854" s="5" t="s">
        <v>1444</v>
      </c>
      <c r="H854" s="5" t="s">
        <v>1445</v>
      </c>
      <c r="I854" s="5">
        <v>23.4</v>
      </c>
    </row>
    <row r="855" spans="3:9" hidden="1" x14ac:dyDescent="0.25">
      <c r="C855" s="204">
        <v>20</v>
      </c>
      <c r="D855" s="205" t="str">
        <f>IF(C855&lt;&gt;"",TEXT(C855,"00")&amp;"/01/"&amp;'Configurações Básicas'!$E$5,"")</f>
        <v>20/01/2017</v>
      </c>
      <c r="E855" s="5">
        <v>1</v>
      </c>
      <c r="F855" s="5" t="s">
        <v>1444</v>
      </c>
      <c r="H855" s="5" t="s">
        <v>1445</v>
      </c>
      <c r="I855" s="5">
        <v>23.4</v>
      </c>
    </row>
    <row r="856" spans="3:9" hidden="1" x14ac:dyDescent="0.25">
      <c r="C856" s="204">
        <v>20</v>
      </c>
      <c r="D856" s="205" t="str">
        <f>IF(C856&lt;&gt;"",TEXT(C856,"00")&amp;"/01/"&amp;'Configurações Básicas'!$E$5,"")</f>
        <v>20/01/2017</v>
      </c>
      <c r="E856" s="5">
        <v>1</v>
      </c>
      <c r="F856" s="5" t="s">
        <v>1444</v>
      </c>
      <c r="H856" s="5" t="s">
        <v>1445</v>
      </c>
      <c r="I856" s="5">
        <v>23.4</v>
      </c>
    </row>
    <row r="857" spans="3:9" hidden="1" x14ac:dyDescent="0.25">
      <c r="C857" s="204">
        <v>20</v>
      </c>
      <c r="D857" s="205" t="str">
        <f>IF(C857&lt;&gt;"",TEXT(C857,"00")&amp;"/01/"&amp;'Configurações Básicas'!$E$5,"")</f>
        <v>20/01/2017</v>
      </c>
      <c r="E857" s="5">
        <v>1</v>
      </c>
      <c r="F857" s="5" t="s">
        <v>1444</v>
      </c>
      <c r="H857" s="5" t="s">
        <v>1445</v>
      </c>
      <c r="I857" s="5">
        <v>23.4</v>
      </c>
    </row>
    <row r="858" spans="3:9" hidden="1" x14ac:dyDescent="0.25">
      <c r="C858" s="204">
        <v>20</v>
      </c>
      <c r="D858" s="205" t="str">
        <f>IF(C858&lt;&gt;"",TEXT(C858,"00")&amp;"/01/"&amp;'Configurações Básicas'!$E$5,"")</f>
        <v>20/01/2017</v>
      </c>
      <c r="E858" s="5">
        <v>1</v>
      </c>
      <c r="F858" s="5" t="s">
        <v>1444</v>
      </c>
      <c r="H858" s="5" t="s">
        <v>1445</v>
      </c>
      <c r="I858" s="5">
        <v>23.4</v>
      </c>
    </row>
    <row r="859" spans="3:9" hidden="1" x14ac:dyDescent="0.25">
      <c r="C859" s="204">
        <v>20</v>
      </c>
      <c r="D859" s="205" t="str">
        <f>IF(C859&lt;&gt;"",TEXT(C859,"00")&amp;"/01/"&amp;'Configurações Básicas'!$E$5,"")</f>
        <v>20/01/2017</v>
      </c>
      <c r="E859" s="5">
        <v>1</v>
      </c>
      <c r="F859" s="5" t="s">
        <v>1444</v>
      </c>
      <c r="H859" s="5" t="s">
        <v>1445</v>
      </c>
      <c r="I859" s="5">
        <v>23.4</v>
      </c>
    </row>
    <row r="860" spans="3:9" hidden="1" x14ac:dyDescent="0.25">
      <c r="C860" s="204">
        <v>20</v>
      </c>
      <c r="D860" s="205" t="str">
        <f>IF(C860&lt;&gt;"",TEXT(C860,"00")&amp;"/01/"&amp;'Configurações Básicas'!$E$5,"")</f>
        <v>20/01/2017</v>
      </c>
      <c r="E860" s="5">
        <v>1</v>
      </c>
      <c r="F860" s="5" t="s">
        <v>1444</v>
      </c>
      <c r="H860" s="5" t="s">
        <v>1445</v>
      </c>
      <c r="I860" s="5">
        <v>23.4</v>
      </c>
    </row>
    <row r="861" spans="3:9" hidden="1" x14ac:dyDescent="0.25">
      <c r="C861" s="204">
        <v>20</v>
      </c>
      <c r="D861" s="205" t="str">
        <f>IF(C861&lt;&gt;"",TEXT(C861,"00")&amp;"/01/"&amp;'Configurações Básicas'!$E$5,"")</f>
        <v>20/01/2017</v>
      </c>
      <c r="E861" s="5">
        <v>1</v>
      </c>
      <c r="F861" s="5" t="s">
        <v>1444</v>
      </c>
      <c r="H861" s="5" t="s">
        <v>1445</v>
      </c>
      <c r="I861" s="5">
        <v>23.4</v>
      </c>
    </row>
    <row r="862" spans="3:9" hidden="1" x14ac:dyDescent="0.25">
      <c r="C862" s="204">
        <v>20</v>
      </c>
      <c r="D862" s="205" t="str">
        <f>IF(C862&lt;&gt;"",TEXT(C862,"00")&amp;"/01/"&amp;'Configurações Básicas'!$E$5,"")</f>
        <v>20/01/2017</v>
      </c>
      <c r="E862" s="5">
        <v>1</v>
      </c>
      <c r="F862" s="5" t="s">
        <v>1444</v>
      </c>
      <c r="H862" s="5" t="s">
        <v>1445</v>
      </c>
      <c r="I862" s="5">
        <v>23.4</v>
      </c>
    </row>
    <row r="863" spans="3:9" hidden="1" x14ac:dyDescent="0.25">
      <c r="C863" s="204">
        <v>20</v>
      </c>
      <c r="D863" s="205" t="str">
        <f>IF(C863&lt;&gt;"",TEXT(C863,"00")&amp;"/01/"&amp;'Configurações Básicas'!$E$5,"")</f>
        <v>20/01/2017</v>
      </c>
      <c r="E863" s="5">
        <v>1</v>
      </c>
      <c r="F863" s="5" t="s">
        <v>1444</v>
      </c>
      <c r="H863" s="5" t="s">
        <v>1445</v>
      </c>
      <c r="I863" s="5">
        <v>23.4</v>
      </c>
    </row>
    <row r="864" spans="3:9" hidden="1" x14ac:dyDescent="0.25">
      <c r="C864" s="204">
        <v>20</v>
      </c>
      <c r="D864" s="205" t="str">
        <f>IF(C864&lt;&gt;"",TEXT(C864,"00")&amp;"/01/"&amp;'Configurações Básicas'!$E$5,"")</f>
        <v>20/01/2017</v>
      </c>
      <c r="E864" s="5">
        <v>1</v>
      </c>
      <c r="F864" s="5" t="s">
        <v>1444</v>
      </c>
      <c r="H864" s="5" t="s">
        <v>1445</v>
      </c>
      <c r="I864" s="5">
        <v>23.4</v>
      </c>
    </row>
    <row r="865" spans="3:9" hidden="1" x14ac:dyDescent="0.25">
      <c r="C865" s="204">
        <v>20</v>
      </c>
      <c r="D865" s="205" t="str">
        <f>IF(C865&lt;&gt;"",TEXT(C865,"00")&amp;"/01/"&amp;'Configurações Básicas'!$E$5,"")</f>
        <v>20/01/2017</v>
      </c>
      <c r="E865" s="5">
        <v>1</v>
      </c>
      <c r="F865" s="5" t="s">
        <v>1444</v>
      </c>
      <c r="H865" s="5" t="s">
        <v>1445</v>
      </c>
      <c r="I865" s="5">
        <v>23.4</v>
      </c>
    </row>
    <row r="866" spans="3:9" hidden="1" x14ac:dyDescent="0.25">
      <c r="C866" s="204">
        <v>20</v>
      </c>
      <c r="D866" s="205" t="str">
        <f>IF(C866&lt;&gt;"",TEXT(C866,"00")&amp;"/01/"&amp;'Configurações Básicas'!$E$5,"")</f>
        <v>20/01/2017</v>
      </c>
      <c r="E866" s="5">
        <v>1</v>
      </c>
      <c r="F866" s="5" t="s">
        <v>1444</v>
      </c>
      <c r="H866" s="5" t="s">
        <v>1445</v>
      </c>
      <c r="I866" s="5">
        <v>23.4</v>
      </c>
    </row>
    <row r="867" spans="3:9" hidden="1" x14ac:dyDescent="0.25">
      <c r="C867" s="204">
        <v>20</v>
      </c>
      <c r="D867" s="205" t="str">
        <f>IF(C867&lt;&gt;"",TEXT(C867,"00")&amp;"/01/"&amp;'Configurações Básicas'!$E$5,"")</f>
        <v>20/01/2017</v>
      </c>
      <c r="E867" s="5">
        <v>1</v>
      </c>
      <c r="F867" s="5" t="s">
        <v>1444</v>
      </c>
      <c r="H867" s="5" t="s">
        <v>1445</v>
      </c>
      <c r="I867" s="5">
        <v>23.4</v>
      </c>
    </row>
    <row r="868" spans="3:9" hidden="1" x14ac:dyDescent="0.25">
      <c r="C868" s="204">
        <v>20</v>
      </c>
      <c r="D868" s="205" t="str">
        <f>IF(C868&lt;&gt;"",TEXT(C868,"00")&amp;"/01/"&amp;'Configurações Básicas'!$E$5,"")</f>
        <v>20/01/2017</v>
      </c>
      <c r="E868" s="5">
        <v>1</v>
      </c>
      <c r="F868" s="5" t="s">
        <v>1444</v>
      </c>
      <c r="H868" s="5" t="s">
        <v>1445</v>
      </c>
      <c r="I868" s="5">
        <v>23.4</v>
      </c>
    </row>
    <row r="869" spans="3:9" hidden="1" x14ac:dyDescent="0.25">
      <c r="C869" s="204">
        <v>20</v>
      </c>
      <c r="D869" s="205" t="str">
        <f>IF(C869&lt;&gt;"",TEXT(C869,"00")&amp;"/01/"&amp;'Configurações Básicas'!$E$5,"")</f>
        <v>20/01/2017</v>
      </c>
      <c r="E869" s="5">
        <v>1</v>
      </c>
      <c r="F869" s="5" t="s">
        <v>1444</v>
      </c>
      <c r="H869" s="5" t="s">
        <v>1445</v>
      </c>
      <c r="I869" s="5">
        <v>23.4</v>
      </c>
    </row>
    <row r="870" spans="3:9" hidden="1" x14ac:dyDescent="0.25">
      <c r="C870" s="204">
        <v>20</v>
      </c>
      <c r="D870" s="205" t="str">
        <f>IF(C870&lt;&gt;"",TEXT(C870,"00")&amp;"/01/"&amp;'Configurações Básicas'!$E$5,"")</f>
        <v>20/01/2017</v>
      </c>
      <c r="E870" s="5">
        <v>1</v>
      </c>
      <c r="F870" s="5" t="s">
        <v>1444</v>
      </c>
      <c r="H870" s="5" t="s">
        <v>1445</v>
      </c>
      <c r="I870" s="5">
        <v>23.4</v>
      </c>
    </row>
    <row r="871" spans="3:9" hidden="1" x14ac:dyDescent="0.25">
      <c r="C871" s="204">
        <v>20</v>
      </c>
      <c r="D871" s="205" t="str">
        <f>IF(C871&lt;&gt;"",TEXT(C871,"00")&amp;"/01/"&amp;'Configurações Básicas'!$E$5,"")</f>
        <v>20/01/2017</v>
      </c>
      <c r="E871" s="5">
        <v>1</v>
      </c>
      <c r="F871" s="5" t="s">
        <v>1444</v>
      </c>
      <c r="H871" s="5" t="s">
        <v>1445</v>
      </c>
      <c r="I871" s="5">
        <v>23.4</v>
      </c>
    </row>
    <row r="872" spans="3:9" hidden="1" x14ac:dyDescent="0.25">
      <c r="C872" s="204">
        <v>20</v>
      </c>
      <c r="D872" s="205" t="str">
        <f>IF(C872&lt;&gt;"",TEXT(C872,"00")&amp;"/01/"&amp;'Configurações Básicas'!$E$5,"")</f>
        <v>20/01/2017</v>
      </c>
      <c r="E872" s="5">
        <v>1</v>
      </c>
      <c r="F872" s="5" t="s">
        <v>1444</v>
      </c>
      <c r="H872" s="5" t="s">
        <v>1445</v>
      </c>
      <c r="I872" s="5">
        <v>23.4</v>
      </c>
    </row>
    <row r="873" spans="3:9" hidden="1" x14ac:dyDescent="0.25">
      <c r="C873" s="204">
        <v>20</v>
      </c>
      <c r="D873" s="205" t="str">
        <f>IF(C873&lt;&gt;"",TEXT(C873,"00")&amp;"/01/"&amp;'Configurações Básicas'!$E$5,"")</f>
        <v>20/01/2017</v>
      </c>
      <c r="E873" s="5">
        <v>1</v>
      </c>
      <c r="F873" s="5" t="s">
        <v>1444</v>
      </c>
      <c r="H873" s="5" t="s">
        <v>1445</v>
      </c>
      <c r="I873" s="5">
        <v>23.4</v>
      </c>
    </row>
    <row r="874" spans="3:9" hidden="1" x14ac:dyDescent="0.25">
      <c r="C874" s="204">
        <v>20</v>
      </c>
      <c r="D874" s="205" t="str">
        <f>IF(C874&lt;&gt;"",TEXT(C874,"00")&amp;"/01/"&amp;'Configurações Básicas'!$E$5,"")</f>
        <v>20/01/2017</v>
      </c>
      <c r="E874" s="5">
        <v>1</v>
      </c>
      <c r="F874" s="5" t="s">
        <v>1444</v>
      </c>
      <c r="H874" s="5" t="s">
        <v>1445</v>
      </c>
      <c r="I874" s="5">
        <v>23.4</v>
      </c>
    </row>
    <row r="875" spans="3:9" hidden="1" x14ac:dyDescent="0.25">
      <c r="C875" s="204">
        <v>20</v>
      </c>
      <c r="D875" s="205" t="str">
        <f>IF(C875&lt;&gt;"",TEXT(C875,"00")&amp;"/01/"&amp;'Configurações Básicas'!$E$5,"")</f>
        <v>20/01/2017</v>
      </c>
      <c r="E875" s="5">
        <v>1</v>
      </c>
      <c r="F875" s="5" t="s">
        <v>1444</v>
      </c>
      <c r="H875" s="5" t="s">
        <v>1445</v>
      </c>
      <c r="I875" s="5">
        <v>23.4</v>
      </c>
    </row>
    <row r="876" spans="3:9" hidden="1" x14ac:dyDescent="0.25">
      <c r="C876" s="204">
        <v>20</v>
      </c>
      <c r="D876" s="205" t="str">
        <f>IF(C876&lt;&gt;"",TEXT(C876,"00")&amp;"/01/"&amp;'Configurações Básicas'!$E$5,"")</f>
        <v>20/01/2017</v>
      </c>
      <c r="E876" s="5">
        <v>1</v>
      </c>
      <c r="F876" s="5" t="s">
        <v>1444</v>
      </c>
      <c r="H876" s="5" t="s">
        <v>1445</v>
      </c>
      <c r="I876" s="5">
        <v>23.4</v>
      </c>
    </row>
    <row r="877" spans="3:9" hidden="1" x14ac:dyDescent="0.25">
      <c r="C877" s="204">
        <v>20</v>
      </c>
      <c r="D877" s="205" t="str">
        <f>IF(C877&lt;&gt;"",TEXT(C877,"00")&amp;"/01/"&amp;'Configurações Básicas'!$E$5,"")</f>
        <v>20/01/2017</v>
      </c>
      <c r="E877" s="5">
        <v>1</v>
      </c>
      <c r="F877" s="5" t="s">
        <v>1444</v>
      </c>
      <c r="H877" s="5" t="s">
        <v>1445</v>
      </c>
      <c r="I877" s="5">
        <v>23.4</v>
      </c>
    </row>
    <row r="878" spans="3:9" hidden="1" x14ac:dyDescent="0.25">
      <c r="C878" s="204">
        <v>20</v>
      </c>
      <c r="D878" s="205" t="str">
        <f>IF(C878&lt;&gt;"",TEXT(C878,"00")&amp;"/01/"&amp;'Configurações Básicas'!$E$5,"")</f>
        <v>20/01/2017</v>
      </c>
      <c r="E878" s="5">
        <v>1</v>
      </c>
      <c r="F878" s="5" t="s">
        <v>1444</v>
      </c>
      <c r="H878" s="5" t="s">
        <v>1445</v>
      </c>
      <c r="I878" s="5">
        <v>23.4</v>
      </c>
    </row>
    <row r="879" spans="3:9" hidden="1" x14ac:dyDescent="0.25">
      <c r="C879" s="204">
        <v>20</v>
      </c>
      <c r="D879" s="205" t="str">
        <f>IF(C879&lt;&gt;"",TEXT(C879,"00")&amp;"/01/"&amp;'Configurações Básicas'!$E$5,"")</f>
        <v>20/01/2017</v>
      </c>
      <c r="E879" s="5">
        <v>1</v>
      </c>
      <c r="F879" s="5" t="s">
        <v>1444</v>
      </c>
      <c r="H879" s="5" t="s">
        <v>1445</v>
      </c>
      <c r="I879" s="5">
        <v>23.4</v>
      </c>
    </row>
    <row r="880" spans="3:9" hidden="1" x14ac:dyDescent="0.25">
      <c r="C880" s="204">
        <v>20</v>
      </c>
      <c r="D880" s="205" t="str">
        <f>IF(C880&lt;&gt;"",TEXT(C880,"00")&amp;"/01/"&amp;'Configurações Básicas'!$E$5,"")</f>
        <v>20/01/2017</v>
      </c>
      <c r="E880" s="5">
        <v>1</v>
      </c>
      <c r="F880" s="5" t="s">
        <v>1444</v>
      </c>
      <c r="H880" s="5" t="s">
        <v>1445</v>
      </c>
      <c r="I880" s="5">
        <v>23.4</v>
      </c>
    </row>
    <row r="881" spans="3:9" hidden="1" x14ac:dyDescent="0.25">
      <c r="C881" s="204">
        <v>20</v>
      </c>
      <c r="D881" s="205" t="str">
        <f>IF(C881&lt;&gt;"",TEXT(C881,"00")&amp;"/01/"&amp;'Configurações Básicas'!$E$5,"")</f>
        <v>20/01/2017</v>
      </c>
      <c r="E881" s="5">
        <v>1</v>
      </c>
      <c r="F881" s="5" t="s">
        <v>1444</v>
      </c>
      <c r="H881" s="5" t="s">
        <v>1445</v>
      </c>
      <c r="I881" s="5">
        <v>23.4</v>
      </c>
    </row>
    <row r="882" spans="3:9" hidden="1" x14ac:dyDescent="0.25">
      <c r="C882" s="204">
        <v>20</v>
      </c>
      <c r="D882" s="205" t="str">
        <f>IF(C882&lt;&gt;"",TEXT(C882,"00")&amp;"/01/"&amp;'Configurações Básicas'!$E$5,"")</f>
        <v>20/01/2017</v>
      </c>
      <c r="E882" s="5">
        <v>1</v>
      </c>
      <c r="F882" s="5" t="s">
        <v>1444</v>
      </c>
      <c r="H882" s="5" t="s">
        <v>1445</v>
      </c>
      <c r="I882" s="5">
        <v>23.4</v>
      </c>
    </row>
    <row r="883" spans="3:9" hidden="1" x14ac:dyDescent="0.25">
      <c r="C883" s="204">
        <v>20</v>
      </c>
      <c r="D883" s="205" t="str">
        <f>IF(C883&lt;&gt;"",TEXT(C883,"00")&amp;"/01/"&amp;'Configurações Básicas'!$E$5,"")</f>
        <v>20/01/2017</v>
      </c>
      <c r="E883" s="5">
        <v>1</v>
      </c>
      <c r="F883" s="5" t="s">
        <v>1444</v>
      </c>
      <c r="H883" s="5" t="s">
        <v>1445</v>
      </c>
      <c r="I883" s="5">
        <v>23.4</v>
      </c>
    </row>
    <row r="884" spans="3:9" hidden="1" x14ac:dyDescent="0.25">
      <c r="C884" s="204">
        <v>20</v>
      </c>
      <c r="D884" s="205" t="str">
        <f>IF(C884&lt;&gt;"",TEXT(C884,"00")&amp;"/01/"&amp;'Configurações Básicas'!$E$5,"")</f>
        <v>20/01/2017</v>
      </c>
      <c r="E884" s="5">
        <v>1</v>
      </c>
      <c r="F884" s="5" t="s">
        <v>1444</v>
      </c>
      <c r="H884" s="5" t="s">
        <v>1445</v>
      </c>
      <c r="I884" s="5">
        <v>23.4</v>
      </c>
    </row>
    <row r="885" spans="3:9" hidden="1" x14ac:dyDescent="0.25">
      <c r="C885" s="204">
        <v>20</v>
      </c>
      <c r="D885" s="205" t="str">
        <f>IF(C885&lt;&gt;"",TEXT(C885,"00")&amp;"/01/"&amp;'Configurações Básicas'!$E$5,"")</f>
        <v>20/01/2017</v>
      </c>
      <c r="E885" s="5">
        <v>1</v>
      </c>
      <c r="F885" s="5" t="s">
        <v>1444</v>
      </c>
      <c r="H885" s="5" t="s">
        <v>1445</v>
      </c>
      <c r="I885" s="5">
        <v>23.4</v>
      </c>
    </row>
    <row r="886" spans="3:9" hidden="1" x14ac:dyDescent="0.25">
      <c r="C886" s="204">
        <v>20</v>
      </c>
      <c r="D886" s="205" t="str">
        <f>IF(C886&lt;&gt;"",TEXT(C886,"00")&amp;"/01/"&amp;'Configurações Básicas'!$E$5,"")</f>
        <v>20/01/2017</v>
      </c>
      <c r="E886" s="5">
        <v>1</v>
      </c>
      <c r="F886" s="5" t="s">
        <v>1444</v>
      </c>
      <c r="H886" s="5" t="s">
        <v>1445</v>
      </c>
      <c r="I886" s="5">
        <v>23.4</v>
      </c>
    </row>
    <row r="887" spans="3:9" hidden="1" x14ac:dyDescent="0.25">
      <c r="C887" s="204">
        <v>20</v>
      </c>
      <c r="D887" s="205" t="str">
        <f>IF(C887&lt;&gt;"",TEXT(C887,"00")&amp;"/01/"&amp;'Configurações Básicas'!$E$5,"")</f>
        <v>20/01/2017</v>
      </c>
      <c r="E887" s="5">
        <v>1</v>
      </c>
      <c r="F887" s="5" t="s">
        <v>1444</v>
      </c>
      <c r="H887" s="5" t="s">
        <v>1445</v>
      </c>
      <c r="I887" s="5">
        <v>23.4</v>
      </c>
    </row>
    <row r="888" spans="3:9" hidden="1" x14ac:dyDescent="0.25">
      <c r="C888" s="204">
        <v>20</v>
      </c>
      <c r="D888" s="205" t="str">
        <f>IF(C888&lt;&gt;"",TEXT(C888,"00")&amp;"/01/"&amp;'Configurações Básicas'!$E$5,"")</f>
        <v>20/01/2017</v>
      </c>
      <c r="E888" s="5">
        <v>1</v>
      </c>
      <c r="F888" s="5" t="s">
        <v>1444</v>
      </c>
      <c r="H888" s="5" t="s">
        <v>1445</v>
      </c>
      <c r="I888" s="5">
        <v>23.4</v>
      </c>
    </row>
    <row r="889" spans="3:9" hidden="1" x14ac:dyDescent="0.25">
      <c r="C889" s="204">
        <v>20</v>
      </c>
      <c r="D889" s="205" t="str">
        <f>IF(C889&lt;&gt;"",TEXT(C889,"00")&amp;"/01/"&amp;'Configurações Básicas'!$E$5,"")</f>
        <v>20/01/2017</v>
      </c>
      <c r="E889" s="5">
        <v>1</v>
      </c>
      <c r="F889" s="5" t="s">
        <v>1444</v>
      </c>
      <c r="H889" s="5" t="s">
        <v>1445</v>
      </c>
      <c r="I889" s="5">
        <v>23.4</v>
      </c>
    </row>
    <row r="890" spans="3:9" hidden="1" x14ac:dyDescent="0.25">
      <c r="C890" s="204">
        <v>20</v>
      </c>
      <c r="D890" s="205" t="str">
        <f>IF(C890&lt;&gt;"",TEXT(C890,"00")&amp;"/01/"&amp;'Configurações Básicas'!$E$5,"")</f>
        <v>20/01/2017</v>
      </c>
      <c r="E890" s="5">
        <v>1</v>
      </c>
      <c r="F890" s="5" t="s">
        <v>1444</v>
      </c>
      <c r="H890" s="5" t="s">
        <v>1445</v>
      </c>
      <c r="I890" s="5">
        <v>23.4</v>
      </c>
    </row>
    <row r="891" spans="3:9" hidden="1" x14ac:dyDescent="0.25">
      <c r="C891" s="204">
        <v>20</v>
      </c>
      <c r="D891" s="205" t="str">
        <f>IF(C891&lt;&gt;"",TEXT(C891,"00")&amp;"/01/"&amp;'Configurações Básicas'!$E$5,"")</f>
        <v>20/01/2017</v>
      </c>
      <c r="E891" s="5">
        <v>1</v>
      </c>
      <c r="F891" s="5" t="s">
        <v>1444</v>
      </c>
      <c r="H891" s="5" t="s">
        <v>1445</v>
      </c>
      <c r="I891" s="5">
        <v>23.4</v>
      </c>
    </row>
    <row r="892" spans="3:9" hidden="1" x14ac:dyDescent="0.25">
      <c r="C892" s="204">
        <v>20</v>
      </c>
      <c r="D892" s="205" t="str">
        <f>IF(C892&lt;&gt;"",TEXT(C892,"00")&amp;"/01/"&amp;'Configurações Básicas'!$E$5,"")</f>
        <v>20/01/2017</v>
      </c>
      <c r="E892" s="5">
        <v>1</v>
      </c>
      <c r="F892" s="5" t="s">
        <v>1444</v>
      </c>
      <c r="H892" s="5" t="s">
        <v>1445</v>
      </c>
      <c r="I892" s="5">
        <v>23.4</v>
      </c>
    </row>
    <row r="893" spans="3:9" hidden="1" x14ac:dyDescent="0.25">
      <c r="C893" s="204">
        <v>20</v>
      </c>
      <c r="D893" s="205" t="str">
        <f>IF(C893&lt;&gt;"",TEXT(C893,"00")&amp;"/01/"&amp;'Configurações Básicas'!$E$5,"")</f>
        <v>20/01/2017</v>
      </c>
      <c r="E893" s="5">
        <v>1</v>
      </c>
      <c r="F893" s="5" t="s">
        <v>1444</v>
      </c>
      <c r="H893" s="5" t="s">
        <v>1445</v>
      </c>
      <c r="I893" s="5">
        <v>23.4</v>
      </c>
    </row>
    <row r="894" spans="3:9" hidden="1" x14ac:dyDescent="0.25">
      <c r="C894" s="204">
        <v>20</v>
      </c>
      <c r="D894" s="205" t="str">
        <f>IF(C894&lt;&gt;"",TEXT(C894,"00")&amp;"/01/"&amp;'Configurações Básicas'!$E$5,"")</f>
        <v>20/01/2017</v>
      </c>
      <c r="E894" s="5">
        <v>1</v>
      </c>
      <c r="F894" s="5" t="s">
        <v>1444</v>
      </c>
      <c r="H894" s="5" t="s">
        <v>1445</v>
      </c>
      <c r="I894" s="5">
        <v>23.4</v>
      </c>
    </row>
    <row r="895" spans="3:9" hidden="1" x14ac:dyDescent="0.25">
      <c r="C895" s="204">
        <v>20</v>
      </c>
      <c r="D895" s="205" t="str">
        <f>IF(C895&lt;&gt;"",TEXT(C895,"00")&amp;"/01/"&amp;'Configurações Básicas'!$E$5,"")</f>
        <v>20/01/2017</v>
      </c>
      <c r="E895" s="5">
        <v>1</v>
      </c>
      <c r="F895" s="5" t="s">
        <v>1444</v>
      </c>
      <c r="H895" s="5" t="s">
        <v>1445</v>
      </c>
      <c r="I895" s="5">
        <v>23.4</v>
      </c>
    </row>
    <row r="896" spans="3:9" hidden="1" x14ac:dyDescent="0.25">
      <c r="C896" s="204">
        <v>20</v>
      </c>
      <c r="D896" s="205" t="str">
        <f>IF(C896&lt;&gt;"",TEXT(C896,"00")&amp;"/01/"&amp;'Configurações Básicas'!$E$5,"")</f>
        <v>20/01/2017</v>
      </c>
      <c r="E896" s="5">
        <v>1</v>
      </c>
      <c r="F896" s="5" t="s">
        <v>1444</v>
      </c>
      <c r="H896" s="5" t="s">
        <v>1445</v>
      </c>
      <c r="I896" s="5">
        <v>23.4</v>
      </c>
    </row>
    <row r="897" spans="3:9" hidden="1" x14ac:dyDescent="0.25">
      <c r="C897" s="204">
        <v>20</v>
      </c>
      <c r="D897" s="205" t="str">
        <f>IF(C897&lt;&gt;"",TEXT(C897,"00")&amp;"/01/"&amp;'Configurações Básicas'!$E$5,"")</f>
        <v>20/01/2017</v>
      </c>
      <c r="E897" s="5">
        <v>1</v>
      </c>
      <c r="F897" s="5" t="s">
        <v>1444</v>
      </c>
      <c r="H897" s="5" t="s">
        <v>1445</v>
      </c>
      <c r="I897" s="5">
        <v>23.4</v>
      </c>
    </row>
    <row r="898" spans="3:9" hidden="1" x14ac:dyDescent="0.25">
      <c r="C898" s="204">
        <v>20</v>
      </c>
      <c r="D898" s="205" t="str">
        <f>IF(C898&lt;&gt;"",TEXT(C898,"00")&amp;"/01/"&amp;'Configurações Básicas'!$E$5,"")</f>
        <v>20/01/2017</v>
      </c>
      <c r="E898" s="5">
        <v>1</v>
      </c>
      <c r="F898" s="5" t="s">
        <v>1444</v>
      </c>
      <c r="H898" s="5" t="s">
        <v>1445</v>
      </c>
      <c r="I898" s="5">
        <v>23.4</v>
      </c>
    </row>
    <row r="899" spans="3:9" hidden="1" x14ac:dyDescent="0.25">
      <c r="C899" s="204">
        <v>20</v>
      </c>
      <c r="D899" s="205" t="str">
        <f>IF(C899&lt;&gt;"",TEXT(C899,"00")&amp;"/01/"&amp;'Configurações Básicas'!$E$5,"")</f>
        <v>20/01/2017</v>
      </c>
      <c r="E899" s="5">
        <v>1</v>
      </c>
      <c r="F899" s="5" t="s">
        <v>1444</v>
      </c>
      <c r="H899" s="5" t="s">
        <v>1445</v>
      </c>
      <c r="I899" s="5">
        <v>23.4</v>
      </c>
    </row>
    <row r="900" spans="3:9" hidden="1" x14ac:dyDescent="0.25">
      <c r="C900" s="204">
        <v>20</v>
      </c>
      <c r="D900" s="205" t="str">
        <f>IF(C900&lt;&gt;"",TEXT(C900,"00")&amp;"/01/"&amp;'Configurações Básicas'!$E$5,"")</f>
        <v>20/01/2017</v>
      </c>
      <c r="E900" s="5">
        <v>1</v>
      </c>
      <c r="F900" s="5" t="s">
        <v>1444</v>
      </c>
      <c r="H900" s="5" t="s">
        <v>1445</v>
      </c>
      <c r="I900" s="5">
        <v>23.4</v>
      </c>
    </row>
    <row r="901" spans="3:9" hidden="1" x14ac:dyDescent="0.25">
      <c r="C901" s="204">
        <v>20</v>
      </c>
      <c r="D901" s="205" t="str">
        <f>IF(C901&lt;&gt;"",TEXT(C901,"00")&amp;"/01/"&amp;'Configurações Básicas'!$E$5,"")</f>
        <v>20/01/2017</v>
      </c>
      <c r="E901" s="5">
        <v>1</v>
      </c>
      <c r="F901" s="5" t="s">
        <v>1444</v>
      </c>
      <c r="H901" s="5" t="s">
        <v>1445</v>
      </c>
      <c r="I901" s="5">
        <v>23.4</v>
      </c>
    </row>
    <row r="902" spans="3:9" hidden="1" x14ac:dyDescent="0.25">
      <c r="C902" s="204">
        <v>20</v>
      </c>
      <c r="D902" s="205" t="str">
        <f>IF(C902&lt;&gt;"",TEXT(C902,"00")&amp;"/01/"&amp;'Configurações Básicas'!$E$5,"")</f>
        <v>20/01/2017</v>
      </c>
      <c r="E902" s="5">
        <v>1</v>
      </c>
      <c r="F902" s="5" t="s">
        <v>1444</v>
      </c>
      <c r="H902" s="5" t="s">
        <v>1445</v>
      </c>
      <c r="I902" s="5">
        <v>23.4</v>
      </c>
    </row>
    <row r="903" spans="3:9" hidden="1" x14ac:dyDescent="0.25">
      <c r="C903" s="204">
        <v>20</v>
      </c>
      <c r="D903" s="205" t="str">
        <f>IF(C903&lt;&gt;"",TEXT(C903,"00")&amp;"/01/"&amp;'Configurações Básicas'!$E$5,"")</f>
        <v>20/01/2017</v>
      </c>
      <c r="E903" s="5">
        <v>1</v>
      </c>
      <c r="F903" s="5" t="s">
        <v>1444</v>
      </c>
      <c r="H903" s="5" t="s">
        <v>1445</v>
      </c>
      <c r="I903" s="5">
        <v>23.4</v>
      </c>
    </row>
    <row r="904" spans="3:9" hidden="1" x14ac:dyDescent="0.25">
      <c r="C904" s="204">
        <v>20</v>
      </c>
      <c r="D904" s="205" t="str">
        <f>IF(C904&lt;&gt;"",TEXT(C904,"00")&amp;"/01/"&amp;'Configurações Básicas'!$E$5,"")</f>
        <v>20/01/2017</v>
      </c>
      <c r="E904" s="5">
        <v>1</v>
      </c>
      <c r="F904" s="5" t="s">
        <v>1444</v>
      </c>
      <c r="H904" s="5" t="s">
        <v>1445</v>
      </c>
      <c r="I904" s="5">
        <v>23.4</v>
      </c>
    </row>
    <row r="905" spans="3:9" hidden="1" x14ac:dyDescent="0.25">
      <c r="C905" s="204">
        <v>20</v>
      </c>
      <c r="D905" s="205" t="str">
        <f>IF(C905&lt;&gt;"",TEXT(C905,"00")&amp;"/01/"&amp;'Configurações Básicas'!$E$5,"")</f>
        <v>20/01/2017</v>
      </c>
      <c r="E905" s="5">
        <v>1</v>
      </c>
      <c r="F905" s="5" t="s">
        <v>1444</v>
      </c>
      <c r="H905" s="5" t="s">
        <v>1445</v>
      </c>
      <c r="I905" s="5">
        <v>23.4</v>
      </c>
    </row>
    <row r="906" spans="3:9" hidden="1" x14ac:dyDescent="0.25">
      <c r="C906" s="204">
        <v>20</v>
      </c>
      <c r="D906" s="205" t="str">
        <f>IF(C906&lt;&gt;"",TEXT(C906,"00")&amp;"/01/"&amp;'Configurações Básicas'!$E$5,"")</f>
        <v>20/01/2017</v>
      </c>
      <c r="E906" s="5">
        <v>1</v>
      </c>
      <c r="F906" s="5" t="s">
        <v>1444</v>
      </c>
      <c r="H906" s="5" t="s">
        <v>1445</v>
      </c>
      <c r="I906" s="5">
        <v>23.4</v>
      </c>
    </row>
    <row r="907" spans="3:9" hidden="1" x14ac:dyDescent="0.25">
      <c r="C907" s="204">
        <v>20</v>
      </c>
      <c r="D907" s="205" t="str">
        <f>IF(C907&lt;&gt;"",TEXT(C907,"00")&amp;"/01/"&amp;'Configurações Básicas'!$E$5,"")</f>
        <v>20/01/2017</v>
      </c>
      <c r="E907" s="5">
        <v>1</v>
      </c>
      <c r="F907" s="5" t="s">
        <v>1444</v>
      </c>
      <c r="H907" s="5" t="s">
        <v>1445</v>
      </c>
      <c r="I907" s="5">
        <v>23.4</v>
      </c>
    </row>
    <row r="908" spans="3:9" hidden="1" x14ac:dyDescent="0.25">
      <c r="C908" s="204">
        <v>20</v>
      </c>
      <c r="D908" s="205" t="str">
        <f>IF(C908&lt;&gt;"",TEXT(C908,"00")&amp;"/01/"&amp;'Configurações Básicas'!$E$5,"")</f>
        <v>20/01/2017</v>
      </c>
      <c r="E908" s="5">
        <v>1</v>
      </c>
      <c r="F908" s="5" t="s">
        <v>1444</v>
      </c>
      <c r="H908" s="5" t="s">
        <v>1445</v>
      </c>
      <c r="I908" s="5">
        <v>23.4</v>
      </c>
    </row>
    <row r="909" spans="3:9" hidden="1" x14ac:dyDescent="0.25">
      <c r="C909" s="204">
        <v>20</v>
      </c>
      <c r="D909" s="205" t="str">
        <f>IF(C909&lt;&gt;"",TEXT(C909,"00")&amp;"/01/"&amp;'Configurações Básicas'!$E$5,"")</f>
        <v>20/01/2017</v>
      </c>
      <c r="E909" s="5">
        <v>1</v>
      </c>
      <c r="F909" s="5" t="s">
        <v>1444</v>
      </c>
      <c r="H909" s="5" t="s">
        <v>1445</v>
      </c>
      <c r="I909" s="5">
        <v>23.4</v>
      </c>
    </row>
    <row r="910" spans="3:9" hidden="1" x14ac:dyDescent="0.25">
      <c r="C910" s="204">
        <v>20</v>
      </c>
      <c r="D910" s="205" t="str">
        <f>IF(C910&lt;&gt;"",TEXT(C910,"00")&amp;"/01/"&amp;'Configurações Básicas'!$E$5,"")</f>
        <v>20/01/2017</v>
      </c>
      <c r="E910" s="5">
        <v>1</v>
      </c>
      <c r="F910" s="5" t="s">
        <v>1444</v>
      </c>
      <c r="H910" s="5" t="s">
        <v>1445</v>
      </c>
      <c r="I910" s="5">
        <v>23.4</v>
      </c>
    </row>
    <row r="911" spans="3:9" hidden="1" x14ac:dyDescent="0.25">
      <c r="C911" s="204">
        <v>20</v>
      </c>
      <c r="D911" s="205" t="str">
        <f>IF(C911&lt;&gt;"",TEXT(C911,"00")&amp;"/01/"&amp;'Configurações Básicas'!$E$5,"")</f>
        <v>20/01/2017</v>
      </c>
      <c r="E911" s="5">
        <v>1</v>
      </c>
      <c r="F911" s="5" t="s">
        <v>1444</v>
      </c>
      <c r="H911" s="5" t="s">
        <v>1445</v>
      </c>
      <c r="I911" s="5">
        <v>23.4</v>
      </c>
    </row>
    <row r="912" spans="3:9" hidden="1" x14ac:dyDescent="0.25">
      <c r="C912" s="204">
        <v>20</v>
      </c>
      <c r="D912" s="205" t="str">
        <f>IF(C912&lt;&gt;"",TEXT(C912,"00")&amp;"/01/"&amp;'Configurações Básicas'!$E$5,"")</f>
        <v>20/01/2017</v>
      </c>
      <c r="E912" s="5">
        <v>1</v>
      </c>
      <c r="F912" s="5" t="s">
        <v>1444</v>
      </c>
      <c r="H912" s="5" t="s">
        <v>1445</v>
      </c>
      <c r="I912" s="5">
        <v>23.4</v>
      </c>
    </row>
    <row r="913" spans="3:9" hidden="1" x14ac:dyDescent="0.25">
      <c r="C913" s="204">
        <v>20</v>
      </c>
      <c r="D913" s="205" t="str">
        <f>IF(C913&lt;&gt;"",TEXT(C913,"00")&amp;"/01/"&amp;'Configurações Básicas'!$E$5,"")</f>
        <v>20/01/2017</v>
      </c>
      <c r="E913" s="5">
        <v>1</v>
      </c>
      <c r="F913" s="5" t="s">
        <v>1444</v>
      </c>
      <c r="H913" s="5" t="s">
        <v>1445</v>
      </c>
      <c r="I913" s="5">
        <v>23.4</v>
      </c>
    </row>
    <row r="914" spans="3:9" hidden="1" x14ac:dyDescent="0.25">
      <c r="C914" s="204">
        <v>20</v>
      </c>
      <c r="D914" s="205" t="str">
        <f>IF(C914&lt;&gt;"",TEXT(C914,"00")&amp;"/01/"&amp;'Configurações Básicas'!$E$5,"")</f>
        <v>20/01/2017</v>
      </c>
      <c r="E914" s="5">
        <v>1</v>
      </c>
      <c r="F914" s="5" t="s">
        <v>1444</v>
      </c>
      <c r="H914" s="5" t="s">
        <v>1445</v>
      </c>
      <c r="I914" s="5">
        <v>23.4</v>
      </c>
    </row>
    <row r="915" spans="3:9" hidden="1" x14ac:dyDescent="0.25">
      <c r="C915" s="204">
        <v>20</v>
      </c>
      <c r="D915" s="205" t="str">
        <f>IF(C915&lt;&gt;"",TEXT(C915,"00")&amp;"/01/"&amp;'Configurações Básicas'!$E$5,"")</f>
        <v>20/01/2017</v>
      </c>
      <c r="E915" s="5">
        <v>1</v>
      </c>
      <c r="F915" s="5" t="s">
        <v>1444</v>
      </c>
      <c r="H915" s="5" t="s">
        <v>1445</v>
      </c>
      <c r="I915" s="5">
        <v>23.4</v>
      </c>
    </row>
    <row r="916" spans="3:9" hidden="1" x14ac:dyDescent="0.25">
      <c r="C916" s="204">
        <v>20</v>
      </c>
      <c r="D916" s="205" t="str">
        <f>IF(C916&lt;&gt;"",TEXT(C916,"00")&amp;"/01/"&amp;'Configurações Básicas'!$E$5,"")</f>
        <v>20/01/2017</v>
      </c>
      <c r="E916" s="5">
        <v>1</v>
      </c>
      <c r="F916" s="5" t="s">
        <v>1444</v>
      </c>
      <c r="H916" s="5" t="s">
        <v>1445</v>
      </c>
      <c r="I916" s="5">
        <v>23.4</v>
      </c>
    </row>
    <row r="917" spans="3:9" hidden="1" x14ac:dyDescent="0.25">
      <c r="C917" s="204">
        <v>20</v>
      </c>
      <c r="D917" s="205" t="str">
        <f>IF(C917&lt;&gt;"",TEXT(C917,"00")&amp;"/01/"&amp;'Configurações Básicas'!$E$5,"")</f>
        <v>20/01/2017</v>
      </c>
      <c r="E917" s="5">
        <v>1</v>
      </c>
      <c r="F917" s="5" t="s">
        <v>1444</v>
      </c>
      <c r="H917" s="5" t="s">
        <v>1445</v>
      </c>
      <c r="I917" s="5">
        <v>23.4</v>
      </c>
    </row>
    <row r="918" spans="3:9" hidden="1" x14ac:dyDescent="0.25">
      <c r="C918" s="204">
        <v>20</v>
      </c>
      <c r="D918" s="205" t="str">
        <f>IF(C918&lt;&gt;"",TEXT(C918,"00")&amp;"/01/"&amp;'Configurações Básicas'!$E$5,"")</f>
        <v>20/01/2017</v>
      </c>
      <c r="E918" s="5">
        <v>1</v>
      </c>
      <c r="F918" s="5" t="s">
        <v>1444</v>
      </c>
      <c r="H918" s="5" t="s">
        <v>1445</v>
      </c>
      <c r="I918" s="5">
        <v>23.4</v>
      </c>
    </row>
    <row r="919" spans="3:9" hidden="1" x14ac:dyDescent="0.25">
      <c r="C919" s="204">
        <v>20</v>
      </c>
      <c r="D919" s="205" t="str">
        <f>IF(C919&lt;&gt;"",TEXT(C919,"00")&amp;"/01/"&amp;'Configurações Básicas'!$E$5,"")</f>
        <v>20/01/2017</v>
      </c>
      <c r="E919" s="5">
        <v>1</v>
      </c>
      <c r="F919" s="5" t="s">
        <v>1444</v>
      </c>
      <c r="H919" s="5" t="s">
        <v>1445</v>
      </c>
      <c r="I919" s="5">
        <v>23.4</v>
      </c>
    </row>
    <row r="920" spans="3:9" hidden="1" x14ac:dyDescent="0.25">
      <c r="C920" s="204">
        <v>20</v>
      </c>
      <c r="D920" s="205" t="str">
        <f>IF(C920&lt;&gt;"",TEXT(C920,"00")&amp;"/01/"&amp;'Configurações Básicas'!$E$5,"")</f>
        <v>20/01/2017</v>
      </c>
      <c r="E920" s="5">
        <v>1</v>
      </c>
      <c r="F920" s="5" t="s">
        <v>1444</v>
      </c>
      <c r="H920" s="5" t="s">
        <v>1445</v>
      </c>
      <c r="I920" s="5">
        <v>23.4</v>
      </c>
    </row>
    <row r="921" spans="3:9" hidden="1" x14ac:dyDescent="0.25">
      <c r="C921" s="204">
        <v>20</v>
      </c>
      <c r="D921" s="205" t="str">
        <f>IF(C921&lt;&gt;"",TEXT(C921,"00")&amp;"/01/"&amp;'Configurações Básicas'!$E$5,"")</f>
        <v>20/01/2017</v>
      </c>
      <c r="E921" s="5">
        <v>1</v>
      </c>
      <c r="F921" s="5" t="s">
        <v>1444</v>
      </c>
      <c r="H921" s="5" t="s">
        <v>1445</v>
      </c>
      <c r="I921" s="5">
        <v>23.4</v>
      </c>
    </row>
    <row r="922" spans="3:9" hidden="1" x14ac:dyDescent="0.25">
      <c r="C922" s="204">
        <v>20</v>
      </c>
      <c r="D922" s="205" t="str">
        <f>IF(C922&lt;&gt;"",TEXT(C922,"00")&amp;"/01/"&amp;'Configurações Básicas'!$E$5,"")</f>
        <v>20/01/2017</v>
      </c>
      <c r="E922" s="5">
        <v>1</v>
      </c>
      <c r="F922" s="5" t="s">
        <v>1444</v>
      </c>
      <c r="H922" s="5" t="s">
        <v>1445</v>
      </c>
      <c r="I922" s="5">
        <v>23.4</v>
      </c>
    </row>
    <row r="923" spans="3:9" hidden="1" x14ac:dyDescent="0.25">
      <c r="C923" s="204">
        <v>20</v>
      </c>
      <c r="D923" s="205" t="str">
        <f>IF(C923&lt;&gt;"",TEXT(C923,"00")&amp;"/01/"&amp;'Configurações Básicas'!$E$5,"")</f>
        <v>20/01/2017</v>
      </c>
      <c r="E923" s="5">
        <v>1</v>
      </c>
      <c r="F923" s="5" t="s">
        <v>1444</v>
      </c>
      <c r="H923" s="5" t="s">
        <v>1445</v>
      </c>
      <c r="I923" s="5">
        <v>23.4</v>
      </c>
    </row>
    <row r="924" spans="3:9" hidden="1" x14ac:dyDescent="0.25">
      <c r="C924" s="204">
        <v>20</v>
      </c>
      <c r="D924" s="205" t="str">
        <f>IF(C924&lt;&gt;"",TEXT(C924,"00")&amp;"/01/"&amp;'Configurações Básicas'!$E$5,"")</f>
        <v>20/01/2017</v>
      </c>
      <c r="E924" s="5">
        <v>1</v>
      </c>
      <c r="F924" s="5" t="s">
        <v>1444</v>
      </c>
      <c r="H924" s="5" t="s">
        <v>1445</v>
      </c>
      <c r="I924" s="5">
        <v>23.4</v>
      </c>
    </row>
    <row r="925" spans="3:9" hidden="1" x14ac:dyDescent="0.25">
      <c r="C925" s="204">
        <v>20</v>
      </c>
      <c r="D925" s="205" t="str">
        <f>IF(C925&lt;&gt;"",TEXT(C925,"00")&amp;"/01/"&amp;'Configurações Básicas'!$E$5,"")</f>
        <v>20/01/2017</v>
      </c>
      <c r="E925" s="5">
        <v>1</v>
      </c>
      <c r="F925" s="5" t="s">
        <v>1444</v>
      </c>
      <c r="H925" s="5" t="s">
        <v>1445</v>
      </c>
      <c r="I925" s="5">
        <v>23.4</v>
      </c>
    </row>
    <row r="926" spans="3:9" hidden="1" x14ac:dyDescent="0.25">
      <c r="C926" s="204">
        <v>20</v>
      </c>
      <c r="D926" s="205" t="str">
        <f>IF(C926&lt;&gt;"",TEXT(C926,"00")&amp;"/01/"&amp;'Configurações Básicas'!$E$5,"")</f>
        <v>20/01/2017</v>
      </c>
      <c r="E926" s="5">
        <v>1</v>
      </c>
      <c r="F926" s="5" t="s">
        <v>1444</v>
      </c>
      <c r="H926" s="5" t="s">
        <v>1445</v>
      </c>
      <c r="I926" s="5">
        <v>23.4</v>
      </c>
    </row>
    <row r="927" spans="3:9" hidden="1" x14ac:dyDescent="0.25">
      <c r="C927" s="204">
        <v>20</v>
      </c>
      <c r="D927" s="205" t="str">
        <f>IF(C927&lt;&gt;"",TEXT(C927,"00")&amp;"/01/"&amp;'Configurações Básicas'!$E$5,"")</f>
        <v>20/01/2017</v>
      </c>
      <c r="E927" s="5">
        <v>1</v>
      </c>
      <c r="F927" s="5" t="s">
        <v>1444</v>
      </c>
      <c r="H927" s="5" t="s">
        <v>1445</v>
      </c>
      <c r="I927" s="5">
        <v>23.4</v>
      </c>
    </row>
    <row r="928" spans="3:9" hidden="1" x14ac:dyDescent="0.25">
      <c r="C928" s="204">
        <v>20</v>
      </c>
      <c r="D928" s="205" t="str">
        <f>IF(C928&lt;&gt;"",TEXT(C928,"00")&amp;"/01/"&amp;'Configurações Básicas'!$E$5,"")</f>
        <v>20/01/2017</v>
      </c>
      <c r="E928" s="5">
        <v>1</v>
      </c>
      <c r="F928" s="5" t="s">
        <v>1444</v>
      </c>
      <c r="H928" s="5" t="s">
        <v>1445</v>
      </c>
      <c r="I928" s="5">
        <v>23.4</v>
      </c>
    </row>
    <row r="929" spans="3:9" hidden="1" x14ac:dyDescent="0.25">
      <c r="C929" s="204">
        <v>20</v>
      </c>
      <c r="D929" s="205" t="str">
        <f>IF(C929&lt;&gt;"",TEXT(C929,"00")&amp;"/01/"&amp;'Configurações Básicas'!$E$5,"")</f>
        <v>20/01/2017</v>
      </c>
      <c r="E929" s="5">
        <v>1</v>
      </c>
      <c r="F929" s="5" t="s">
        <v>1444</v>
      </c>
      <c r="H929" s="5" t="s">
        <v>1445</v>
      </c>
      <c r="I929" s="5">
        <v>23.4</v>
      </c>
    </row>
    <row r="930" spans="3:9" hidden="1" x14ac:dyDescent="0.25">
      <c r="C930" s="204">
        <v>20</v>
      </c>
      <c r="D930" s="205" t="str">
        <f>IF(C930&lt;&gt;"",TEXT(C930,"00")&amp;"/01/"&amp;'Configurações Básicas'!$E$5,"")</f>
        <v>20/01/2017</v>
      </c>
      <c r="E930" s="5">
        <v>1</v>
      </c>
      <c r="F930" s="5" t="s">
        <v>1444</v>
      </c>
      <c r="H930" s="5" t="s">
        <v>1445</v>
      </c>
      <c r="I930" s="5">
        <v>23.4</v>
      </c>
    </row>
    <row r="931" spans="3:9" hidden="1" x14ac:dyDescent="0.25">
      <c r="C931" s="204">
        <v>20</v>
      </c>
      <c r="D931" s="205" t="str">
        <f>IF(C931&lt;&gt;"",TEXT(C931,"00")&amp;"/01/"&amp;'Configurações Básicas'!$E$5,"")</f>
        <v>20/01/2017</v>
      </c>
      <c r="E931" s="5">
        <v>1</v>
      </c>
      <c r="F931" s="5" t="s">
        <v>1444</v>
      </c>
      <c r="H931" s="5" t="s">
        <v>1445</v>
      </c>
      <c r="I931" s="5">
        <v>23.4</v>
      </c>
    </row>
    <row r="932" spans="3:9" hidden="1" x14ac:dyDescent="0.25">
      <c r="C932" s="204">
        <v>20</v>
      </c>
      <c r="D932" s="205" t="str">
        <f>IF(C932&lt;&gt;"",TEXT(C932,"00")&amp;"/01/"&amp;'Configurações Básicas'!$E$5,"")</f>
        <v>20/01/2017</v>
      </c>
      <c r="E932" s="5">
        <v>1</v>
      </c>
      <c r="F932" s="5" t="s">
        <v>1444</v>
      </c>
      <c r="H932" s="5" t="s">
        <v>1445</v>
      </c>
      <c r="I932" s="5">
        <v>23.4</v>
      </c>
    </row>
    <row r="933" spans="3:9" hidden="1" x14ac:dyDescent="0.25">
      <c r="C933" s="204">
        <v>20</v>
      </c>
      <c r="D933" s="205" t="str">
        <f>IF(C933&lt;&gt;"",TEXT(C933,"00")&amp;"/01/"&amp;'Configurações Básicas'!$E$5,"")</f>
        <v>20/01/2017</v>
      </c>
      <c r="E933" s="5">
        <v>1</v>
      </c>
      <c r="F933" s="5" t="s">
        <v>1444</v>
      </c>
      <c r="H933" s="5" t="s">
        <v>1445</v>
      </c>
      <c r="I933" s="5">
        <v>23.4</v>
      </c>
    </row>
    <row r="934" spans="3:9" hidden="1" x14ac:dyDescent="0.25">
      <c r="C934" s="204">
        <v>20</v>
      </c>
      <c r="D934" s="205" t="str">
        <f>IF(C934&lt;&gt;"",TEXT(C934,"00")&amp;"/01/"&amp;'Configurações Básicas'!$E$5,"")</f>
        <v>20/01/2017</v>
      </c>
      <c r="E934" s="5">
        <v>1</v>
      </c>
      <c r="F934" s="5" t="s">
        <v>1444</v>
      </c>
      <c r="H934" s="5" t="s">
        <v>1445</v>
      </c>
      <c r="I934" s="5">
        <v>23.4</v>
      </c>
    </row>
    <row r="935" spans="3:9" hidden="1" x14ac:dyDescent="0.25">
      <c r="C935" s="204">
        <v>20</v>
      </c>
      <c r="D935" s="205" t="str">
        <f>IF(C935&lt;&gt;"",TEXT(C935,"00")&amp;"/01/"&amp;'Configurações Básicas'!$E$5,"")</f>
        <v>20/01/2017</v>
      </c>
      <c r="E935" s="5">
        <v>1</v>
      </c>
      <c r="F935" s="5" t="s">
        <v>1444</v>
      </c>
      <c r="H935" s="5" t="s">
        <v>1445</v>
      </c>
      <c r="I935" s="5">
        <v>23.4</v>
      </c>
    </row>
    <row r="936" spans="3:9" hidden="1" x14ac:dyDescent="0.25">
      <c r="C936" s="204">
        <v>20</v>
      </c>
      <c r="D936" s="205" t="str">
        <f>IF(C936&lt;&gt;"",TEXT(C936,"00")&amp;"/01/"&amp;'Configurações Básicas'!$E$5,"")</f>
        <v>20/01/2017</v>
      </c>
      <c r="E936" s="5">
        <v>1</v>
      </c>
      <c r="F936" s="5" t="s">
        <v>1444</v>
      </c>
      <c r="H936" s="5" t="s">
        <v>1445</v>
      </c>
      <c r="I936" s="5">
        <v>23.4</v>
      </c>
    </row>
    <row r="937" spans="3:9" hidden="1" x14ac:dyDescent="0.25">
      <c r="C937" s="204">
        <v>20</v>
      </c>
      <c r="D937" s="205" t="str">
        <f>IF(C937&lt;&gt;"",TEXT(C937,"00")&amp;"/01/"&amp;'Configurações Básicas'!$E$5,"")</f>
        <v>20/01/2017</v>
      </c>
      <c r="E937" s="5">
        <v>1</v>
      </c>
      <c r="F937" s="5" t="s">
        <v>1444</v>
      </c>
      <c r="H937" s="5" t="s">
        <v>1445</v>
      </c>
      <c r="I937" s="5">
        <v>23.4</v>
      </c>
    </row>
    <row r="938" spans="3:9" hidden="1" x14ac:dyDescent="0.25">
      <c r="C938" s="204">
        <v>20</v>
      </c>
      <c r="D938" s="205" t="str">
        <f>IF(C938&lt;&gt;"",TEXT(C938,"00")&amp;"/01/"&amp;'Configurações Básicas'!$E$5,"")</f>
        <v>20/01/2017</v>
      </c>
      <c r="E938" s="5">
        <v>1</v>
      </c>
      <c r="F938" s="5" t="s">
        <v>1444</v>
      </c>
      <c r="H938" s="5" t="s">
        <v>1445</v>
      </c>
      <c r="I938" s="5">
        <v>23.4</v>
      </c>
    </row>
    <row r="939" spans="3:9" hidden="1" x14ac:dyDescent="0.25">
      <c r="C939" s="204">
        <v>20</v>
      </c>
      <c r="D939" s="205" t="str">
        <f>IF(C939&lt;&gt;"",TEXT(C939,"00")&amp;"/01/"&amp;'Configurações Básicas'!$E$5,"")</f>
        <v>20/01/2017</v>
      </c>
      <c r="E939" s="5">
        <v>1</v>
      </c>
      <c r="F939" s="5" t="s">
        <v>1444</v>
      </c>
      <c r="H939" s="5" t="s">
        <v>1445</v>
      </c>
      <c r="I939" s="5">
        <v>23.4</v>
      </c>
    </row>
    <row r="940" spans="3:9" hidden="1" x14ac:dyDescent="0.25">
      <c r="C940" s="204">
        <v>20</v>
      </c>
      <c r="D940" s="205" t="str">
        <f>IF(C940&lt;&gt;"",TEXT(C940,"00")&amp;"/01/"&amp;'Configurações Básicas'!$E$5,"")</f>
        <v>20/01/2017</v>
      </c>
      <c r="E940" s="5">
        <v>1</v>
      </c>
      <c r="F940" s="5" t="s">
        <v>1444</v>
      </c>
      <c r="H940" s="5" t="s">
        <v>1445</v>
      </c>
      <c r="I940" s="5">
        <v>23.4</v>
      </c>
    </row>
    <row r="941" spans="3:9" hidden="1" x14ac:dyDescent="0.25">
      <c r="C941" s="204">
        <v>20</v>
      </c>
      <c r="D941" s="205" t="str">
        <f>IF(C941&lt;&gt;"",TEXT(C941,"00")&amp;"/01/"&amp;'Configurações Básicas'!$E$5,"")</f>
        <v>20/01/2017</v>
      </c>
      <c r="E941" s="5">
        <v>1</v>
      </c>
      <c r="F941" s="5" t="s">
        <v>1444</v>
      </c>
      <c r="H941" s="5" t="s">
        <v>1445</v>
      </c>
      <c r="I941" s="5">
        <v>23.4</v>
      </c>
    </row>
    <row r="942" spans="3:9" hidden="1" x14ac:dyDescent="0.25">
      <c r="C942" s="204">
        <v>20</v>
      </c>
      <c r="D942" s="205" t="str">
        <f>IF(C942&lt;&gt;"",TEXT(C942,"00")&amp;"/01/"&amp;'Configurações Básicas'!$E$5,"")</f>
        <v>20/01/2017</v>
      </c>
      <c r="E942" s="5">
        <v>1</v>
      </c>
      <c r="F942" s="5" t="s">
        <v>1444</v>
      </c>
      <c r="H942" s="5" t="s">
        <v>1445</v>
      </c>
      <c r="I942" s="5">
        <v>23.4</v>
      </c>
    </row>
    <row r="943" spans="3:9" hidden="1" x14ac:dyDescent="0.25">
      <c r="C943" s="204">
        <v>20</v>
      </c>
      <c r="D943" s="205" t="str">
        <f>IF(C943&lt;&gt;"",TEXT(C943,"00")&amp;"/01/"&amp;'Configurações Básicas'!$E$5,"")</f>
        <v>20/01/2017</v>
      </c>
      <c r="E943" s="5">
        <v>1</v>
      </c>
      <c r="F943" s="5" t="s">
        <v>1444</v>
      </c>
      <c r="H943" s="5" t="s">
        <v>1445</v>
      </c>
      <c r="I943" s="5">
        <v>23.4</v>
      </c>
    </row>
    <row r="944" spans="3:9" hidden="1" x14ac:dyDescent="0.25">
      <c r="C944" s="204">
        <v>20</v>
      </c>
      <c r="D944" s="205" t="str">
        <f>IF(C944&lt;&gt;"",TEXT(C944,"00")&amp;"/01/"&amp;'Configurações Básicas'!$E$5,"")</f>
        <v>20/01/2017</v>
      </c>
      <c r="E944" s="5">
        <v>1</v>
      </c>
      <c r="F944" s="5" t="s">
        <v>1444</v>
      </c>
      <c r="H944" s="5" t="s">
        <v>1445</v>
      </c>
      <c r="I944" s="5">
        <v>23.4</v>
      </c>
    </row>
    <row r="945" spans="3:9" hidden="1" x14ac:dyDescent="0.25">
      <c r="C945" s="204">
        <v>20</v>
      </c>
      <c r="D945" s="205" t="str">
        <f>IF(C945&lt;&gt;"",TEXT(C945,"00")&amp;"/01/"&amp;'Configurações Básicas'!$E$5,"")</f>
        <v>20/01/2017</v>
      </c>
      <c r="E945" s="5">
        <v>1</v>
      </c>
      <c r="F945" s="5" t="s">
        <v>1444</v>
      </c>
      <c r="H945" s="5" t="s">
        <v>1445</v>
      </c>
      <c r="I945" s="5">
        <v>23.4</v>
      </c>
    </row>
    <row r="946" spans="3:9" hidden="1" x14ac:dyDescent="0.25">
      <c r="C946" s="204">
        <v>20</v>
      </c>
      <c r="D946" s="205" t="str">
        <f>IF(C946&lt;&gt;"",TEXT(C946,"00")&amp;"/01/"&amp;'Configurações Básicas'!$E$5,"")</f>
        <v>20/01/2017</v>
      </c>
      <c r="E946" s="5">
        <v>1</v>
      </c>
      <c r="F946" s="5" t="s">
        <v>1444</v>
      </c>
      <c r="H946" s="5" t="s">
        <v>1445</v>
      </c>
      <c r="I946" s="5">
        <v>23.4</v>
      </c>
    </row>
    <row r="947" spans="3:9" hidden="1" x14ac:dyDescent="0.25">
      <c r="C947" s="204">
        <v>20</v>
      </c>
      <c r="D947" s="205" t="str">
        <f>IF(C947&lt;&gt;"",TEXT(C947,"00")&amp;"/01/"&amp;'Configurações Básicas'!$E$5,"")</f>
        <v>20/01/2017</v>
      </c>
      <c r="E947" s="5">
        <v>1</v>
      </c>
      <c r="F947" s="5" t="s">
        <v>1444</v>
      </c>
      <c r="H947" s="5" t="s">
        <v>1445</v>
      </c>
      <c r="I947" s="5">
        <v>23.4</v>
      </c>
    </row>
    <row r="948" spans="3:9" hidden="1" x14ac:dyDescent="0.25">
      <c r="C948" s="204">
        <v>20</v>
      </c>
      <c r="D948" s="205" t="str">
        <f>IF(C948&lt;&gt;"",TEXT(C948,"00")&amp;"/01/"&amp;'Configurações Básicas'!$E$5,"")</f>
        <v>20/01/2017</v>
      </c>
      <c r="E948" s="5">
        <v>1</v>
      </c>
      <c r="F948" s="5" t="s">
        <v>1444</v>
      </c>
      <c r="H948" s="5" t="s">
        <v>1445</v>
      </c>
      <c r="I948" s="5">
        <v>23.4</v>
      </c>
    </row>
    <row r="949" spans="3:9" hidden="1" x14ac:dyDescent="0.25">
      <c r="C949" s="204">
        <v>20</v>
      </c>
      <c r="D949" s="205" t="str">
        <f>IF(C949&lt;&gt;"",TEXT(C949,"00")&amp;"/01/"&amp;'Configurações Básicas'!$E$5,"")</f>
        <v>20/01/2017</v>
      </c>
      <c r="E949" s="5">
        <v>1</v>
      </c>
      <c r="F949" s="5" t="s">
        <v>1444</v>
      </c>
      <c r="H949" s="5" t="s">
        <v>1445</v>
      </c>
      <c r="I949" s="5">
        <v>23.4</v>
      </c>
    </row>
    <row r="950" spans="3:9" hidden="1" x14ac:dyDescent="0.25">
      <c r="C950" s="204">
        <v>20</v>
      </c>
      <c r="D950" s="205" t="str">
        <f>IF(C950&lt;&gt;"",TEXT(C950,"00")&amp;"/01/"&amp;'Configurações Básicas'!$E$5,"")</f>
        <v>20/01/2017</v>
      </c>
      <c r="E950" s="5">
        <v>1</v>
      </c>
      <c r="F950" s="5" t="s">
        <v>1444</v>
      </c>
      <c r="H950" s="5" t="s">
        <v>1445</v>
      </c>
      <c r="I950" s="5">
        <v>23.4</v>
      </c>
    </row>
    <row r="951" spans="3:9" hidden="1" x14ac:dyDescent="0.25">
      <c r="C951" s="204">
        <v>20</v>
      </c>
      <c r="D951" s="205" t="str">
        <f>IF(C951&lt;&gt;"",TEXT(C951,"00")&amp;"/01/"&amp;'Configurações Básicas'!$E$5,"")</f>
        <v>20/01/2017</v>
      </c>
      <c r="E951" s="5">
        <v>1</v>
      </c>
      <c r="F951" s="5" t="s">
        <v>1444</v>
      </c>
      <c r="H951" s="5" t="s">
        <v>1445</v>
      </c>
      <c r="I951" s="5">
        <v>23.4</v>
      </c>
    </row>
    <row r="952" spans="3:9" hidden="1" x14ac:dyDescent="0.25">
      <c r="C952" s="204">
        <v>20</v>
      </c>
      <c r="D952" s="205" t="str">
        <f>IF(C952&lt;&gt;"",TEXT(C952,"00")&amp;"/01/"&amp;'Configurações Básicas'!$E$5,"")</f>
        <v>20/01/2017</v>
      </c>
      <c r="E952" s="5">
        <v>1</v>
      </c>
      <c r="F952" s="5" t="s">
        <v>1444</v>
      </c>
      <c r="H952" s="5" t="s">
        <v>1445</v>
      </c>
      <c r="I952" s="5">
        <v>23.4</v>
      </c>
    </row>
    <row r="953" spans="3:9" hidden="1" x14ac:dyDescent="0.25">
      <c r="C953" s="204">
        <v>20</v>
      </c>
      <c r="D953" s="205" t="str">
        <f>IF(C953&lt;&gt;"",TEXT(C953,"00")&amp;"/01/"&amp;'Configurações Básicas'!$E$5,"")</f>
        <v>20/01/2017</v>
      </c>
      <c r="E953" s="5">
        <v>1</v>
      </c>
      <c r="F953" s="5" t="s">
        <v>1444</v>
      </c>
      <c r="H953" s="5" t="s">
        <v>1445</v>
      </c>
      <c r="I953" s="5">
        <v>23.4</v>
      </c>
    </row>
    <row r="954" spans="3:9" hidden="1" x14ac:dyDescent="0.25">
      <c r="C954" s="204">
        <v>20</v>
      </c>
      <c r="D954" s="205" t="str">
        <f>IF(C954&lt;&gt;"",TEXT(C954,"00")&amp;"/01/"&amp;'Configurações Básicas'!$E$5,"")</f>
        <v>20/01/2017</v>
      </c>
      <c r="E954" s="5">
        <v>1</v>
      </c>
      <c r="F954" s="5" t="s">
        <v>1444</v>
      </c>
      <c r="H954" s="5" t="s">
        <v>1445</v>
      </c>
      <c r="I954" s="5">
        <v>23.4</v>
      </c>
    </row>
    <row r="955" spans="3:9" hidden="1" x14ac:dyDescent="0.25">
      <c r="C955" s="204">
        <v>20</v>
      </c>
      <c r="D955" s="205" t="str">
        <f>IF(C955&lt;&gt;"",TEXT(C955,"00")&amp;"/01/"&amp;'Configurações Básicas'!$E$5,"")</f>
        <v>20/01/2017</v>
      </c>
      <c r="E955" s="5">
        <v>1</v>
      </c>
      <c r="F955" s="5" t="s">
        <v>1444</v>
      </c>
      <c r="H955" s="5" t="s">
        <v>1445</v>
      </c>
      <c r="I955" s="5">
        <v>23.4</v>
      </c>
    </row>
    <row r="956" spans="3:9" hidden="1" x14ac:dyDescent="0.25">
      <c r="C956" s="204">
        <v>20</v>
      </c>
      <c r="D956" s="205" t="str">
        <f>IF(C956&lt;&gt;"",TEXT(C956,"00")&amp;"/01/"&amp;'Configurações Básicas'!$E$5,"")</f>
        <v>20/01/2017</v>
      </c>
      <c r="E956" s="5">
        <v>1</v>
      </c>
      <c r="F956" s="5" t="s">
        <v>1444</v>
      </c>
      <c r="H956" s="5" t="s">
        <v>1445</v>
      </c>
      <c r="I956" s="5">
        <v>23.4</v>
      </c>
    </row>
    <row r="957" spans="3:9" hidden="1" x14ac:dyDescent="0.25">
      <c r="C957" s="204">
        <v>20</v>
      </c>
      <c r="D957" s="205" t="str">
        <f>IF(C957&lt;&gt;"",TEXT(C957,"00")&amp;"/01/"&amp;'Configurações Básicas'!$E$5,"")</f>
        <v>20/01/2017</v>
      </c>
      <c r="E957" s="5">
        <v>1</v>
      </c>
      <c r="F957" s="5" t="s">
        <v>1444</v>
      </c>
      <c r="H957" s="5" t="s">
        <v>1445</v>
      </c>
      <c r="I957" s="5">
        <v>23.4</v>
      </c>
    </row>
    <row r="958" spans="3:9" hidden="1" x14ac:dyDescent="0.25">
      <c r="C958" s="204">
        <v>20</v>
      </c>
      <c r="D958" s="205" t="str">
        <f>IF(C958&lt;&gt;"",TEXT(C958,"00")&amp;"/01/"&amp;'Configurações Básicas'!$E$5,"")</f>
        <v>20/01/2017</v>
      </c>
      <c r="E958" s="5">
        <v>1</v>
      </c>
      <c r="F958" s="5" t="s">
        <v>1444</v>
      </c>
      <c r="H958" s="5" t="s">
        <v>1445</v>
      </c>
      <c r="I958" s="5">
        <v>23.4</v>
      </c>
    </row>
    <row r="959" spans="3:9" hidden="1" x14ac:dyDescent="0.25">
      <c r="C959" s="204">
        <v>20</v>
      </c>
      <c r="D959" s="205" t="str">
        <f>IF(C959&lt;&gt;"",TEXT(C959,"00")&amp;"/01/"&amp;'Configurações Básicas'!$E$5,"")</f>
        <v>20/01/2017</v>
      </c>
      <c r="E959" s="5">
        <v>1</v>
      </c>
      <c r="F959" s="5" t="s">
        <v>1444</v>
      </c>
      <c r="H959" s="5" t="s">
        <v>1445</v>
      </c>
      <c r="I959" s="5">
        <v>23.4</v>
      </c>
    </row>
    <row r="960" spans="3:9" hidden="1" x14ac:dyDescent="0.25">
      <c r="C960" s="204">
        <v>20</v>
      </c>
      <c r="D960" s="205" t="str">
        <f>IF(C960&lt;&gt;"",TEXT(C960,"00")&amp;"/01/"&amp;'Configurações Básicas'!$E$5,"")</f>
        <v>20/01/2017</v>
      </c>
      <c r="E960" s="5">
        <v>1</v>
      </c>
      <c r="F960" s="5" t="s">
        <v>1444</v>
      </c>
      <c r="H960" s="5" t="s">
        <v>1445</v>
      </c>
      <c r="I960" s="5">
        <v>23.4</v>
      </c>
    </row>
    <row r="961" spans="3:9" hidden="1" x14ac:dyDescent="0.25">
      <c r="C961" s="204">
        <v>20</v>
      </c>
      <c r="D961" s="205" t="str">
        <f>IF(C961&lt;&gt;"",TEXT(C961,"00")&amp;"/01/"&amp;'Configurações Básicas'!$E$5,"")</f>
        <v>20/01/2017</v>
      </c>
      <c r="E961" s="5">
        <v>1</v>
      </c>
      <c r="F961" s="5" t="s">
        <v>1444</v>
      </c>
      <c r="H961" s="5" t="s">
        <v>1445</v>
      </c>
      <c r="I961" s="5">
        <v>23.4</v>
      </c>
    </row>
    <row r="962" spans="3:9" hidden="1" x14ac:dyDescent="0.25">
      <c r="C962" s="204">
        <v>20</v>
      </c>
      <c r="D962" s="205" t="str">
        <f>IF(C962&lt;&gt;"",TEXT(C962,"00")&amp;"/01/"&amp;'Configurações Básicas'!$E$5,"")</f>
        <v>20/01/2017</v>
      </c>
      <c r="E962" s="5">
        <v>1</v>
      </c>
      <c r="F962" s="5" t="s">
        <v>1444</v>
      </c>
      <c r="H962" s="5" t="s">
        <v>1445</v>
      </c>
      <c r="I962" s="5">
        <v>23.4</v>
      </c>
    </row>
    <row r="963" spans="3:9" hidden="1" x14ac:dyDescent="0.25">
      <c r="C963" s="204">
        <v>20</v>
      </c>
      <c r="D963" s="205" t="str">
        <f>IF(C963&lt;&gt;"",TEXT(C963,"00")&amp;"/01/"&amp;'Configurações Básicas'!$E$5,"")</f>
        <v>20/01/2017</v>
      </c>
      <c r="E963" s="5">
        <v>1</v>
      </c>
      <c r="F963" s="5" t="s">
        <v>1444</v>
      </c>
      <c r="H963" s="5" t="s">
        <v>1445</v>
      </c>
      <c r="I963" s="5">
        <v>23.4</v>
      </c>
    </row>
    <row r="964" spans="3:9" hidden="1" x14ac:dyDescent="0.25">
      <c r="C964" s="204">
        <v>20</v>
      </c>
      <c r="D964" s="205" t="str">
        <f>IF(C964&lt;&gt;"",TEXT(C964,"00")&amp;"/01/"&amp;'Configurações Básicas'!$E$5,"")</f>
        <v>20/01/2017</v>
      </c>
      <c r="E964" s="5">
        <v>1</v>
      </c>
      <c r="F964" s="5" t="s">
        <v>1444</v>
      </c>
      <c r="H964" s="5" t="s">
        <v>1445</v>
      </c>
      <c r="I964" s="5">
        <v>23.4</v>
      </c>
    </row>
    <row r="965" spans="3:9" hidden="1" x14ac:dyDescent="0.25">
      <c r="C965" s="204">
        <v>20</v>
      </c>
      <c r="D965" s="205" t="str">
        <f>IF(C965&lt;&gt;"",TEXT(C965,"00")&amp;"/01/"&amp;'Configurações Básicas'!$E$5,"")</f>
        <v>20/01/2017</v>
      </c>
      <c r="E965" s="5">
        <v>1</v>
      </c>
      <c r="F965" s="5" t="s">
        <v>1444</v>
      </c>
      <c r="H965" s="5" t="s">
        <v>1445</v>
      </c>
      <c r="I965" s="5">
        <v>23.4</v>
      </c>
    </row>
    <row r="966" spans="3:9" hidden="1" x14ac:dyDescent="0.25">
      <c r="C966" s="204">
        <v>20</v>
      </c>
      <c r="D966" s="205" t="str">
        <f>IF(C966&lt;&gt;"",TEXT(C966,"00")&amp;"/01/"&amp;'Configurações Básicas'!$E$5,"")</f>
        <v>20/01/2017</v>
      </c>
      <c r="E966" s="5">
        <v>1</v>
      </c>
      <c r="F966" s="5" t="s">
        <v>1444</v>
      </c>
      <c r="H966" s="5" t="s">
        <v>1445</v>
      </c>
      <c r="I966" s="5">
        <v>23.4</v>
      </c>
    </row>
    <row r="967" spans="3:9" hidden="1" x14ac:dyDescent="0.25">
      <c r="C967" s="204">
        <v>20</v>
      </c>
      <c r="D967" s="205" t="str">
        <f>IF(C967&lt;&gt;"",TEXT(C967,"00")&amp;"/01/"&amp;'Configurações Básicas'!$E$5,"")</f>
        <v>20/01/2017</v>
      </c>
      <c r="E967" s="5">
        <v>1</v>
      </c>
      <c r="F967" s="5" t="s">
        <v>1444</v>
      </c>
      <c r="H967" s="5" t="s">
        <v>1445</v>
      </c>
      <c r="I967" s="5">
        <v>23.4</v>
      </c>
    </row>
    <row r="968" spans="3:9" hidden="1" x14ac:dyDescent="0.25">
      <c r="C968" s="204">
        <v>20</v>
      </c>
      <c r="D968" s="205" t="str">
        <f>IF(C968&lt;&gt;"",TEXT(C968,"00")&amp;"/01/"&amp;'Configurações Básicas'!$E$5,"")</f>
        <v>20/01/2017</v>
      </c>
      <c r="E968" s="5">
        <v>1</v>
      </c>
      <c r="F968" s="5" t="s">
        <v>1444</v>
      </c>
      <c r="H968" s="5" t="s">
        <v>1445</v>
      </c>
      <c r="I968" s="5">
        <v>23.4</v>
      </c>
    </row>
    <row r="969" spans="3:9" hidden="1" x14ac:dyDescent="0.25">
      <c r="C969" s="204">
        <v>20</v>
      </c>
      <c r="D969" s="205" t="str">
        <f>IF(C969&lt;&gt;"",TEXT(C969,"00")&amp;"/01/"&amp;'Configurações Básicas'!$E$5,"")</f>
        <v>20/01/2017</v>
      </c>
      <c r="E969" s="5">
        <v>1</v>
      </c>
      <c r="F969" s="5" t="s">
        <v>1444</v>
      </c>
      <c r="H969" s="5" t="s">
        <v>1445</v>
      </c>
      <c r="I969" s="5">
        <v>23.4</v>
      </c>
    </row>
    <row r="970" spans="3:9" hidden="1" x14ac:dyDescent="0.25">
      <c r="C970" s="204">
        <v>20</v>
      </c>
      <c r="D970" s="205" t="str">
        <f>IF(C970&lt;&gt;"",TEXT(C970,"00")&amp;"/01/"&amp;'Configurações Básicas'!$E$5,"")</f>
        <v>20/01/2017</v>
      </c>
      <c r="E970" s="5">
        <v>1</v>
      </c>
      <c r="F970" s="5" t="s">
        <v>1444</v>
      </c>
      <c r="H970" s="5" t="s">
        <v>1445</v>
      </c>
      <c r="I970" s="5">
        <v>23.4</v>
      </c>
    </row>
    <row r="971" spans="3:9" hidden="1" x14ac:dyDescent="0.25">
      <c r="C971" s="204">
        <v>20</v>
      </c>
      <c r="D971" s="205" t="str">
        <f>IF(C971&lt;&gt;"",TEXT(C971,"00")&amp;"/01/"&amp;'Configurações Básicas'!$E$5,"")</f>
        <v>20/01/2017</v>
      </c>
      <c r="E971" s="5">
        <v>1</v>
      </c>
      <c r="F971" s="5" t="s">
        <v>1444</v>
      </c>
      <c r="H971" s="5" t="s">
        <v>1445</v>
      </c>
      <c r="I971" s="5">
        <v>23.4</v>
      </c>
    </row>
    <row r="972" spans="3:9" hidden="1" x14ac:dyDescent="0.25">
      <c r="C972" s="204">
        <v>20</v>
      </c>
      <c r="D972" s="205" t="str">
        <f>IF(C972&lt;&gt;"",TEXT(C972,"00")&amp;"/01/"&amp;'Configurações Básicas'!$E$5,"")</f>
        <v>20/01/2017</v>
      </c>
      <c r="E972" s="5">
        <v>1</v>
      </c>
      <c r="F972" s="5" t="s">
        <v>1444</v>
      </c>
      <c r="H972" s="5" t="s">
        <v>1445</v>
      </c>
      <c r="I972" s="5">
        <v>23.4</v>
      </c>
    </row>
    <row r="973" spans="3:9" hidden="1" x14ac:dyDescent="0.25">
      <c r="C973" s="204">
        <v>20</v>
      </c>
      <c r="D973" s="205" t="str">
        <f>IF(C973&lt;&gt;"",TEXT(C973,"00")&amp;"/01/"&amp;'Configurações Básicas'!$E$5,"")</f>
        <v>20/01/2017</v>
      </c>
      <c r="E973" s="5">
        <v>1</v>
      </c>
      <c r="F973" s="5" t="s">
        <v>1444</v>
      </c>
      <c r="H973" s="5" t="s">
        <v>1445</v>
      </c>
      <c r="I973" s="5">
        <v>23.4</v>
      </c>
    </row>
    <row r="974" spans="3:9" hidden="1" x14ac:dyDescent="0.25">
      <c r="C974" s="204">
        <v>20</v>
      </c>
      <c r="D974" s="205" t="str">
        <f>IF(C974&lt;&gt;"",TEXT(C974,"00")&amp;"/01/"&amp;'Configurações Básicas'!$E$5,"")</f>
        <v>20/01/2017</v>
      </c>
      <c r="E974" s="5">
        <v>1</v>
      </c>
      <c r="F974" s="5" t="s">
        <v>1444</v>
      </c>
      <c r="H974" s="5" t="s">
        <v>1445</v>
      </c>
      <c r="I974" s="5">
        <v>23.4</v>
      </c>
    </row>
    <row r="975" spans="3:9" hidden="1" x14ac:dyDescent="0.25">
      <c r="C975" s="204">
        <v>20</v>
      </c>
      <c r="D975" s="205" t="str">
        <f>IF(C975&lt;&gt;"",TEXT(C975,"00")&amp;"/01/"&amp;'Configurações Básicas'!$E$5,"")</f>
        <v>20/01/2017</v>
      </c>
      <c r="E975" s="5">
        <v>1</v>
      </c>
      <c r="F975" s="5" t="s">
        <v>1444</v>
      </c>
      <c r="H975" s="5" t="s">
        <v>1445</v>
      </c>
      <c r="I975" s="5">
        <v>23.4</v>
      </c>
    </row>
    <row r="976" spans="3:9" hidden="1" x14ac:dyDescent="0.25">
      <c r="C976" s="204">
        <v>20</v>
      </c>
      <c r="D976" s="205" t="str">
        <f>IF(C976&lt;&gt;"",TEXT(C976,"00")&amp;"/01/"&amp;'Configurações Básicas'!$E$5,"")</f>
        <v>20/01/2017</v>
      </c>
      <c r="E976" s="5">
        <v>1</v>
      </c>
      <c r="F976" s="5" t="s">
        <v>1444</v>
      </c>
      <c r="H976" s="5" t="s">
        <v>1445</v>
      </c>
      <c r="I976" s="5">
        <v>23.4</v>
      </c>
    </row>
    <row r="977" spans="3:9" hidden="1" x14ac:dyDescent="0.25">
      <c r="C977" s="204">
        <v>20</v>
      </c>
      <c r="D977" s="205" t="str">
        <f>IF(C977&lt;&gt;"",TEXT(C977,"00")&amp;"/01/"&amp;'Configurações Básicas'!$E$5,"")</f>
        <v>20/01/2017</v>
      </c>
      <c r="E977" s="5">
        <v>1</v>
      </c>
      <c r="F977" s="5" t="s">
        <v>1444</v>
      </c>
      <c r="H977" s="5" t="s">
        <v>1445</v>
      </c>
      <c r="I977" s="5">
        <v>23.4</v>
      </c>
    </row>
    <row r="978" spans="3:9" hidden="1" x14ac:dyDescent="0.25">
      <c r="C978" s="204">
        <v>20</v>
      </c>
      <c r="D978" s="205" t="str">
        <f>IF(C978&lt;&gt;"",TEXT(C978,"00")&amp;"/01/"&amp;'Configurações Básicas'!$E$5,"")</f>
        <v>20/01/2017</v>
      </c>
      <c r="E978" s="5">
        <v>1</v>
      </c>
      <c r="F978" s="5" t="s">
        <v>1444</v>
      </c>
      <c r="H978" s="5" t="s">
        <v>1445</v>
      </c>
      <c r="I978" s="5">
        <v>23.4</v>
      </c>
    </row>
    <row r="979" spans="3:9" hidden="1" x14ac:dyDescent="0.25">
      <c r="C979" s="204">
        <v>20</v>
      </c>
      <c r="D979" s="205" t="str">
        <f>IF(C979&lt;&gt;"",TEXT(C979,"00")&amp;"/01/"&amp;'Configurações Básicas'!$E$5,"")</f>
        <v>20/01/2017</v>
      </c>
      <c r="E979" s="5">
        <v>1</v>
      </c>
      <c r="F979" s="5" t="s">
        <v>1444</v>
      </c>
      <c r="H979" s="5" t="s">
        <v>1445</v>
      </c>
      <c r="I979" s="5">
        <v>23.4</v>
      </c>
    </row>
    <row r="980" spans="3:9" hidden="1" x14ac:dyDescent="0.25">
      <c r="C980" s="204">
        <v>20</v>
      </c>
      <c r="D980" s="205" t="str">
        <f>IF(C980&lt;&gt;"",TEXT(C980,"00")&amp;"/01/"&amp;'Configurações Básicas'!$E$5,"")</f>
        <v>20/01/2017</v>
      </c>
      <c r="E980" s="5">
        <v>1</v>
      </c>
      <c r="F980" s="5" t="s">
        <v>1444</v>
      </c>
      <c r="H980" s="5" t="s">
        <v>1445</v>
      </c>
      <c r="I980" s="5">
        <v>23.4</v>
      </c>
    </row>
    <row r="981" spans="3:9" hidden="1" x14ac:dyDescent="0.25">
      <c r="C981" s="204">
        <v>20</v>
      </c>
      <c r="D981" s="205" t="str">
        <f>IF(C981&lt;&gt;"",TEXT(C981,"00")&amp;"/01/"&amp;'Configurações Básicas'!$E$5,"")</f>
        <v>20/01/2017</v>
      </c>
      <c r="E981" s="5">
        <v>1</v>
      </c>
      <c r="F981" s="5" t="s">
        <v>1444</v>
      </c>
      <c r="H981" s="5" t="s">
        <v>1445</v>
      </c>
      <c r="I981" s="5">
        <v>23.4</v>
      </c>
    </row>
    <row r="982" spans="3:9" hidden="1" x14ac:dyDescent="0.25">
      <c r="C982" s="204">
        <v>20</v>
      </c>
      <c r="D982" s="205" t="str">
        <f>IF(C982&lt;&gt;"",TEXT(C982,"00")&amp;"/01/"&amp;'Configurações Básicas'!$E$5,"")</f>
        <v>20/01/2017</v>
      </c>
      <c r="E982" s="5">
        <v>1</v>
      </c>
      <c r="F982" s="5" t="s">
        <v>1444</v>
      </c>
      <c r="H982" s="5" t="s">
        <v>1445</v>
      </c>
      <c r="I982" s="5">
        <v>23.4</v>
      </c>
    </row>
    <row r="983" spans="3:9" hidden="1" x14ac:dyDescent="0.25">
      <c r="C983" s="204">
        <v>20</v>
      </c>
      <c r="D983" s="205" t="str">
        <f>IF(C983&lt;&gt;"",TEXT(C983,"00")&amp;"/01/"&amp;'Configurações Básicas'!$E$5,"")</f>
        <v>20/01/2017</v>
      </c>
      <c r="E983" s="5">
        <v>1</v>
      </c>
      <c r="F983" s="5" t="s">
        <v>1444</v>
      </c>
      <c r="H983" s="5" t="s">
        <v>1445</v>
      </c>
      <c r="I983" s="5">
        <v>23.4</v>
      </c>
    </row>
    <row r="984" spans="3:9" hidden="1" x14ac:dyDescent="0.25">
      <c r="C984" s="204">
        <v>20</v>
      </c>
      <c r="D984" s="205" t="str">
        <f>IF(C984&lt;&gt;"",TEXT(C984,"00")&amp;"/01/"&amp;'Configurações Básicas'!$E$5,"")</f>
        <v>20/01/2017</v>
      </c>
      <c r="E984" s="5">
        <v>1</v>
      </c>
      <c r="F984" s="5" t="s">
        <v>1444</v>
      </c>
      <c r="H984" s="5" t="s">
        <v>1445</v>
      </c>
      <c r="I984" s="5">
        <v>23.4</v>
      </c>
    </row>
    <row r="985" spans="3:9" hidden="1" x14ac:dyDescent="0.25">
      <c r="C985" s="204">
        <v>20</v>
      </c>
      <c r="D985" s="205" t="str">
        <f>IF(C985&lt;&gt;"",TEXT(C985,"00")&amp;"/01/"&amp;'Configurações Básicas'!$E$5,"")</f>
        <v>20/01/2017</v>
      </c>
      <c r="E985" s="5">
        <v>1</v>
      </c>
      <c r="F985" s="5" t="s">
        <v>1444</v>
      </c>
      <c r="H985" s="5" t="s">
        <v>1445</v>
      </c>
      <c r="I985" s="5">
        <v>23.4</v>
      </c>
    </row>
    <row r="986" spans="3:9" hidden="1" x14ac:dyDescent="0.25">
      <c r="C986" s="204">
        <v>20</v>
      </c>
      <c r="D986" s="205" t="str">
        <f>IF(C986&lt;&gt;"",TEXT(C986,"00")&amp;"/01/"&amp;'Configurações Básicas'!$E$5,"")</f>
        <v>20/01/2017</v>
      </c>
      <c r="E986" s="5">
        <v>1</v>
      </c>
      <c r="F986" s="5" t="s">
        <v>1444</v>
      </c>
      <c r="H986" s="5" t="s">
        <v>1445</v>
      </c>
      <c r="I986" s="5">
        <v>23.4</v>
      </c>
    </row>
    <row r="987" spans="3:9" hidden="1" x14ac:dyDescent="0.25">
      <c r="C987" s="204">
        <v>20</v>
      </c>
      <c r="D987" s="205" t="str">
        <f>IF(C987&lt;&gt;"",TEXT(C987,"00")&amp;"/01/"&amp;'Configurações Básicas'!$E$5,"")</f>
        <v>20/01/2017</v>
      </c>
      <c r="E987" s="5">
        <v>1</v>
      </c>
      <c r="F987" s="5" t="s">
        <v>1444</v>
      </c>
      <c r="H987" s="5" t="s">
        <v>1445</v>
      </c>
      <c r="I987" s="5">
        <v>23.4</v>
      </c>
    </row>
    <row r="988" spans="3:9" hidden="1" x14ac:dyDescent="0.25">
      <c r="C988" s="204">
        <v>20</v>
      </c>
      <c r="D988" s="205" t="str">
        <f>IF(C988&lt;&gt;"",TEXT(C988,"00")&amp;"/01/"&amp;'Configurações Básicas'!$E$5,"")</f>
        <v>20/01/2017</v>
      </c>
      <c r="E988" s="5">
        <v>1</v>
      </c>
      <c r="F988" s="5" t="s">
        <v>1444</v>
      </c>
      <c r="H988" s="5" t="s">
        <v>1445</v>
      </c>
      <c r="I988" s="5">
        <v>23.4</v>
      </c>
    </row>
    <row r="989" spans="3:9" hidden="1" x14ac:dyDescent="0.25">
      <c r="C989" s="204">
        <v>20</v>
      </c>
      <c r="D989" s="205" t="str">
        <f>IF(C989&lt;&gt;"",TEXT(C989,"00")&amp;"/01/"&amp;'Configurações Básicas'!$E$5,"")</f>
        <v>20/01/2017</v>
      </c>
      <c r="E989" s="5">
        <v>1</v>
      </c>
      <c r="F989" s="5" t="s">
        <v>1444</v>
      </c>
      <c r="H989" s="5" t="s">
        <v>1445</v>
      </c>
      <c r="I989" s="5">
        <v>23.4</v>
      </c>
    </row>
    <row r="990" spans="3:9" hidden="1" x14ac:dyDescent="0.25">
      <c r="C990" s="204">
        <v>20</v>
      </c>
      <c r="D990" s="205" t="str">
        <f>IF(C990&lt;&gt;"",TEXT(C990,"00")&amp;"/01/"&amp;'Configurações Básicas'!$E$5,"")</f>
        <v>20/01/2017</v>
      </c>
      <c r="E990" s="5">
        <v>1</v>
      </c>
      <c r="F990" s="5" t="s">
        <v>1444</v>
      </c>
      <c r="H990" s="5" t="s">
        <v>1445</v>
      </c>
      <c r="I990" s="5">
        <v>23.4</v>
      </c>
    </row>
    <row r="991" spans="3:9" hidden="1" x14ac:dyDescent="0.25">
      <c r="C991" s="204">
        <v>20</v>
      </c>
      <c r="D991" s="205" t="str">
        <f>IF(C991&lt;&gt;"",TEXT(C991,"00")&amp;"/01/"&amp;'Configurações Básicas'!$E$5,"")</f>
        <v>20/01/2017</v>
      </c>
      <c r="E991" s="5">
        <v>1</v>
      </c>
      <c r="F991" s="5" t="s">
        <v>1444</v>
      </c>
      <c r="H991" s="5" t="s">
        <v>1445</v>
      </c>
      <c r="I991" s="5">
        <v>23.4</v>
      </c>
    </row>
    <row r="992" spans="3:9" hidden="1" x14ac:dyDescent="0.25">
      <c r="C992" s="204">
        <v>20</v>
      </c>
      <c r="D992" s="205" t="str">
        <f>IF(C992&lt;&gt;"",TEXT(C992,"00")&amp;"/01/"&amp;'Configurações Básicas'!$E$5,"")</f>
        <v>20/01/2017</v>
      </c>
      <c r="E992" s="5">
        <v>1</v>
      </c>
      <c r="F992" s="5" t="s">
        <v>1444</v>
      </c>
      <c r="H992" s="5" t="s">
        <v>1445</v>
      </c>
      <c r="I992" s="5">
        <v>23.4</v>
      </c>
    </row>
    <row r="993" spans="3:9" hidden="1" x14ac:dyDescent="0.25">
      <c r="C993" s="204">
        <v>20</v>
      </c>
      <c r="D993" s="205" t="str">
        <f>IF(C993&lt;&gt;"",TEXT(C993,"00")&amp;"/01/"&amp;'Configurações Básicas'!$E$5,"")</f>
        <v>20/01/2017</v>
      </c>
      <c r="E993" s="5">
        <v>1</v>
      </c>
      <c r="F993" s="5" t="s">
        <v>1444</v>
      </c>
      <c r="H993" s="5" t="s">
        <v>1445</v>
      </c>
      <c r="I993" s="5">
        <v>23.4</v>
      </c>
    </row>
    <row r="994" spans="3:9" hidden="1" x14ac:dyDescent="0.25">
      <c r="C994" s="204">
        <v>20</v>
      </c>
      <c r="D994" s="205" t="str">
        <f>IF(C994&lt;&gt;"",TEXT(C994,"00")&amp;"/01/"&amp;'Configurações Básicas'!$E$5,"")</f>
        <v>20/01/2017</v>
      </c>
      <c r="E994" s="5">
        <v>1</v>
      </c>
      <c r="F994" s="5" t="s">
        <v>1444</v>
      </c>
      <c r="H994" s="5" t="s">
        <v>1445</v>
      </c>
      <c r="I994" s="5">
        <v>23.4</v>
      </c>
    </row>
    <row r="995" spans="3:9" hidden="1" x14ac:dyDescent="0.25">
      <c r="C995" s="204">
        <v>20</v>
      </c>
      <c r="D995" s="205" t="str">
        <f>IF(C995&lt;&gt;"",TEXT(C995,"00")&amp;"/01/"&amp;'Configurações Básicas'!$E$5,"")</f>
        <v>20/01/2017</v>
      </c>
      <c r="E995" s="5">
        <v>1</v>
      </c>
      <c r="F995" s="5" t="s">
        <v>1444</v>
      </c>
      <c r="H995" s="5" t="s">
        <v>1445</v>
      </c>
      <c r="I995" s="5">
        <v>23.4</v>
      </c>
    </row>
    <row r="996" spans="3:9" hidden="1" x14ac:dyDescent="0.25">
      <c r="C996" s="204">
        <v>20</v>
      </c>
      <c r="D996" s="205" t="str">
        <f>IF(C996&lt;&gt;"",TEXT(C996,"00")&amp;"/01/"&amp;'Configurações Básicas'!$E$5,"")</f>
        <v>20/01/2017</v>
      </c>
      <c r="E996" s="5">
        <v>1</v>
      </c>
      <c r="F996" s="5" t="s">
        <v>1444</v>
      </c>
      <c r="H996" s="5" t="s">
        <v>1445</v>
      </c>
      <c r="I996" s="5">
        <v>23.4</v>
      </c>
    </row>
    <row r="997" spans="3:9" hidden="1" x14ac:dyDescent="0.25">
      <c r="C997" s="204">
        <v>20</v>
      </c>
      <c r="D997" s="205" t="str">
        <f>IF(C997&lt;&gt;"",TEXT(C997,"00")&amp;"/01/"&amp;'Configurações Básicas'!$E$5,"")</f>
        <v>20/01/2017</v>
      </c>
      <c r="E997" s="5">
        <v>1</v>
      </c>
      <c r="F997" s="5" t="s">
        <v>1444</v>
      </c>
      <c r="H997" s="5" t="s">
        <v>1445</v>
      </c>
      <c r="I997" s="5">
        <v>23.4</v>
      </c>
    </row>
    <row r="998" spans="3:9" hidden="1" x14ac:dyDescent="0.25">
      <c r="C998" s="204">
        <v>20</v>
      </c>
      <c r="D998" s="205" t="str">
        <f>IF(C998&lt;&gt;"",TEXT(C998,"00")&amp;"/01/"&amp;'Configurações Básicas'!$E$5,"")</f>
        <v>20/01/2017</v>
      </c>
      <c r="E998" s="5">
        <v>1</v>
      </c>
      <c r="F998" s="5" t="s">
        <v>1444</v>
      </c>
      <c r="H998" s="5" t="s">
        <v>1445</v>
      </c>
      <c r="I998" s="5">
        <v>23.4</v>
      </c>
    </row>
    <row r="999" spans="3:9" hidden="1" x14ac:dyDescent="0.25">
      <c r="C999" s="204">
        <v>20</v>
      </c>
      <c r="D999" s="205" t="str">
        <f>IF(C999&lt;&gt;"",TEXT(C999,"00")&amp;"/01/"&amp;'Configurações Básicas'!$E$5,"")</f>
        <v>20/01/2017</v>
      </c>
      <c r="E999" s="5">
        <v>1</v>
      </c>
      <c r="F999" s="5" t="s">
        <v>1444</v>
      </c>
      <c r="H999" s="5" t="s">
        <v>1445</v>
      </c>
      <c r="I999" s="5">
        <v>23.4</v>
      </c>
    </row>
    <row r="1000" spans="3:9" hidden="1" x14ac:dyDescent="0.25">
      <c r="C1000" s="204">
        <v>20</v>
      </c>
      <c r="D1000" s="205" t="str">
        <f>IF(C1000&lt;&gt;"",TEXT(C1000,"00")&amp;"/01/"&amp;'Configurações Básicas'!$E$5,"")</f>
        <v>20/01/2017</v>
      </c>
      <c r="E1000" s="5">
        <v>1</v>
      </c>
      <c r="F1000" s="5" t="s">
        <v>1444</v>
      </c>
      <c r="H1000" s="5" t="s">
        <v>1445</v>
      </c>
      <c r="I1000" s="5">
        <v>23.4</v>
      </c>
    </row>
    <row r="1001" spans="3:9" hidden="1" x14ac:dyDescent="0.25">
      <c r="C1001" s="204">
        <v>20</v>
      </c>
      <c r="D1001" s="205" t="str">
        <f>IF(C1001&lt;&gt;"",TEXT(C1001,"00")&amp;"/01/"&amp;'Configurações Básicas'!$E$5,"")</f>
        <v>20/01/2017</v>
      </c>
      <c r="E1001" s="5">
        <v>1</v>
      </c>
      <c r="F1001" s="5" t="s">
        <v>1444</v>
      </c>
      <c r="H1001" s="5" t="s">
        <v>1445</v>
      </c>
      <c r="I1001" s="5">
        <v>23.4</v>
      </c>
    </row>
    <row r="1002" spans="3:9" hidden="1" x14ac:dyDescent="0.25">
      <c r="C1002" s="204">
        <v>20</v>
      </c>
      <c r="D1002" s="205" t="str">
        <f>IF(C1002&lt;&gt;"",TEXT(C1002,"00")&amp;"/01/"&amp;'Configurações Básicas'!$E$5,"")</f>
        <v>20/01/2017</v>
      </c>
      <c r="E1002" s="5">
        <v>1</v>
      </c>
      <c r="F1002" s="5" t="s">
        <v>1444</v>
      </c>
      <c r="H1002" s="5" t="s">
        <v>1445</v>
      </c>
      <c r="I1002" s="5">
        <v>23.4</v>
      </c>
    </row>
    <row r="1003" spans="3:9" hidden="1" x14ac:dyDescent="0.25">
      <c r="C1003" s="204">
        <v>20</v>
      </c>
      <c r="D1003" s="205" t="str">
        <f>IF(C1003&lt;&gt;"",TEXT(C1003,"00")&amp;"/01/"&amp;'Configurações Básicas'!$E$5,"")</f>
        <v>20/01/2017</v>
      </c>
      <c r="E1003" s="5">
        <v>1</v>
      </c>
      <c r="F1003" s="5" t="s">
        <v>1444</v>
      </c>
      <c r="H1003" s="5" t="s">
        <v>1445</v>
      </c>
      <c r="I1003" s="5">
        <v>23.4</v>
      </c>
    </row>
    <row r="1004" spans="3:9" hidden="1" x14ac:dyDescent="0.25">
      <c r="C1004" s="204">
        <v>20</v>
      </c>
      <c r="D1004" s="205" t="str">
        <f>IF(C1004&lt;&gt;"",TEXT(C1004,"00")&amp;"/01/"&amp;'Configurações Básicas'!$E$5,"")</f>
        <v>20/01/2017</v>
      </c>
      <c r="E1004" s="5">
        <v>1</v>
      </c>
      <c r="F1004" s="5" t="s">
        <v>1444</v>
      </c>
      <c r="H1004" s="5" t="s">
        <v>1445</v>
      </c>
      <c r="I1004" s="5">
        <v>23.4</v>
      </c>
    </row>
    <row r="1005" spans="3:9" hidden="1" x14ac:dyDescent="0.25">
      <c r="C1005" s="204">
        <v>20</v>
      </c>
      <c r="D1005" s="205" t="str">
        <f>IF(C1005&lt;&gt;"",TEXT(C1005,"00")&amp;"/01/"&amp;'Configurações Básicas'!$E$5,"")</f>
        <v>20/01/2017</v>
      </c>
      <c r="E1005" s="5">
        <v>1</v>
      </c>
      <c r="F1005" s="5" t="s">
        <v>1444</v>
      </c>
      <c r="H1005" s="5" t="s">
        <v>1445</v>
      </c>
      <c r="I1005" s="5">
        <v>23.4</v>
      </c>
    </row>
    <row r="1006" spans="3:9" hidden="1" x14ac:dyDescent="0.25">
      <c r="C1006" s="204">
        <v>20</v>
      </c>
      <c r="D1006" s="205" t="str">
        <f>IF(C1006&lt;&gt;"",TEXT(C1006,"00")&amp;"/01/"&amp;'Configurações Básicas'!$E$5,"")</f>
        <v>20/01/2017</v>
      </c>
      <c r="E1006" s="5">
        <v>1</v>
      </c>
      <c r="F1006" s="5" t="s">
        <v>1444</v>
      </c>
      <c r="H1006" s="5" t="s">
        <v>1445</v>
      </c>
      <c r="I1006" s="5">
        <v>23.4</v>
      </c>
    </row>
    <row r="1007" spans="3:9" hidden="1" x14ac:dyDescent="0.25">
      <c r="C1007" s="204">
        <v>20</v>
      </c>
      <c r="D1007" s="205" t="str">
        <f>IF(C1007&lt;&gt;"",TEXT(C1007,"00")&amp;"/01/"&amp;'Configurações Básicas'!$E$5,"")</f>
        <v>20/01/2017</v>
      </c>
      <c r="E1007" s="5">
        <v>1</v>
      </c>
      <c r="F1007" s="5" t="s">
        <v>1444</v>
      </c>
      <c r="H1007" s="5" t="s">
        <v>1445</v>
      </c>
      <c r="I1007" s="5">
        <v>23.4</v>
      </c>
    </row>
    <row r="1008" spans="3:9" hidden="1" x14ac:dyDescent="0.25">
      <c r="C1008" s="204">
        <v>20</v>
      </c>
      <c r="D1008" s="205" t="str">
        <f>IF(C1008&lt;&gt;"",TEXT(C1008,"00")&amp;"/01/"&amp;'Configurações Básicas'!$E$5,"")</f>
        <v>20/01/2017</v>
      </c>
      <c r="E1008" s="5">
        <v>1</v>
      </c>
      <c r="F1008" s="5" t="s">
        <v>1444</v>
      </c>
      <c r="H1008" s="5" t="s">
        <v>1445</v>
      </c>
      <c r="I1008" s="5">
        <v>23.4</v>
      </c>
    </row>
    <row r="1009" spans="3:9" hidden="1" x14ac:dyDescent="0.25">
      <c r="C1009" s="204">
        <v>20</v>
      </c>
      <c r="D1009" s="205" t="str">
        <f>IF(C1009&lt;&gt;"",TEXT(C1009,"00")&amp;"/01/"&amp;'Configurações Básicas'!$E$5,"")</f>
        <v>20/01/2017</v>
      </c>
      <c r="E1009" s="5">
        <v>1</v>
      </c>
      <c r="F1009" s="5" t="s">
        <v>1444</v>
      </c>
      <c r="H1009" s="5" t="s">
        <v>1445</v>
      </c>
      <c r="I1009" s="5">
        <v>23.4</v>
      </c>
    </row>
    <row r="1010" spans="3:9" hidden="1" x14ac:dyDescent="0.25">
      <c r="C1010" s="204">
        <v>20</v>
      </c>
      <c r="D1010" s="205" t="str">
        <f>IF(C1010&lt;&gt;"",TEXT(C1010,"00")&amp;"/01/"&amp;'Configurações Básicas'!$E$5,"")</f>
        <v>20/01/2017</v>
      </c>
      <c r="E1010" s="5">
        <v>1</v>
      </c>
      <c r="F1010" s="5" t="s">
        <v>1444</v>
      </c>
      <c r="H1010" s="5" t="s">
        <v>1445</v>
      </c>
      <c r="I1010" s="5">
        <v>23.4</v>
      </c>
    </row>
    <row r="1011" spans="3:9" hidden="1" x14ac:dyDescent="0.25">
      <c r="C1011" s="204">
        <v>20</v>
      </c>
      <c r="D1011" s="205" t="str">
        <f>IF(C1011&lt;&gt;"",TEXT(C1011,"00")&amp;"/01/"&amp;'Configurações Básicas'!$E$5,"")</f>
        <v>20/01/2017</v>
      </c>
      <c r="E1011" s="5">
        <v>1</v>
      </c>
      <c r="F1011" s="5" t="s">
        <v>1444</v>
      </c>
      <c r="H1011" s="5" t="s">
        <v>1445</v>
      </c>
      <c r="I1011" s="5">
        <v>23.4</v>
      </c>
    </row>
    <row r="1012" spans="3:9" hidden="1" x14ac:dyDescent="0.25">
      <c r="C1012" s="204">
        <v>20</v>
      </c>
      <c r="D1012" s="205" t="str">
        <f>IF(C1012&lt;&gt;"",TEXT(C1012,"00")&amp;"/01/"&amp;'Configurações Básicas'!$E$5,"")</f>
        <v>20/01/2017</v>
      </c>
      <c r="E1012" s="5">
        <v>1</v>
      </c>
      <c r="F1012" s="5" t="s">
        <v>1444</v>
      </c>
      <c r="H1012" s="5" t="s">
        <v>1445</v>
      </c>
      <c r="I1012" s="5">
        <v>23.4</v>
      </c>
    </row>
    <row r="1013" spans="3:9" hidden="1" x14ac:dyDescent="0.25">
      <c r="C1013" s="204">
        <v>20</v>
      </c>
      <c r="D1013" s="205" t="str">
        <f>IF(C1013&lt;&gt;"",TEXT(C1013,"00")&amp;"/01/"&amp;'Configurações Básicas'!$E$5,"")</f>
        <v>20/01/2017</v>
      </c>
      <c r="E1013" s="5">
        <v>1</v>
      </c>
      <c r="F1013" s="5" t="s">
        <v>1444</v>
      </c>
      <c r="H1013" s="5" t="s">
        <v>1445</v>
      </c>
      <c r="I1013" s="5">
        <v>23.4</v>
      </c>
    </row>
    <row r="1014" spans="3:9" hidden="1" x14ac:dyDescent="0.25">
      <c r="C1014" s="204">
        <v>20</v>
      </c>
      <c r="D1014" s="205" t="str">
        <f>IF(C1014&lt;&gt;"",TEXT(C1014,"00")&amp;"/01/"&amp;'Configurações Básicas'!$E$5,"")</f>
        <v>20/01/2017</v>
      </c>
      <c r="E1014" s="5">
        <v>1</v>
      </c>
      <c r="F1014" s="5" t="s">
        <v>1444</v>
      </c>
      <c r="H1014" s="5" t="s">
        <v>1445</v>
      </c>
      <c r="I1014" s="5">
        <v>23.4</v>
      </c>
    </row>
    <row r="1015" spans="3:9" hidden="1" x14ac:dyDescent="0.25">
      <c r="C1015" s="204">
        <v>20</v>
      </c>
      <c r="D1015" s="205" t="str">
        <f>IF(C1015&lt;&gt;"",TEXT(C1015,"00")&amp;"/01/"&amp;'Configurações Básicas'!$E$5,"")</f>
        <v>20/01/2017</v>
      </c>
      <c r="E1015" s="5">
        <v>1</v>
      </c>
      <c r="F1015" s="5" t="s">
        <v>1444</v>
      </c>
      <c r="H1015" s="5" t="s">
        <v>1445</v>
      </c>
      <c r="I1015" s="5">
        <v>23.4</v>
      </c>
    </row>
    <row r="1016" spans="3:9" hidden="1" x14ac:dyDescent="0.25">
      <c r="C1016" s="204">
        <v>20</v>
      </c>
      <c r="D1016" s="205" t="str">
        <f>IF(C1016&lt;&gt;"",TEXT(C1016,"00")&amp;"/01/"&amp;'Configurações Básicas'!$E$5,"")</f>
        <v>20/01/2017</v>
      </c>
      <c r="E1016" s="5">
        <v>1</v>
      </c>
      <c r="F1016" s="5" t="s">
        <v>1444</v>
      </c>
      <c r="H1016" s="5" t="s">
        <v>1445</v>
      </c>
      <c r="I1016" s="5">
        <v>23.4</v>
      </c>
    </row>
    <row r="1017" spans="3:9" hidden="1" x14ac:dyDescent="0.25">
      <c r="C1017" s="204">
        <v>20</v>
      </c>
      <c r="D1017" s="205" t="str">
        <f>IF(C1017&lt;&gt;"",TEXT(C1017,"00")&amp;"/01/"&amp;'Configurações Básicas'!$E$5,"")</f>
        <v>20/01/2017</v>
      </c>
      <c r="E1017" s="5">
        <v>1</v>
      </c>
      <c r="F1017" s="5" t="s">
        <v>1444</v>
      </c>
      <c r="H1017" s="5" t="s">
        <v>1445</v>
      </c>
      <c r="I1017" s="5">
        <v>23.4</v>
      </c>
    </row>
    <row r="1018" spans="3:9" hidden="1" x14ac:dyDescent="0.25">
      <c r="C1018" s="204">
        <v>20</v>
      </c>
      <c r="D1018" s="205" t="str">
        <f>IF(C1018&lt;&gt;"",TEXT(C1018,"00")&amp;"/01/"&amp;'Configurações Básicas'!$E$5,"")</f>
        <v>20/01/2017</v>
      </c>
      <c r="E1018" s="5">
        <v>1</v>
      </c>
      <c r="F1018" s="5" t="s">
        <v>1444</v>
      </c>
      <c r="H1018" s="5" t="s">
        <v>1445</v>
      </c>
      <c r="I1018" s="5">
        <v>23.4</v>
      </c>
    </row>
    <row r="1019" spans="3:9" hidden="1" x14ac:dyDescent="0.25">
      <c r="C1019" s="204">
        <v>20</v>
      </c>
      <c r="D1019" s="205" t="str">
        <f>IF(C1019&lt;&gt;"",TEXT(C1019,"00")&amp;"/01/"&amp;'Configurações Básicas'!$E$5,"")</f>
        <v>20/01/2017</v>
      </c>
      <c r="E1019" s="5">
        <v>1</v>
      </c>
      <c r="F1019" s="5" t="s">
        <v>1444</v>
      </c>
      <c r="H1019" s="5" t="s">
        <v>1445</v>
      </c>
      <c r="I1019" s="5">
        <v>23.4</v>
      </c>
    </row>
    <row r="1020" spans="3:9" hidden="1" x14ac:dyDescent="0.25">
      <c r="C1020" s="204">
        <v>20</v>
      </c>
      <c r="D1020" s="205" t="str">
        <f>IF(C1020&lt;&gt;"",TEXT(C1020,"00")&amp;"/01/"&amp;'Configurações Básicas'!$E$5,"")</f>
        <v>20/01/2017</v>
      </c>
      <c r="E1020" s="5">
        <v>1</v>
      </c>
      <c r="F1020" s="5" t="s">
        <v>1444</v>
      </c>
      <c r="H1020" s="5" t="s">
        <v>1445</v>
      </c>
      <c r="I1020" s="5">
        <v>23.4</v>
      </c>
    </row>
    <row r="1021" spans="3:9" hidden="1" x14ac:dyDescent="0.25">
      <c r="C1021" s="204">
        <v>20</v>
      </c>
      <c r="D1021" s="205" t="str">
        <f>IF(C1021&lt;&gt;"",TEXT(C1021,"00")&amp;"/01/"&amp;'Configurações Básicas'!$E$5,"")</f>
        <v>20/01/2017</v>
      </c>
      <c r="E1021" s="5">
        <v>1</v>
      </c>
      <c r="F1021" s="5" t="s">
        <v>1444</v>
      </c>
      <c r="H1021" s="5" t="s">
        <v>1445</v>
      </c>
      <c r="I1021" s="5">
        <v>23.4</v>
      </c>
    </row>
    <row r="1022" spans="3:9" hidden="1" x14ac:dyDescent="0.25">
      <c r="C1022" s="204">
        <v>20</v>
      </c>
      <c r="D1022" s="205" t="str">
        <f>IF(C1022&lt;&gt;"",TEXT(C1022,"00")&amp;"/01/"&amp;'Configurações Básicas'!$E$5,"")</f>
        <v>20/01/2017</v>
      </c>
      <c r="E1022" s="5">
        <v>1</v>
      </c>
      <c r="F1022" s="5" t="s">
        <v>1444</v>
      </c>
      <c r="H1022" s="5" t="s">
        <v>1445</v>
      </c>
      <c r="I1022" s="5">
        <v>23.4</v>
      </c>
    </row>
    <row r="1023" spans="3:9" hidden="1" x14ac:dyDescent="0.25">
      <c r="C1023" s="204">
        <v>20</v>
      </c>
      <c r="D1023" s="205" t="str">
        <f>IF(C1023&lt;&gt;"",TEXT(C1023,"00")&amp;"/01/"&amp;'Configurações Básicas'!$E$5,"")</f>
        <v>20/01/2017</v>
      </c>
      <c r="E1023" s="5">
        <v>1</v>
      </c>
      <c r="F1023" s="5" t="s">
        <v>1444</v>
      </c>
      <c r="H1023" s="5" t="s">
        <v>1445</v>
      </c>
      <c r="I1023" s="5">
        <v>23.4</v>
      </c>
    </row>
    <row r="1024" spans="3:9" hidden="1" x14ac:dyDescent="0.25">
      <c r="C1024" s="204">
        <v>20</v>
      </c>
      <c r="D1024" s="205" t="str">
        <f>IF(C1024&lt;&gt;"",TEXT(C1024,"00")&amp;"/01/"&amp;'Configurações Básicas'!$E$5,"")</f>
        <v>20/01/2017</v>
      </c>
      <c r="E1024" s="5">
        <v>1</v>
      </c>
      <c r="F1024" s="5" t="s">
        <v>1444</v>
      </c>
      <c r="H1024" s="5" t="s">
        <v>1445</v>
      </c>
      <c r="I1024" s="5">
        <v>23.4</v>
      </c>
    </row>
    <row r="1025" spans="3:9" hidden="1" x14ac:dyDescent="0.25">
      <c r="C1025" s="204">
        <v>20</v>
      </c>
      <c r="D1025" s="205" t="str">
        <f>IF(C1025&lt;&gt;"",TEXT(C1025,"00")&amp;"/01/"&amp;'Configurações Básicas'!$E$5,"")</f>
        <v>20/01/2017</v>
      </c>
      <c r="E1025" s="5">
        <v>1</v>
      </c>
      <c r="F1025" s="5" t="s">
        <v>1444</v>
      </c>
      <c r="H1025" s="5" t="s">
        <v>1445</v>
      </c>
      <c r="I1025" s="5">
        <v>23.4</v>
      </c>
    </row>
    <row r="1026" spans="3:9" hidden="1" x14ac:dyDescent="0.25">
      <c r="C1026" s="204">
        <v>20</v>
      </c>
      <c r="D1026" s="205" t="str">
        <f>IF(C1026&lt;&gt;"",TEXT(C1026,"00")&amp;"/01/"&amp;'Configurações Básicas'!$E$5,"")</f>
        <v>20/01/2017</v>
      </c>
      <c r="E1026" s="5">
        <v>1</v>
      </c>
      <c r="F1026" s="5" t="s">
        <v>1444</v>
      </c>
      <c r="H1026" s="5" t="s">
        <v>1445</v>
      </c>
      <c r="I1026" s="5">
        <v>23.4</v>
      </c>
    </row>
    <row r="1027" spans="3:9" hidden="1" x14ac:dyDescent="0.25">
      <c r="C1027" s="204">
        <v>20</v>
      </c>
      <c r="D1027" s="205" t="str">
        <f>IF(C1027&lt;&gt;"",TEXT(C1027,"00")&amp;"/01/"&amp;'Configurações Básicas'!$E$5,"")</f>
        <v>20/01/2017</v>
      </c>
      <c r="E1027" s="5">
        <v>1</v>
      </c>
      <c r="F1027" s="5" t="s">
        <v>1444</v>
      </c>
      <c r="H1027" s="5" t="s">
        <v>1445</v>
      </c>
      <c r="I1027" s="5">
        <v>23.4</v>
      </c>
    </row>
    <row r="1028" spans="3:9" hidden="1" x14ac:dyDescent="0.25">
      <c r="C1028" s="204">
        <v>20</v>
      </c>
      <c r="D1028" s="205" t="str">
        <f>IF(C1028&lt;&gt;"",TEXT(C1028,"00")&amp;"/01/"&amp;'Configurações Básicas'!$E$5,"")</f>
        <v>20/01/2017</v>
      </c>
      <c r="E1028" s="5">
        <v>1</v>
      </c>
      <c r="F1028" s="5" t="s">
        <v>1444</v>
      </c>
      <c r="H1028" s="5" t="s">
        <v>1445</v>
      </c>
      <c r="I1028" s="5">
        <v>23.4</v>
      </c>
    </row>
    <row r="1029" spans="3:9" hidden="1" x14ac:dyDescent="0.25">
      <c r="C1029" s="204">
        <v>20</v>
      </c>
      <c r="D1029" s="205" t="str">
        <f>IF(C1029&lt;&gt;"",TEXT(C1029,"00")&amp;"/01/"&amp;'Configurações Básicas'!$E$5,"")</f>
        <v>20/01/2017</v>
      </c>
      <c r="E1029" s="5">
        <v>1</v>
      </c>
      <c r="F1029" s="5" t="s">
        <v>1444</v>
      </c>
      <c r="H1029" s="5" t="s">
        <v>1445</v>
      </c>
      <c r="I1029" s="5">
        <v>23.4</v>
      </c>
    </row>
    <row r="1030" spans="3:9" hidden="1" x14ac:dyDescent="0.25">
      <c r="C1030" s="204">
        <v>20</v>
      </c>
      <c r="D1030" s="205" t="str">
        <f>IF(C1030&lt;&gt;"",TEXT(C1030,"00")&amp;"/01/"&amp;'Configurações Básicas'!$E$5,"")</f>
        <v>20/01/2017</v>
      </c>
      <c r="E1030" s="5">
        <v>1</v>
      </c>
      <c r="F1030" s="5" t="s">
        <v>1444</v>
      </c>
      <c r="H1030" s="5" t="s">
        <v>1445</v>
      </c>
      <c r="I1030" s="5">
        <v>23.4</v>
      </c>
    </row>
    <row r="1031" spans="3:9" hidden="1" x14ac:dyDescent="0.25">
      <c r="C1031" s="204">
        <v>20</v>
      </c>
      <c r="D1031" s="205" t="str">
        <f>IF(C1031&lt;&gt;"",TEXT(C1031,"00")&amp;"/01/"&amp;'Configurações Básicas'!$E$5,"")</f>
        <v>20/01/2017</v>
      </c>
      <c r="E1031" s="5">
        <v>1</v>
      </c>
      <c r="F1031" s="5" t="s">
        <v>1444</v>
      </c>
      <c r="H1031" s="5" t="s">
        <v>1445</v>
      </c>
      <c r="I1031" s="5">
        <v>23.4</v>
      </c>
    </row>
    <row r="1032" spans="3:9" hidden="1" x14ac:dyDescent="0.25">
      <c r="C1032" s="204">
        <v>20</v>
      </c>
      <c r="D1032" s="205" t="str">
        <f>IF(C1032&lt;&gt;"",TEXT(C1032,"00")&amp;"/01/"&amp;'Configurações Básicas'!$E$5,"")</f>
        <v>20/01/2017</v>
      </c>
      <c r="E1032" s="5">
        <v>1</v>
      </c>
      <c r="F1032" s="5" t="s">
        <v>1444</v>
      </c>
      <c r="H1032" s="5" t="s">
        <v>1445</v>
      </c>
      <c r="I1032" s="5">
        <v>23.4</v>
      </c>
    </row>
    <row r="1033" spans="3:9" hidden="1" x14ac:dyDescent="0.25">
      <c r="C1033" s="204">
        <v>20</v>
      </c>
      <c r="D1033" s="205" t="str">
        <f>IF(C1033&lt;&gt;"",TEXT(C1033,"00")&amp;"/01/"&amp;'Configurações Básicas'!$E$5,"")</f>
        <v>20/01/2017</v>
      </c>
      <c r="E1033" s="5">
        <v>1</v>
      </c>
      <c r="F1033" s="5" t="s">
        <v>1444</v>
      </c>
      <c r="H1033" s="5" t="s">
        <v>1445</v>
      </c>
      <c r="I1033" s="5">
        <v>23.4</v>
      </c>
    </row>
    <row r="1034" spans="3:9" hidden="1" x14ac:dyDescent="0.25">
      <c r="C1034" s="204">
        <v>20</v>
      </c>
      <c r="D1034" s="205" t="str">
        <f>IF(C1034&lt;&gt;"",TEXT(C1034,"00")&amp;"/01/"&amp;'Configurações Básicas'!$E$5,"")</f>
        <v>20/01/2017</v>
      </c>
      <c r="E1034" s="5">
        <v>1</v>
      </c>
      <c r="F1034" s="5" t="s">
        <v>1444</v>
      </c>
      <c r="H1034" s="5" t="s">
        <v>1445</v>
      </c>
      <c r="I1034" s="5">
        <v>23.4</v>
      </c>
    </row>
    <row r="1035" spans="3:9" hidden="1" x14ac:dyDescent="0.25">
      <c r="C1035" s="204">
        <v>20</v>
      </c>
      <c r="D1035" s="205" t="str">
        <f>IF(C1035&lt;&gt;"",TEXT(C1035,"00")&amp;"/01/"&amp;'Configurações Básicas'!$E$5,"")</f>
        <v>20/01/2017</v>
      </c>
      <c r="E1035" s="5">
        <v>1</v>
      </c>
      <c r="F1035" s="5" t="s">
        <v>1444</v>
      </c>
      <c r="H1035" s="5" t="s">
        <v>1445</v>
      </c>
      <c r="I1035" s="5">
        <v>23.4</v>
      </c>
    </row>
    <row r="1036" spans="3:9" hidden="1" x14ac:dyDescent="0.25">
      <c r="C1036" s="204">
        <v>20</v>
      </c>
      <c r="D1036" s="205" t="str">
        <f>IF(C1036&lt;&gt;"",TEXT(C1036,"00")&amp;"/01/"&amp;'Configurações Básicas'!$E$5,"")</f>
        <v>20/01/2017</v>
      </c>
      <c r="E1036" s="5">
        <v>1</v>
      </c>
      <c r="F1036" s="5" t="s">
        <v>1444</v>
      </c>
      <c r="H1036" s="5" t="s">
        <v>1445</v>
      </c>
      <c r="I1036" s="5">
        <v>23.4</v>
      </c>
    </row>
    <row r="1037" spans="3:9" hidden="1" x14ac:dyDescent="0.25">
      <c r="C1037" s="204">
        <v>20</v>
      </c>
      <c r="D1037" s="205" t="str">
        <f>IF(C1037&lt;&gt;"",TEXT(C1037,"00")&amp;"/01/"&amp;'Configurações Básicas'!$E$5,"")</f>
        <v>20/01/2017</v>
      </c>
      <c r="E1037" s="5">
        <v>1</v>
      </c>
      <c r="F1037" s="5" t="s">
        <v>1444</v>
      </c>
      <c r="H1037" s="5" t="s">
        <v>1445</v>
      </c>
      <c r="I1037" s="5">
        <v>23.4</v>
      </c>
    </row>
    <row r="1038" spans="3:9" hidden="1" x14ac:dyDescent="0.25">
      <c r="C1038" s="204">
        <v>20</v>
      </c>
      <c r="D1038" s="205" t="str">
        <f>IF(C1038&lt;&gt;"",TEXT(C1038,"00")&amp;"/01/"&amp;'Configurações Básicas'!$E$5,"")</f>
        <v>20/01/2017</v>
      </c>
      <c r="E1038" s="5">
        <v>1</v>
      </c>
      <c r="F1038" s="5" t="s">
        <v>1444</v>
      </c>
      <c r="H1038" s="5" t="s">
        <v>1445</v>
      </c>
      <c r="I1038" s="5">
        <v>23.4</v>
      </c>
    </row>
    <row r="1039" spans="3:9" hidden="1" x14ac:dyDescent="0.25">
      <c r="C1039" s="204">
        <v>20</v>
      </c>
      <c r="D1039" s="205" t="str">
        <f>IF(C1039&lt;&gt;"",TEXT(C1039,"00")&amp;"/01/"&amp;'Configurações Básicas'!$E$5,"")</f>
        <v>20/01/2017</v>
      </c>
      <c r="E1039" s="5">
        <v>1</v>
      </c>
      <c r="F1039" s="5" t="s">
        <v>1444</v>
      </c>
      <c r="H1039" s="5" t="s">
        <v>1445</v>
      </c>
      <c r="I1039" s="5">
        <v>23.4</v>
      </c>
    </row>
    <row r="1040" spans="3:9" hidden="1" x14ac:dyDescent="0.25">
      <c r="C1040" s="204">
        <v>20</v>
      </c>
      <c r="D1040" s="205" t="str">
        <f>IF(C1040&lt;&gt;"",TEXT(C1040,"00")&amp;"/01/"&amp;'Configurações Básicas'!$E$5,"")</f>
        <v>20/01/2017</v>
      </c>
      <c r="E1040" s="5">
        <v>1</v>
      </c>
      <c r="F1040" s="5" t="s">
        <v>1444</v>
      </c>
      <c r="H1040" s="5" t="s">
        <v>1445</v>
      </c>
      <c r="I1040" s="5">
        <v>23.4</v>
      </c>
    </row>
    <row r="1041" spans="3:9" hidden="1" x14ac:dyDescent="0.25">
      <c r="C1041" s="204">
        <v>20</v>
      </c>
      <c r="D1041" s="205" t="str">
        <f>IF(C1041&lt;&gt;"",TEXT(C1041,"00")&amp;"/01/"&amp;'Configurações Básicas'!$E$5,"")</f>
        <v>20/01/2017</v>
      </c>
      <c r="E1041" s="5">
        <v>1</v>
      </c>
      <c r="F1041" s="5" t="s">
        <v>1444</v>
      </c>
      <c r="H1041" s="5" t="s">
        <v>1445</v>
      </c>
      <c r="I1041" s="5">
        <v>23.4</v>
      </c>
    </row>
    <row r="1042" spans="3:9" hidden="1" x14ac:dyDescent="0.25">
      <c r="C1042" s="204">
        <v>20</v>
      </c>
      <c r="D1042" s="205" t="str">
        <f>IF(C1042&lt;&gt;"",TEXT(C1042,"00")&amp;"/01/"&amp;'Configurações Básicas'!$E$5,"")</f>
        <v>20/01/2017</v>
      </c>
      <c r="E1042" s="5">
        <v>1</v>
      </c>
      <c r="F1042" s="5" t="s">
        <v>1444</v>
      </c>
      <c r="H1042" s="5" t="s">
        <v>1445</v>
      </c>
      <c r="I1042" s="5">
        <v>23.4</v>
      </c>
    </row>
    <row r="1043" spans="3:9" hidden="1" x14ac:dyDescent="0.25">
      <c r="C1043" s="204">
        <v>20</v>
      </c>
      <c r="D1043" s="205" t="str">
        <f>IF(C1043&lt;&gt;"",TEXT(C1043,"00")&amp;"/01/"&amp;'Configurações Básicas'!$E$5,"")</f>
        <v>20/01/2017</v>
      </c>
      <c r="E1043" s="5">
        <v>1</v>
      </c>
      <c r="F1043" s="5" t="s">
        <v>1444</v>
      </c>
      <c r="H1043" s="5" t="s">
        <v>1445</v>
      </c>
      <c r="I1043" s="5">
        <v>23.4</v>
      </c>
    </row>
    <row r="1044" spans="3:9" hidden="1" x14ac:dyDescent="0.25">
      <c r="C1044" s="204">
        <v>20</v>
      </c>
      <c r="D1044" s="205" t="str">
        <f>IF(C1044&lt;&gt;"",TEXT(C1044,"00")&amp;"/01/"&amp;'Configurações Básicas'!$E$5,"")</f>
        <v>20/01/2017</v>
      </c>
      <c r="E1044" s="5">
        <v>1</v>
      </c>
      <c r="F1044" s="5" t="s">
        <v>1444</v>
      </c>
      <c r="H1044" s="5" t="s">
        <v>1445</v>
      </c>
      <c r="I1044" s="5">
        <v>23.4</v>
      </c>
    </row>
    <row r="1045" spans="3:9" hidden="1" x14ac:dyDescent="0.25">
      <c r="C1045" s="204">
        <v>20</v>
      </c>
      <c r="D1045" s="205" t="str">
        <f>IF(C1045&lt;&gt;"",TEXT(C1045,"00")&amp;"/01/"&amp;'Configurações Básicas'!$E$5,"")</f>
        <v>20/01/2017</v>
      </c>
      <c r="E1045" s="5">
        <v>1</v>
      </c>
      <c r="F1045" s="5" t="s">
        <v>1444</v>
      </c>
      <c r="H1045" s="5" t="s">
        <v>1445</v>
      </c>
      <c r="I1045" s="5">
        <v>23.4</v>
      </c>
    </row>
    <row r="1046" spans="3:9" hidden="1" x14ac:dyDescent="0.25">
      <c r="C1046" s="204">
        <v>20</v>
      </c>
      <c r="D1046" s="205" t="str">
        <f>IF(C1046&lt;&gt;"",TEXT(C1046,"00")&amp;"/01/"&amp;'Configurações Básicas'!$E$5,"")</f>
        <v>20/01/2017</v>
      </c>
      <c r="E1046" s="5">
        <v>1</v>
      </c>
      <c r="F1046" s="5" t="s">
        <v>1444</v>
      </c>
      <c r="H1046" s="5" t="s">
        <v>1445</v>
      </c>
      <c r="I1046" s="5">
        <v>23.4</v>
      </c>
    </row>
    <row r="1047" spans="3:9" hidden="1" x14ac:dyDescent="0.25">
      <c r="C1047" s="204">
        <v>20</v>
      </c>
      <c r="D1047" s="205" t="str">
        <f>IF(C1047&lt;&gt;"",TEXT(C1047,"00")&amp;"/01/"&amp;'Configurações Básicas'!$E$5,"")</f>
        <v>20/01/2017</v>
      </c>
      <c r="E1047" s="5">
        <v>1</v>
      </c>
      <c r="F1047" s="5" t="s">
        <v>1444</v>
      </c>
      <c r="H1047" s="5" t="s">
        <v>1445</v>
      </c>
      <c r="I1047" s="5">
        <v>23.4</v>
      </c>
    </row>
    <row r="1048" spans="3:9" hidden="1" x14ac:dyDescent="0.25">
      <c r="C1048" s="204">
        <v>20</v>
      </c>
      <c r="D1048" s="205" t="str">
        <f>IF(C1048&lt;&gt;"",TEXT(C1048,"00")&amp;"/01/"&amp;'Configurações Básicas'!$E$5,"")</f>
        <v>20/01/2017</v>
      </c>
      <c r="E1048" s="5">
        <v>1</v>
      </c>
      <c r="F1048" s="5" t="s">
        <v>1444</v>
      </c>
      <c r="H1048" s="5" t="s">
        <v>1445</v>
      </c>
      <c r="I1048" s="5">
        <v>23.4</v>
      </c>
    </row>
    <row r="1049" spans="3:9" hidden="1" x14ac:dyDescent="0.25">
      <c r="C1049" s="204">
        <v>20</v>
      </c>
      <c r="D1049" s="205" t="str">
        <f>IF(C1049&lt;&gt;"",TEXT(C1049,"00")&amp;"/01/"&amp;'Configurações Básicas'!$E$5,"")</f>
        <v>20/01/2017</v>
      </c>
      <c r="E1049" s="5">
        <v>1</v>
      </c>
      <c r="F1049" s="5" t="s">
        <v>1444</v>
      </c>
      <c r="H1049" s="5" t="s">
        <v>1445</v>
      </c>
      <c r="I1049" s="5">
        <v>23.4</v>
      </c>
    </row>
    <row r="1050" spans="3:9" hidden="1" x14ac:dyDescent="0.25">
      <c r="C1050" s="204">
        <v>20</v>
      </c>
      <c r="D1050" s="205" t="str">
        <f>IF(C1050&lt;&gt;"",TEXT(C1050,"00")&amp;"/01/"&amp;'Configurações Básicas'!$E$5,"")</f>
        <v>20/01/2017</v>
      </c>
      <c r="E1050" s="5">
        <v>1</v>
      </c>
      <c r="F1050" s="5" t="s">
        <v>1444</v>
      </c>
      <c r="H1050" s="5" t="s">
        <v>1445</v>
      </c>
      <c r="I1050" s="5">
        <v>23.4</v>
      </c>
    </row>
    <row r="1051" spans="3:9" hidden="1" x14ac:dyDescent="0.25">
      <c r="C1051" s="204">
        <v>20</v>
      </c>
      <c r="D1051" s="205" t="str">
        <f>IF(C1051&lt;&gt;"",TEXT(C1051,"00")&amp;"/01/"&amp;'Configurações Básicas'!$E$5,"")</f>
        <v>20/01/2017</v>
      </c>
      <c r="E1051" s="5">
        <v>1</v>
      </c>
      <c r="F1051" s="5" t="s">
        <v>1444</v>
      </c>
      <c r="H1051" s="5" t="s">
        <v>1445</v>
      </c>
      <c r="I1051" s="5">
        <v>23.4</v>
      </c>
    </row>
    <row r="1052" spans="3:9" hidden="1" x14ac:dyDescent="0.25">
      <c r="C1052" s="204">
        <v>20</v>
      </c>
      <c r="D1052" s="205" t="str">
        <f>IF(C1052&lt;&gt;"",TEXT(C1052,"00")&amp;"/01/"&amp;'Configurações Básicas'!$E$5,"")</f>
        <v>20/01/2017</v>
      </c>
      <c r="E1052" s="5">
        <v>1</v>
      </c>
      <c r="F1052" s="5" t="s">
        <v>1444</v>
      </c>
      <c r="H1052" s="5" t="s">
        <v>1445</v>
      </c>
      <c r="I1052" s="5">
        <v>23.4</v>
      </c>
    </row>
    <row r="1053" spans="3:9" hidden="1" x14ac:dyDescent="0.25">
      <c r="C1053" s="204">
        <v>20</v>
      </c>
      <c r="D1053" s="205" t="str">
        <f>IF(C1053&lt;&gt;"",TEXT(C1053,"00")&amp;"/01/"&amp;'Configurações Básicas'!$E$5,"")</f>
        <v>20/01/2017</v>
      </c>
      <c r="E1053" s="5">
        <v>1</v>
      </c>
      <c r="F1053" s="5" t="s">
        <v>1444</v>
      </c>
      <c r="H1053" s="5" t="s">
        <v>1445</v>
      </c>
      <c r="I1053" s="5">
        <v>23.4</v>
      </c>
    </row>
    <row r="1054" spans="3:9" hidden="1" x14ac:dyDescent="0.25">
      <c r="C1054" s="204">
        <v>20</v>
      </c>
      <c r="D1054" s="205" t="str">
        <f>IF(C1054&lt;&gt;"",TEXT(C1054,"00")&amp;"/01/"&amp;'Configurações Básicas'!$E$5,"")</f>
        <v>20/01/2017</v>
      </c>
      <c r="E1054" s="5">
        <v>1</v>
      </c>
      <c r="F1054" s="5" t="s">
        <v>1444</v>
      </c>
      <c r="H1054" s="5" t="s">
        <v>1445</v>
      </c>
      <c r="I1054" s="5">
        <v>23.4</v>
      </c>
    </row>
    <row r="1055" spans="3:9" hidden="1" x14ac:dyDescent="0.25">
      <c r="C1055" s="204">
        <v>20</v>
      </c>
      <c r="D1055" s="205" t="str">
        <f>IF(C1055&lt;&gt;"",TEXT(C1055,"00")&amp;"/01/"&amp;'Configurações Básicas'!$E$5,"")</f>
        <v>20/01/2017</v>
      </c>
      <c r="E1055" s="5">
        <v>1</v>
      </c>
      <c r="F1055" s="5" t="s">
        <v>1444</v>
      </c>
      <c r="H1055" s="5" t="s">
        <v>1445</v>
      </c>
      <c r="I1055" s="5">
        <v>23.4</v>
      </c>
    </row>
    <row r="1056" spans="3:9" hidden="1" x14ac:dyDescent="0.25">
      <c r="C1056" s="204">
        <v>20</v>
      </c>
      <c r="D1056" s="205" t="str">
        <f>IF(C1056&lt;&gt;"",TEXT(C1056,"00")&amp;"/01/"&amp;'Configurações Básicas'!$E$5,"")</f>
        <v>20/01/2017</v>
      </c>
      <c r="E1056" s="5">
        <v>1</v>
      </c>
      <c r="F1056" s="5" t="s">
        <v>1444</v>
      </c>
      <c r="H1056" s="5" t="s">
        <v>1445</v>
      </c>
      <c r="I1056" s="5">
        <v>23.4</v>
      </c>
    </row>
    <row r="1057" spans="3:9" hidden="1" x14ac:dyDescent="0.25">
      <c r="C1057" s="204">
        <v>20</v>
      </c>
      <c r="D1057" s="205" t="str">
        <f>IF(C1057&lt;&gt;"",TEXT(C1057,"00")&amp;"/01/"&amp;'Configurações Básicas'!$E$5,"")</f>
        <v>20/01/2017</v>
      </c>
      <c r="E1057" s="5">
        <v>1</v>
      </c>
      <c r="F1057" s="5" t="s">
        <v>1444</v>
      </c>
      <c r="H1057" s="5" t="s">
        <v>1445</v>
      </c>
      <c r="I1057" s="5">
        <v>23.4</v>
      </c>
    </row>
    <row r="1058" spans="3:9" hidden="1" x14ac:dyDescent="0.25">
      <c r="C1058" s="204">
        <v>20</v>
      </c>
      <c r="D1058" s="205" t="str">
        <f>IF(C1058&lt;&gt;"",TEXT(C1058,"00")&amp;"/01/"&amp;'Configurações Básicas'!$E$5,"")</f>
        <v>20/01/2017</v>
      </c>
      <c r="E1058" s="5">
        <v>1</v>
      </c>
      <c r="F1058" s="5" t="s">
        <v>1444</v>
      </c>
      <c r="H1058" s="5" t="s">
        <v>1445</v>
      </c>
      <c r="I1058" s="5">
        <v>23.4</v>
      </c>
    </row>
    <row r="1059" spans="3:9" hidden="1" x14ac:dyDescent="0.25">
      <c r="C1059" s="204">
        <v>20</v>
      </c>
      <c r="D1059" s="205" t="str">
        <f>IF(C1059&lt;&gt;"",TEXT(C1059,"00")&amp;"/01/"&amp;'Configurações Básicas'!$E$5,"")</f>
        <v>20/01/2017</v>
      </c>
      <c r="E1059" s="5">
        <v>1</v>
      </c>
      <c r="F1059" s="5" t="s">
        <v>1444</v>
      </c>
      <c r="H1059" s="5" t="s">
        <v>1445</v>
      </c>
      <c r="I1059" s="5">
        <v>23.4</v>
      </c>
    </row>
    <row r="1060" spans="3:9" hidden="1" x14ac:dyDescent="0.25">
      <c r="C1060" s="204">
        <v>20</v>
      </c>
      <c r="D1060" s="205" t="str">
        <f>IF(C1060&lt;&gt;"",TEXT(C1060,"00")&amp;"/01/"&amp;'Configurações Básicas'!$E$5,"")</f>
        <v>20/01/2017</v>
      </c>
      <c r="E1060" s="5">
        <v>1</v>
      </c>
      <c r="F1060" s="5" t="s">
        <v>1444</v>
      </c>
      <c r="H1060" s="5" t="s">
        <v>1445</v>
      </c>
      <c r="I1060" s="5">
        <v>23.4</v>
      </c>
    </row>
    <row r="1061" spans="3:9" hidden="1" x14ac:dyDescent="0.25">
      <c r="C1061" s="204">
        <v>20</v>
      </c>
      <c r="D1061" s="205" t="str">
        <f>IF(C1061&lt;&gt;"",TEXT(C1061,"00")&amp;"/01/"&amp;'Configurações Básicas'!$E$5,"")</f>
        <v>20/01/2017</v>
      </c>
      <c r="E1061" s="5">
        <v>1</v>
      </c>
      <c r="F1061" s="5" t="s">
        <v>1444</v>
      </c>
      <c r="H1061" s="5" t="s">
        <v>1445</v>
      </c>
      <c r="I1061" s="5">
        <v>23.4</v>
      </c>
    </row>
    <row r="1062" spans="3:9" hidden="1" x14ac:dyDescent="0.25">
      <c r="C1062" s="204">
        <v>20</v>
      </c>
      <c r="D1062" s="205" t="str">
        <f>IF(C1062&lt;&gt;"",TEXT(C1062,"00")&amp;"/01/"&amp;'Configurações Básicas'!$E$5,"")</f>
        <v>20/01/2017</v>
      </c>
      <c r="E1062" s="5">
        <v>1</v>
      </c>
      <c r="F1062" s="5" t="s">
        <v>1444</v>
      </c>
      <c r="H1062" s="5" t="s">
        <v>1445</v>
      </c>
      <c r="I1062" s="5">
        <v>23.4</v>
      </c>
    </row>
    <row r="1063" spans="3:9" hidden="1" x14ac:dyDescent="0.25">
      <c r="C1063" s="204">
        <v>20</v>
      </c>
      <c r="D1063" s="205" t="str">
        <f>IF(C1063&lt;&gt;"",TEXT(C1063,"00")&amp;"/01/"&amp;'Configurações Básicas'!$E$5,"")</f>
        <v>20/01/2017</v>
      </c>
      <c r="E1063" s="5">
        <v>1</v>
      </c>
      <c r="F1063" s="5" t="s">
        <v>1444</v>
      </c>
      <c r="H1063" s="5" t="s">
        <v>1445</v>
      </c>
      <c r="I1063" s="5">
        <v>23.4</v>
      </c>
    </row>
    <row r="1064" spans="3:9" hidden="1" x14ac:dyDescent="0.25">
      <c r="C1064" s="204">
        <v>20</v>
      </c>
      <c r="D1064" s="205" t="str">
        <f>IF(C1064&lt;&gt;"",TEXT(C1064,"00")&amp;"/01/"&amp;'Configurações Básicas'!$E$5,"")</f>
        <v>20/01/2017</v>
      </c>
      <c r="E1064" s="5">
        <v>1</v>
      </c>
      <c r="F1064" s="5" t="s">
        <v>1444</v>
      </c>
      <c r="H1064" s="5" t="s">
        <v>1445</v>
      </c>
      <c r="I1064" s="5">
        <v>23.4</v>
      </c>
    </row>
    <row r="1065" spans="3:9" hidden="1" x14ac:dyDescent="0.25">
      <c r="C1065" s="204">
        <v>20</v>
      </c>
      <c r="D1065" s="205" t="str">
        <f>IF(C1065&lt;&gt;"",TEXT(C1065,"00")&amp;"/01/"&amp;'Configurações Básicas'!$E$5,"")</f>
        <v>20/01/2017</v>
      </c>
      <c r="E1065" s="5">
        <v>1</v>
      </c>
      <c r="F1065" s="5" t="s">
        <v>1444</v>
      </c>
      <c r="H1065" s="5" t="s">
        <v>1445</v>
      </c>
      <c r="I1065" s="5">
        <v>23.4</v>
      </c>
    </row>
    <row r="1066" spans="3:9" hidden="1" x14ac:dyDescent="0.25">
      <c r="C1066" s="204">
        <v>20</v>
      </c>
      <c r="D1066" s="205" t="str">
        <f>IF(C1066&lt;&gt;"",TEXT(C1066,"00")&amp;"/01/"&amp;'Configurações Básicas'!$E$5,"")</f>
        <v>20/01/2017</v>
      </c>
      <c r="E1066" s="5">
        <v>1</v>
      </c>
      <c r="F1066" s="5" t="s">
        <v>1444</v>
      </c>
      <c r="H1066" s="5" t="s">
        <v>1445</v>
      </c>
      <c r="I1066" s="5">
        <v>23.4</v>
      </c>
    </row>
    <row r="1067" spans="3:9" hidden="1" x14ac:dyDescent="0.25">
      <c r="C1067" s="204">
        <v>20</v>
      </c>
      <c r="D1067" s="205" t="str">
        <f>IF(C1067&lt;&gt;"",TEXT(C1067,"00")&amp;"/01/"&amp;'Configurações Básicas'!$E$5,"")</f>
        <v>20/01/2017</v>
      </c>
      <c r="E1067" s="5">
        <v>1</v>
      </c>
      <c r="F1067" s="5" t="s">
        <v>1444</v>
      </c>
      <c r="H1067" s="5" t="s">
        <v>1445</v>
      </c>
      <c r="I1067" s="5">
        <v>23.4</v>
      </c>
    </row>
    <row r="1068" spans="3:9" hidden="1" x14ac:dyDescent="0.25">
      <c r="C1068" s="204">
        <v>20</v>
      </c>
      <c r="D1068" s="205" t="str">
        <f>IF(C1068&lt;&gt;"",TEXT(C1068,"00")&amp;"/01/"&amp;'Configurações Básicas'!$E$5,"")</f>
        <v>20/01/2017</v>
      </c>
      <c r="E1068" s="5">
        <v>1</v>
      </c>
      <c r="F1068" s="5" t="s">
        <v>1444</v>
      </c>
      <c r="H1068" s="5" t="s">
        <v>1445</v>
      </c>
      <c r="I1068" s="5">
        <v>23.4</v>
      </c>
    </row>
    <row r="1069" spans="3:9" hidden="1" x14ac:dyDescent="0.25">
      <c r="C1069" s="204">
        <v>20</v>
      </c>
      <c r="D1069" s="205" t="str">
        <f>IF(C1069&lt;&gt;"",TEXT(C1069,"00")&amp;"/01/"&amp;'Configurações Básicas'!$E$5,"")</f>
        <v>20/01/2017</v>
      </c>
      <c r="E1069" s="5">
        <v>1</v>
      </c>
      <c r="F1069" s="5" t="s">
        <v>1444</v>
      </c>
      <c r="H1069" s="5" t="s">
        <v>1445</v>
      </c>
      <c r="I1069" s="5">
        <v>23.4</v>
      </c>
    </row>
    <row r="1070" spans="3:9" hidden="1" x14ac:dyDescent="0.25">
      <c r="C1070" s="204">
        <v>20</v>
      </c>
      <c r="D1070" s="205" t="str">
        <f>IF(C1070&lt;&gt;"",TEXT(C1070,"00")&amp;"/01/"&amp;'Configurações Básicas'!$E$5,"")</f>
        <v>20/01/2017</v>
      </c>
      <c r="E1070" s="5">
        <v>1</v>
      </c>
      <c r="F1070" s="5" t="s">
        <v>1444</v>
      </c>
      <c r="H1070" s="5" t="s">
        <v>1445</v>
      </c>
      <c r="I1070" s="5">
        <v>23.4</v>
      </c>
    </row>
    <row r="1071" spans="3:9" hidden="1" x14ac:dyDescent="0.25">
      <c r="C1071" s="204">
        <v>20</v>
      </c>
      <c r="D1071" s="205" t="str">
        <f>IF(C1071&lt;&gt;"",TEXT(C1071,"00")&amp;"/01/"&amp;'Configurações Básicas'!$E$5,"")</f>
        <v>20/01/2017</v>
      </c>
      <c r="E1071" s="5">
        <v>1</v>
      </c>
      <c r="F1071" s="5" t="s">
        <v>1444</v>
      </c>
      <c r="H1071" s="5" t="s">
        <v>1445</v>
      </c>
      <c r="I1071" s="5">
        <v>23.4</v>
      </c>
    </row>
    <row r="1072" spans="3:9" hidden="1" x14ac:dyDescent="0.25">
      <c r="C1072" s="204">
        <v>20</v>
      </c>
      <c r="D1072" s="205" t="str">
        <f>IF(C1072&lt;&gt;"",TEXT(C1072,"00")&amp;"/01/"&amp;'Configurações Básicas'!$E$5,"")</f>
        <v>20/01/2017</v>
      </c>
      <c r="E1072" s="5">
        <v>1</v>
      </c>
      <c r="F1072" s="5" t="s">
        <v>1444</v>
      </c>
      <c r="H1072" s="5" t="s">
        <v>1445</v>
      </c>
      <c r="I1072" s="5">
        <v>23.4</v>
      </c>
    </row>
    <row r="1073" spans="3:9" hidden="1" x14ac:dyDescent="0.25">
      <c r="C1073" s="204">
        <v>20</v>
      </c>
      <c r="D1073" s="205" t="str">
        <f>IF(C1073&lt;&gt;"",TEXT(C1073,"00")&amp;"/01/"&amp;'Configurações Básicas'!$E$5,"")</f>
        <v>20/01/2017</v>
      </c>
      <c r="E1073" s="5">
        <v>1</v>
      </c>
      <c r="F1073" s="5" t="s">
        <v>1444</v>
      </c>
      <c r="H1073" s="5" t="s">
        <v>1445</v>
      </c>
      <c r="I1073" s="5">
        <v>23.4</v>
      </c>
    </row>
    <row r="1074" spans="3:9" hidden="1" x14ac:dyDescent="0.25">
      <c r="C1074" s="204">
        <v>20</v>
      </c>
      <c r="D1074" s="205" t="str">
        <f>IF(C1074&lt;&gt;"",TEXT(C1074,"00")&amp;"/01/"&amp;'Configurações Básicas'!$E$5,"")</f>
        <v>20/01/2017</v>
      </c>
      <c r="E1074" s="5">
        <v>1</v>
      </c>
      <c r="F1074" s="5" t="s">
        <v>1444</v>
      </c>
      <c r="H1074" s="5" t="s">
        <v>1445</v>
      </c>
      <c r="I1074" s="5">
        <v>23.4</v>
      </c>
    </row>
    <row r="1075" spans="3:9" hidden="1" x14ac:dyDescent="0.25">
      <c r="C1075" s="204">
        <v>20</v>
      </c>
      <c r="D1075" s="205" t="str">
        <f>IF(C1075&lt;&gt;"",TEXT(C1075,"00")&amp;"/01/"&amp;'Configurações Básicas'!$E$5,"")</f>
        <v>20/01/2017</v>
      </c>
      <c r="E1075" s="5">
        <v>1</v>
      </c>
      <c r="F1075" s="5" t="s">
        <v>1444</v>
      </c>
      <c r="H1075" s="5" t="s">
        <v>1445</v>
      </c>
      <c r="I1075" s="5">
        <v>23.4</v>
      </c>
    </row>
    <row r="1076" spans="3:9" hidden="1" x14ac:dyDescent="0.25">
      <c r="C1076" s="204">
        <v>20</v>
      </c>
      <c r="D1076" s="205" t="str">
        <f>IF(C1076&lt;&gt;"",TEXT(C1076,"00")&amp;"/01/"&amp;'Configurações Básicas'!$E$5,"")</f>
        <v>20/01/2017</v>
      </c>
      <c r="E1076" s="5">
        <v>1</v>
      </c>
      <c r="F1076" s="5" t="s">
        <v>1444</v>
      </c>
      <c r="H1076" s="5" t="s">
        <v>1445</v>
      </c>
      <c r="I1076" s="5">
        <v>23.4</v>
      </c>
    </row>
    <row r="1077" spans="3:9" hidden="1" x14ac:dyDescent="0.25">
      <c r="C1077" s="204">
        <v>20</v>
      </c>
      <c r="D1077" s="205" t="str">
        <f>IF(C1077&lt;&gt;"",TEXT(C1077,"00")&amp;"/01/"&amp;'Configurações Básicas'!$E$5,"")</f>
        <v>20/01/2017</v>
      </c>
      <c r="E1077" s="5">
        <v>1</v>
      </c>
      <c r="F1077" s="5" t="s">
        <v>1444</v>
      </c>
      <c r="H1077" s="5" t="s">
        <v>1445</v>
      </c>
      <c r="I1077" s="5">
        <v>23.4</v>
      </c>
    </row>
    <row r="1078" spans="3:9" hidden="1" x14ac:dyDescent="0.25">
      <c r="C1078" s="204">
        <v>20</v>
      </c>
      <c r="D1078" s="205" t="str">
        <f>IF(C1078&lt;&gt;"",TEXT(C1078,"00")&amp;"/01/"&amp;'Configurações Básicas'!$E$5,"")</f>
        <v>20/01/2017</v>
      </c>
      <c r="E1078" s="5">
        <v>1</v>
      </c>
      <c r="F1078" s="5" t="s">
        <v>1444</v>
      </c>
      <c r="H1078" s="5" t="s">
        <v>1445</v>
      </c>
      <c r="I1078" s="5">
        <v>23.4</v>
      </c>
    </row>
    <row r="1079" spans="3:9" hidden="1" x14ac:dyDescent="0.25">
      <c r="C1079" s="204">
        <v>20</v>
      </c>
      <c r="D1079" s="205" t="str">
        <f>IF(C1079&lt;&gt;"",TEXT(C1079,"00")&amp;"/01/"&amp;'Configurações Básicas'!$E$5,"")</f>
        <v>20/01/2017</v>
      </c>
      <c r="E1079" s="5">
        <v>1</v>
      </c>
      <c r="F1079" s="5" t="s">
        <v>1444</v>
      </c>
      <c r="H1079" s="5" t="s">
        <v>1445</v>
      </c>
      <c r="I1079" s="5">
        <v>23.4</v>
      </c>
    </row>
    <row r="1080" spans="3:9" hidden="1" x14ac:dyDescent="0.25">
      <c r="C1080" s="204">
        <v>20</v>
      </c>
      <c r="D1080" s="205" t="str">
        <f>IF(C1080&lt;&gt;"",TEXT(C1080,"00")&amp;"/01/"&amp;'Configurações Básicas'!$E$5,"")</f>
        <v>20/01/2017</v>
      </c>
      <c r="E1080" s="5">
        <v>1</v>
      </c>
      <c r="F1080" s="5" t="s">
        <v>1444</v>
      </c>
      <c r="H1080" s="5" t="s">
        <v>1445</v>
      </c>
      <c r="I1080" s="5">
        <v>23.4</v>
      </c>
    </row>
    <row r="1081" spans="3:9" hidden="1" x14ac:dyDescent="0.25">
      <c r="C1081" s="204">
        <v>20</v>
      </c>
      <c r="D1081" s="205" t="str">
        <f>IF(C1081&lt;&gt;"",TEXT(C1081,"00")&amp;"/01/"&amp;'Configurações Básicas'!$E$5,"")</f>
        <v>20/01/2017</v>
      </c>
      <c r="E1081" s="5">
        <v>1</v>
      </c>
      <c r="F1081" s="5" t="s">
        <v>1444</v>
      </c>
      <c r="H1081" s="5" t="s">
        <v>1445</v>
      </c>
      <c r="I1081" s="5">
        <v>23.4</v>
      </c>
    </row>
    <row r="1082" spans="3:9" hidden="1" x14ac:dyDescent="0.25">
      <c r="C1082" s="204">
        <v>20</v>
      </c>
      <c r="D1082" s="205" t="str">
        <f>IF(C1082&lt;&gt;"",TEXT(C1082,"00")&amp;"/01/"&amp;'Configurações Básicas'!$E$5,"")</f>
        <v>20/01/2017</v>
      </c>
      <c r="E1082" s="5">
        <v>1</v>
      </c>
      <c r="F1082" s="5" t="s">
        <v>1444</v>
      </c>
      <c r="H1082" s="5" t="s">
        <v>1445</v>
      </c>
      <c r="I1082" s="5">
        <v>23.4</v>
      </c>
    </row>
    <row r="1083" spans="3:9" hidden="1" x14ac:dyDescent="0.25">
      <c r="C1083" s="204">
        <v>20</v>
      </c>
      <c r="D1083" s="205" t="str">
        <f>IF(C1083&lt;&gt;"",TEXT(C1083,"00")&amp;"/01/"&amp;'Configurações Básicas'!$E$5,"")</f>
        <v>20/01/2017</v>
      </c>
      <c r="E1083" s="5">
        <v>1</v>
      </c>
      <c r="F1083" s="5" t="s">
        <v>1444</v>
      </c>
      <c r="H1083" s="5" t="s">
        <v>1445</v>
      </c>
      <c r="I1083" s="5">
        <v>23.4</v>
      </c>
    </row>
    <row r="1084" spans="3:9" hidden="1" x14ac:dyDescent="0.25">
      <c r="C1084" s="204">
        <v>20</v>
      </c>
      <c r="D1084" s="205" t="str">
        <f>IF(C1084&lt;&gt;"",TEXT(C1084,"00")&amp;"/01/"&amp;'Configurações Básicas'!$E$5,"")</f>
        <v>20/01/2017</v>
      </c>
      <c r="E1084" s="5">
        <v>1</v>
      </c>
      <c r="F1084" s="5" t="s">
        <v>1444</v>
      </c>
      <c r="H1084" s="5" t="s">
        <v>1445</v>
      </c>
      <c r="I1084" s="5">
        <v>23.4</v>
      </c>
    </row>
    <row r="1085" spans="3:9" hidden="1" x14ac:dyDescent="0.25">
      <c r="C1085" s="204">
        <v>20</v>
      </c>
      <c r="D1085" s="205" t="str">
        <f>IF(C1085&lt;&gt;"",TEXT(C1085,"00")&amp;"/01/"&amp;'Configurações Básicas'!$E$5,"")</f>
        <v>20/01/2017</v>
      </c>
      <c r="E1085" s="5">
        <v>1</v>
      </c>
      <c r="F1085" s="5" t="s">
        <v>1444</v>
      </c>
      <c r="H1085" s="5" t="s">
        <v>1445</v>
      </c>
      <c r="I1085" s="5">
        <v>23.4</v>
      </c>
    </row>
    <row r="1086" spans="3:9" hidden="1" x14ac:dyDescent="0.25">
      <c r="C1086" s="204">
        <v>20</v>
      </c>
      <c r="D1086" s="205" t="str">
        <f>IF(C1086&lt;&gt;"",TEXT(C1086,"00")&amp;"/01/"&amp;'Configurações Básicas'!$E$5,"")</f>
        <v>20/01/2017</v>
      </c>
      <c r="E1086" s="5">
        <v>1</v>
      </c>
      <c r="F1086" s="5" t="s">
        <v>1444</v>
      </c>
      <c r="H1086" s="5" t="s">
        <v>1445</v>
      </c>
      <c r="I1086" s="5">
        <v>23.4</v>
      </c>
    </row>
    <row r="1087" spans="3:9" hidden="1" x14ac:dyDescent="0.25">
      <c r="C1087" s="204">
        <v>20</v>
      </c>
      <c r="D1087" s="205" t="str">
        <f>IF(C1087&lt;&gt;"",TEXT(C1087,"00")&amp;"/01/"&amp;'Configurações Básicas'!$E$5,"")</f>
        <v>20/01/2017</v>
      </c>
      <c r="E1087" s="5">
        <v>1</v>
      </c>
      <c r="F1087" s="5" t="s">
        <v>1444</v>
      </c>
      <c r="H1087" s="5" t="s">
        <v>1445</v>
      </c>
      <c r="I1087" s="5">
        <v>23.4</v>
      </c>
    </row>
    <row r="1088" spans="3:9" hidden="1" x14ac:dyDescent="0.25">
      <c r="C1088" s="204">
        <v>20</v>
      </c>
      <c r="D1088" s="205" t="str">
        <f>IF(C1088&lt;&gt;"",TEXT(C1088,"00")&amp;"/01/"&amp;'Configurações Básicas'!$E$5,"")</f>
        <v>20/01/2017</v>
      </c>
      <c r="E1088" s="5">
        <v>1</v>
      </c>
      <c r="F1088" s="5" t="s">
        <v>1444</v>
      </c>
      <c r="H1088" s="5" t="s">
        <v>1445</v>
      </c>
      <c r="I1088" s="5">
        <v>23.4</v>
      </c>
    </row>
    <row r="1089" spans="3:9" hidden="1" x14ac:dyDescent="0.25">
      <c r="C1089" s="204">
        <v>20</v>
      </c>
      <c r="D1089" s="205" t="str">
        <f>IF(C1089&lt;&gt;"",TEXT(C1089,"00")&amp;"/01/"&amp;'Configurações Básicas'!$E$5,"")</f>
        <v>20/01/2017</v>
      </c>
      <c r="E1089" s="5">
        <v>1</v>
      </c>
      <c r="F1089" s="5" t="s">
        <v>1444</v>
      </c>
      <c r="H1089" s="5" t="s">
        <v>1445</v>
      </c>
      <c r="I1089" s="5">
        <v>23.4</v>
      </c>
    </row>
    <row r="1090" spans="3:9" hidden="1" x14ac:dyDescent="0.25">
      <c r="C1090" s="204">
        <v>20</v>
      </c>
      <c r="D1090" s="205" t="str">
        <f>IF(C1090&lt;&gt;"",TEXT(C1090,"00")&amp;"/01/"&amp;'Configurações Básicas'!$E$5,"")</f>
        <v>20/01/2017</v>
      </c>
      <c r="E1090" s="5">
        <v>1</v>
      </c>
      <c r="F1090" s="5" t="s">
        <v>1444</v>
      </c>
      <c r="H1090" s="5" t="s">
        <v>1445</v>
      </c>
      <c r="I1090" s="5">
        <v>23.4</v>
      </c>
    </row>
    <row r="1091" spans="3:9" hidden="1" x14ac:dyDescent="0.25">
      <c r="C1091" s="204">
        <v>20</v>
      </c>
      <c r="D1091" s="205" t="str">
        <f>IF(C1091&lt;&gt;"",TEXT(C1091,"00")&amp;"/01/"&amp;'Configurações Básicas'!$E$5,"")</f>
        <v>20/01/2017</v>
      </c>
      <c r="E1091" s="5">
        <v>1</v>
      </c>
      <c r="F1091" s="5" t="s">
        <v>1444</v>
      </c>
      <c r="H1091" s="5" t="s">
        <v>1445</v>
      </c>
      <c r="I1091" s="5">
        <v>23.4</v>
      </c>
    </row>
    <row r="1092" spans="3:9" hidden="1" x14ac:dyDescent="0.25">
      <c r="C1092" s="204">
        <v>20</v>
      </c>
      <c r="D1092" s="205" t="str">
        <f>IF(C1092&lt;&gt;"",TEXT(C1092,"00")&amp;"/01/"&amp;'Configurações Básicas'!$E$5,"")</f>
        <v>20/01/2017</v>
      </c>
      <c r="E1092" s="5">
        <v>1</v>
      </c>
      <c r="F1092" s="5" t="s">
        <v>1444</v>
      </c>
      <c r="H1092" s="5" t="s">
        <v>1445</v>
      </c>
      <c r="I1092" s="5">
        <v>23.4</v>
      </c>
    </row>
    <row r="1093" spans="3:9" hidden="1" x14ac:dyDescent="0.25">
      <c r="C1093" s="204">
        <v>20</v>
      </c>
      <c r="D1093" s="205" t="str">
        <f>IF(C1093&lt;&gt;"",TEXT(C1093,"00")&amp;"/01/"&amp;'Configurações Básicas'!$E$5,"")</f>
        <v>20/01/2017</v>
      </c>
      <c r="E1093" s="5">
        <v>1</v>
      </c>
      <c r="F1093" s="5" t="s">
        <v>1444</v>
      </c>
      <c r="H1093" s="5" t="s">
        <v>1445</v>
      </c>
      <c r="I1093" s="5">
        <v>23.4</v>
      </c>
    </row>
    <row r="1094" spans="3:9" hidden="1" x14ac:dyDescent="0.25">
      <c r="C1094" s="204">
        <v>20</v>
      </c>
      <c r="D1094" s="205" t="str">
        <f>IF(C1094&lt;&gt;"",TEXT(C1094,"00")&amp;"/01/"&amp;'Configurações Básicas'!$E$5,"")</f>
        <v>20/01/2017</v>
      </c>
      <c r="E1094" s="5">
        <v>1</v>
      </c>
      <c r="F1094" s="5" t="s">
        <v>1444</v>
      </c>
      <c r="H1094" s="5" t="s">
        <v>1445</v>
      </c>
      <c r="I1094" s="5">
        <v>23.4</v>
      </c>
    </row>
    <row r="1095" spans="3:9" hidden="1" x14ac:dyDescent="0.25">
      <c r="C1095" s="204">
        <v>20</v>
      </c>
      <c r="D1095" s="205" t="str">
        <f>IF(C1095&lt;&gt;"",TEXT(C1095,"00")&amp;"/01/"&amp;'Configurações Básicas'!$E$5,"")</f>
        <v>20/01/2017</v>
      </c>
      <c r="E1095" s="5">
        <v>1</v>
      </c>
      <c r="F1095" s="5" t="s">
        <v>1444</v>
      </c>
      <c r="H1095" s="5" t="s">
        <v>1445</v>
      </c>
      <c r="I1095" s="5">
        <v>23.4</v>
      </c>
    </row>
    <row r="1096" spans="3:9" hidden="1" x14ac:dyDescent="0.25">
      <c r="C1096" s="204">
        <v>20</v>
      </c>
      <c r="D1096" s="205" t="str">
        <f>IF(C1096&lt;&gt;"",TEXT(C1096,"00")&amp;"/01/"&amp;'Configurações Básicas'!$E$5,"")</f>
        <v>20/01/2017</v>
      </c>
      <c r="E1096" s="5">
        <v>1</v>
      </c>
      <c r="F1096" s="5" t="s">
        <v>1444</v>
      </c>
      <c r="H1096" s="5" t="s">
        <v>1445</v>
      </c>
      <c r="I1096" s="5">
        <v>23.4</v>
      </c>
    </row>
    <row r="1097" spans="3:9" hidden="1" x14ac:dyDescent="0.25">
      <c r="C1097" s="204">
        <v>20</v>
      </c>
      <c r="D1097" s="205" t="str">
        <f>IF(C1097&lt;&gt;"",TEXT(C1097,"00")&amp;"/01/"&amp;'Configurações Básicas'!$E$5,"")</f>
        <v>20/01/2017</v>
      </c>
      <c r="E1097" s="5">
        <v>1</v>
      </c>
      <c r="F1097" s="5" t="s">
        <v>1444</v>
      </c>
      <c r="H1097" s="5" t="s">
        <v>1445</v>
      </c>
      <c r="I1097" s="5">
        <v>23.4</v>
      </c>
    </row>
    <row r="1098" spans="3:9" hidden="1" x14ac:dyDescent="0.25">
      <c r="C1098" s="204">
        <v>20</v>
      </c>
      <c r="D1098" s="205" t="str">
        <f>IF(C1098&lt;&gt;"",TEXT(C1098,"00")&amp;"/01/"&amp;'Configurações Básicas'!$E$5,"")</f>
        <v>20/01/2017</v>
      </c>
      <c r="E1098" s="5">
        <v>1</v>
      </c>
      <c r="F1098" s="5" t="s">
        <v>1444</v>
      </c>
      <c r="H1098" s="5" t="s">
        <v>1445</v>
      </c>
      <c r="I1098" s="5">
        <v>23.4</v>
      </c>
    </row>
    <row r="1099" spans="3:9" hidden="1" x14ac:dyDescent="0.25">
      <c r="C1099" s="204">
        <v>20</v>
      </c>
      <c r="D1099" s="205" t="str">
        <f>IF(C1099&lt;&gt;"",TEXT(C1099,"00")&amp;"/01/"&amp;'Configurações Básicas'!$E$5,"")</f>
        <v>20/01/2017</v>
      </c>
      <c r="E1099" s="5">
        <v>1</v>
      </c>
      <c r="F1099" s="5" t="s">
        <v>1444</v>
      </c>
      <c r="H1099" s="5" t="s">
        <v>1445</v>
      </c>
      <c r="I1099" s="5">
        <v>23.4</v>
      </c>
    </row>
    <row r="1100" spans="3:9" hidden="1" x14ac:dyDescent="0.25">
      <c r="C1100" s="204">
        <v>20</v>
      </c>
      <c r="D1100" s="205" t="str">
        <f>IF(C1100&lt;&gt;"",TEXT(C1100,"00")&amp;"/01/"&amp;'Configurações Básicas'!$E$5,"")</f>
        <v>20/01/2017</v>
      </c>
      <c r="E1100" s="5">
        <v>1</v>
      </c>
      <c r="F1100" s="5" t="s">
        <v>1444</v>
      </c>
      <c r="H1100" s="5" t="s">
        <v>1445</v>
      </c>
      <c r="I1100" s="5">
        <v>23.4</v>
      </c>
    </row>
    <row r="1101" spans="3:9" hidden="1" x14ac:dyDescent="0.25">
      <c r="C1101" s="204">
        <v>20</v>
      </c>
      <c r="D1101" s="205" t="str">
        <f>IF(C1101&lt;&gt;"",TEXT(C1101,"00")&amp;"/01/"&amp;'Configurações Básicas'!$E$5,"")</f>
        <v>20/01/2017</v>
      </c>
      <c r="E1101" s="5">
        <v>1</v>
      </c>
      <c r="F1101" s="5" t="s">
        <v>1444</v>
      </c>
      <c r="H1101" s="5" t="s">
        <v>1445</v>
      </c>
      <c r="I1101" s="5">
        <v>23.4</v>
      </c>
    </row>
    <row r="1102" spans="3:9" hidden="1" x14ac:dyDescent="0.25">
      <c r="C1102" s="204">
        <v>20</v>
      </c>
      <c r="D1102" s="205" t="str">
        <f>IF(C1102&lt;&gt;"",TEXT(C1102,"00")&amp;"/01/"&amp;'Configurações Básicas'!$E$5,"")</f>
        <v>20/01/2017</v>
      </c>
      <c r="E1102" s="5">
        <v>1</v>
      </c>
      <c r="F1102" s="5" t="s">
        <v>1444</v>
      </c>
      <c r="H1102" s="5" t="s">
        <v>1445</v>
      </c>
      <c r="I1102" s="5">
        <v>23.4</v>
      </c>
    </row>
    <row r="1103" spans="3:9" hidden="1" x14ac:dyDescent="0.25">
      <c r="C1103" s="204">
        <v>20</v>
      </c>
      <c r="D1103" s="205" t="str">
        <f>IF(C1103&lt;&gt;"",TEXT(C1103,"00")&amp;"/01/"&amp;'Configurações Básicas'!$E$5,"")</f>
        <v>20/01/2017</v>
      </c>
      <c r="E1103" s="5">
        <v>1</v>
      </c>
      <c r="F1103" s="5" t="s">
        <v>1444</v>
      </c>
      <c r="H1103" s="5" t="s">
        <v>1445</v>
      </c>
      <c r="I1103" s="5">
        <v>23.4</v>
      </c>
    </row>
    <row r="1104" spans="3:9" hidden="1" x14ac:dyDescent="0.25">
      <c r="C1104" s="204">
        <v>20</v>
      </c>
      <c r="D1104" s="205" t="str">
        <f>IF(C1104&lt;&gt;"",TEXT(C1104,"00")&amp;"/01/"&amp;'Configurações Básicas'!$E$5,"")</f>
        <v>20/01/2017</v>
      </c>
      <c r="E1104" s="5">
        <v>1</v>
      </c>
      <c r="F1104" s="5" t="s">
        <v>1444</v>
      </c>
      <c r="H1104" s="5" t="s">
        <v>1445</v>
      </c>
      <c r="I1104" s="5">
        <v>23.4</v>
      </c>
    </row>
    <row r="1105" spans="3:9" hidden="1" x14ac:dyDescent="0.25">
      <c r="C1105" s="204">
        <v>20</v>
      </c>
      <c r="D1105" s="205" t="str">
        <f>IF(C1105&lt;&gt;"",TEXT(C1105,"00")&amp;"/01/"&amp;'Configurações Básicas'!$E$5,"")</f>
        <v>20/01/2017</v>
      </c>
      <c r="E1105" s="5">
        <v>1</v>
      </c>
      <c r="F1105" s="5" t="s">
        <v>1444</v>
      </c>
      <c r="H1105" s="5" t="s">
        <v>1445</v>
      </c>
      <c r="I1105" s="5">
        <v>23.4</v>
      </c>
    </row>
    <row r="1106" spans="3:9" hidden="1" x14ac:dyDescent="0.25">
      <c r="C1106" s="204">
        <v>20</v>
      </c>
      <c r="D1106" s="205" t="str">
        <f>IF(C1106&lt;&gt;"",TEXT(C1106,"00")&amp;"/01/"&amp;'Configurações Básicas'!$E$5,"")</f>
        <v>20/01/2017</v>
      </c>
      <c r="E1106" s="5">
        <v>1</v>
      </c>
      <c r="F1106" s="5" t="s">
        <v>1444</v>
      </c>
      <c r="H1106" s="5" t="s">
        <v>1445</v>
      </c>
      <c r="I1106" s="5">
        <v>23.4</v>
      </c>
    </row>
    <row r="1107" spans="3:9" hidden="1" x14ac:dyDescent="0.25">
      <c r="C1107" s="204">
        <v>20</v>
      </c>
      <c r="D1107" s="205" t="str">
        <f>IF(C1107&lt;&gt;"",TEXT(C1107,"00")&amp;"/01/"&amp;'Configurações Básicas'!$E$5,"")</f>
        <v>20/01/2017</v>
      </c>
      <c r="E1107" s="5">
        <v>1</v>
      </c>
      <c r="F1107" s="5" t="s">
        <v>1444</v>
      </c>
      <c r="H1107" s="5" t="s">
        <v>1445</v>
      </c>
      <c r="I1107" s="5">
        <v>23.4</v>
      </c>
    </row>
    <row r="1108" spans="3:9" hidden="1" x14ac:dyDescent="0.25">
      <c r="C1108" s="204">
        <v>20</v>
      </c>
      <c r="D1108" s="205" t="str">
        <f>IF(C1108&lt;&gt;"",TEXT(C1108,"00")&amp;"/01/"&amp;'Configurações Básicas'!$E$5,"")</f>
        <v>20/01/2017</v>
      </c>
      <c r="E1108" s="5">
        <v>1</v>
      </c>
      <c r="F1108" s="5" t="s">
        <v>1444</v>
      </c>
      <c r="H1108" s="5" t="s">
        <v>1445</v>
      </c>
      <c r="I1108" s="5">
        <v>23.4</v>
      </c>
    </row>
    <row r="1109" spans="3:9" hidden="1" x14ac:dyDescent="0.25">
      <c r="C1109" s="204">
        <v>20</v>
      </c>
      <c r="D1109" s="205" t="str">
        <f>IF(C1109&lt;&gt;"",TEXT(C1109,"00")&amp;"/01/"&amp;'Configurações Básicas'!$E$5,"")</f>
        <v>20/01/2017</v>
      </c>
      <c r="E1109" s="5">
        <v>1</v>
      </c>
      <c r="F1109" s="5" t="s">
        <v>1444</v>
      </c>
      <c r="H1109" s="5" t="s">
        <v>1445</v>
      </c>
      <c r="I1109" s="5">
        <v>23.4</v>
      </c>
    </row>
    <row r="1110" spans="3:9" hidden="1" x14ac:dyDescent="0.25">
      <c r="C1110" s="204">
        <v>20</v>
      </c>
      <c r="D1110" s="205" t="str">
        <f>IF(C1110&lt;&gt;"",TEXT(C1110,"00")&amp;"/01/"&amp;'Configurações Básicas'!$E$5,"")</f>
        <v>20/01/2017</v>
      </c>
      <c r="E1110" s="5">
        <v>1</v>
      </c>
      <c r="F1110" s="5" t="s">
        <v>1444</v>
      </c>
      <c r="H1110" s="5" t="s">
        <v>1445</v>
      </c>
      <c r="I1110" s="5">
        <v>23.4</v>
      </c>
    </row>
    <row r="1111" spans="3:9" hidden="1" x14ac:dyDescent="0.25">
      <c r="C1111" s="204">
        <v>20</v>
      </c>
      <c r="D1111" s="205" t="str">
        <f>IF(C1111&lt;&gt;"",TEXT(C1111,"00")&amp;"/01/"&amp;'Configurações Básicas'!$E$5,"")</f>
        <v>20/01/2017</v>
      </c>
      <c r="E1111" s="5">
        <v>1</v>
      </c>
      <c r="F1111" s="5" t="s">
        <v>1444</v>
      </c>
      <c r="H1111" s="5" t="s">
        <v>1445</v>
      </c>
      <c r="I1111" s="5">
        <v>23.4</v>
      </c>
    </row>
    <row r="1112" spans="3:9" hidden="1" x14ac:dyDescent="0.25">
      <c r="C1112" s="204">
        <v>20</v>
      </c>
      <c r="D1112" s="205" t="str">
        <f>IF(C1112&lt;&gt;"",TEXT(C1112,"00")&amp;"/01/"&amp;'Configurações Básicas'!$E$5,"")</f>
        <v>20/01/2017</v>
      </c>
      <c r="E1112" s="5">
        <v>1</v>
      </c>
      <c r="F1112" s="5" t="s">
        <v>1444</v>
      </c>
      <c r="H1112" s="5" t="s">
        <v>1445</v>
      </c>
      <c r="I1112" s="5">
        <v>23.4</v>
      </c>
    </row>
    <row r="1113" spans="3:9" hidden="1" x14ac:dyDescent="0.25">
      <c r="C1113" s="204">
        <v>20</v>
      </c>
      <c r="D1113" s="205" t="str">
        <f>IF(C1113&lt;&gt;"",TEXT(C1113,"00")&amp;"/01/"&amp;'Configurações Básicas'!$E$5,"")</f>
        <v>20/01/2017</v>
      </c>
      <c r="E1113" s="5">
        <v>1</v>
      </c>
      <c r="F1113" s="5" t="s">
        <v>1444</v>
      </c>
      <c r="H1113" s="5" t="s">
        <v>1445</v>
      </c>
      <c r="I1113" s="5">
        <v>23.4</v>
      </c>
    </row>
    <row r="1114" spans="3:9" hidden="1" x14ac:dyDescent="0.25">
      <c r="C1114" s="204">
        <v>20</v>
      </c>
      <c r="D1114" s="205" t="str">
        <f>IF(C1114&lt;&gt;"",TEXT(C1114,"00")&amp;"/01/"&amp;'Configurações Básicas'!$E$5,"")</f>
        <v>20/01/2017</v>
      </c>
      <c r="E1114" s="5">
        <v>1</v>
      </c>
      <c r="F1114" s="5" t="s">
        <v>1444</v>
      </c>
      <c r="H1114" s="5" t="s">
        <v>1445</v>
      </c>
      <c r="I1114" s="5">
        <v>23.4</v>
      </c>
    </row>
    <row r="1115" spans="3:9" hidden="1" x14ac:dyDescent="0.25">
      <c r="C1115" s="204">
        <v>20</v>
      </c>
      <c r="D1115" s="205" t="str">
        <f>IF(C1115&lt;&gt;"",TEXT(C1115,"00")&amp;"/01/"&amp;'Configurações Básicas'!$E$5,"")</f>
        <v>20/01/2017</v>
      </c>
      <c r="E1115" s="5">
        <v>1</v>
      </c>
      <c r="F1115" s="5" t="s">
        <v>1444</v>
      </c>
      <c r="H1115" s="5" t="s">
        <v>1445</v>
      </c>
      <c r="I1115" s="5">
        <v>23.4</v>
      </c>
    </row>
    <row r="1116" spans="3:9" hidden="1" x14ac:dyDescent="0.25">
      <c r="C1116" s="204">
        <v>20</v>
      </c>
      <c r="D1116" s="205" t="str">
        <f>IF(C1116&lt;&gt;"",TEXT(C1116,"00")&amp;"/01/"&amp;'Configurações Básicas'!$E$5,"")</f>
        <v>20/01/2017</v>
      </c>
      <c r="E1116" s="5">
        <v>1</v>
      </c>
      <c r="F1116" s="5" t="s">
        <v>1444</v>
      </c>
      <c r="H1116" s="5" t="s">
        <v>1445</v>
      </c>
      <c r="I1116" s="5">
        <v>23.4</v>
      </c>
    </row>
    <row r="1117" spans="3:9" hidden="1" x14ac:dyDescent="0.25">
      <c r="C1117" s="204">
        <v>20</v>
      </c>
      <c r="D1117" s="205" t="str">
        <f>IF(C1117&lt;&gt;"",TEXT(C1117,"00")&amp;"/01/"&amp;'Configurações Básicas'!$E$5,"")</f>
        <v>20/01/2017</v>
      </c>
      <c r="E1117" s="5">
        <v>1</v>
      </c>
      <c r="F1117" s="5" t="s">
        <v>1444</v>
      </c>
      <c r="H1117" s="5" t="s">
        <v>1445</v>
      </c>
      <c r="I1117" s="5">
        <v>23.4</v>
      </c>
    </row>
    <row r="1118" spans="3:9" hidden="1" x14ac:dyDescent="0.25">
      <c r="C1118" s="204">
        <v>20</v>
      </c>
      <c r="D1118" s="205" t="str">
        <f>IF(C1118&lt;&gt;"",TEXT(C1118,"00")&amp;"/01/"&amp;'Configurações Básicas'!$E$5,"")</f>
        <v>20/01/2017</v>
      </c>
      <c r="E1118" s="5">
        <v>1</v>
      </c>
      <c r="F1118" s="5" t="s">
        <v>1444</v>
      </c>
      <c r="H1118" s="5" t="s">
        <v>1445</v>
      </c>
      <c r="I1118" s="5">
        <v>23.4</v>
      </c>
    </row>
    <row r="1119" spans="3:9" hidden="1" x14ac:dyDescent="0.25">
      <c r="C1119" s="204">
        <v>20</v>
      </c>
      <c r="D1119" s="205" t="str">
        <f>IF(C1119&lt;&gt;"",TEXT(C1119,"00")&amp;"/01/"&amp;'Configurações Básicas'!$E$5,"")</f>
        <v>20/01/2017</v>
      </c>
      <c r="E1119" s="5">
        <v>1</v>
      </c>
      <c r="F1119" s="5" t="s">
        <v>1444</v>
      </c>
      <c r="H1119" s="5" t="s">
        <v>1445</v>
      </c>
      <c r="I1119" s="5">
        <v>23.4</v>
      </c>
    </row>
    <row r="1120" spans="3:9" hidden="1" x14ac:dyDescent="0.25">
      <c r="C1120" s="204">
        <v>20</v>
      </c>
      <c r="D1120" s="205" t="str">
        <f>IF(C1120&lt;&gt;"",TEXT(C1120,"00")&amp;"/01/"&amp;'Configurações Básicas'!$E$5,"")</f>
        <v>20/01/2017</v>
      </c>
      <c r="E1120" s="5">
        <v>1</v>
      </c>
      <c r="F1120" s="5" t="s">
        <v>1444</v>
      </c>
      <c r="H1120" s="5" t="s">
        <v>1445</v>
      </c>
      <c r="I1120" s="5">
        <v>23.4</v>
      </c>
    </row>
    <row r="1121" spans="3:9" hidden="1" x14ac:dyDescent="0.25">
      <c r="C1121" s="204">
        <v>20</v>
      </c>
      <c r="D1121" s="205" t="str">
        <f>IF(C1121&lt;&gt;"",TEXT(C1121,"00")&amp;"/01/"&amp;'Configurações Básicas'!$E$5,"")</f>
        <v>20/01/2017</v>
      </c>
      <c r="E1121" s="5">
        <v>1</v>
      </c>
      <c r="F1121" s="5" t="s">
        <v>1444</v>
      </c>
      <c r="H1121" s="5" t="s">
        <v>1445</v>
      </c>
      <c r="I1121" s="5">
        <v>23.4</v>
      </c>
    </row>
    <row r="1122" spans="3:9" hidden="1" x14ac:dyDescent="0.25">
      <c r="C1122" s="204">
        <v>20</v>
      </c>
      <c r="D1122" s="205" t="str">
        <f>IF(C1122&lt;&gt;"",TEXT(C1122,"00")&amp;"/01/"&amp;'Configurações Básicas'!$E$5,"")</f>
        <v>20/01/2017</v>
      </c>
      <c r="E1122" s="5">
        <v>1</v>
      </c>
      <c r="F1122" s="5" t="s">
        <v>1444</v>
      </c>
      <c r="H1122" s="5" t="s">
        <v>1445</v>
      </c>
      <c r="I1122" s="5">
        <v>23.4</v>
      </c>
    </row>
    <row r="1123" spans="3:9" hidden="1" x14ac:dyDescent="0.25">
      <c r="C1123" s="204">
        <v>20</v>
      </c>
      <c r="D1123" s="205" t="str">
        <f>IF(C1123&lt;&gt;"",TEXT(C1123,"00")&amp;"/01/"&amp;'Configurações Básicas'!$E$5,"")</f>
        <v>20/01/2017</v>
      </c>
      <c r="E1123" s="5">
        <v>1</v>
      </c>
      <c r="F1123" s="5" t="s">
        <v>1444</v>
      </c>
      <c r="H1123" s="5" t="s">
        <v>1445</v>
      </c>
      <c r="I1123" s="5">
        <v>23.4</v>
      </c>
    </row>
    <row r="1124" spans="3:9" hidden="1" x14ac:dyDescent="0.25">
      <c r="C1124" s="204">
        <v>20</v>
      </c>
      <c r="D1124" s="205" t="str">
        <f>IF(C1124&lt;&gt;"",TEXT(C1124,"00")&amp;"/01/"&amp;'Configurações Básicas'!$E$5,"")</f>
        <v>20/01/2017</v>
      </c>
      <c r="E1124" s="5">
        <v>1</v>
      </c>
      <c r="F1124" s="5" t="s">
        <v>1444</v>
      </c>
      <c r="H1124" s="5" t="s">
        <v>1445</v>
      </c>
      <c r="I1124" s="5">
        <v>23.4</v>
      </c>
    </row>
    <row r="1125" spans="3:9" hidden="1" x14ac:dyDescent="0.25">
      <c r="C1125" s="204">
        <v>20</v>
      </c>
      <c r="D1125" s="205" t="str">
        <f>IF(C1125&lt;&gt;"",TEXT(C1125,"00")&amp;"/01/"&amp;'Configurações Básicas'!$E$5,"")</f>
        <v>20/01/2017</v>
      </c>
      <c r="E1125" s="5">
        <v>1</v>
      </c>
      <c r="F1125" s="5" t="s">
        <v>1444</v>
      </c>
      <c r="H1125" s="5" t="s">
        <v>1445</v>
      </c>
      <c r="I1125" s="5">
        <v>23.4</v>
      </c>
    </row>
    <row r="1126" spans="3:9" hidden="1" x14ac:dyDescent="0.25">
      <c r="C1126" s="204">
        <v>20</v>
      </c>
      <c r="D1126" s="205" t="str">
        <f>IF(C1126&lt;&gt;"",TEXT(C1126,"00")&amp;"/01/"&amp;'Configurações Básicas'!$E$5,"")</f>
        <v>20/01/2017</v>
      </c>
      <c r="E1126" s="5">
        <v>1</v>
      </c>
      <c r="F1126" s="5" t="s">
        <v>1444</v>
      </c>
      <c r="H1126" s="5" t="s">
        <v>1445</v>
      </c>
      <c r="I1126" s="5">
        <v>23.4</v>
      </c>
    </row>
    <row r="1127" spans="3:9" hidden="1" x14ac:dyDescent="0.25">
      <c r="C1127" s="204">
        <v>20</v>
      </c>
      <c r="D1127" s="205" t="str">
        <f>IF(C1127&lt;&gt;"",TEXT(C1127,"00")&amp;"/01/"&amp;'Configurações Básicas'!$E$5,"")</f>
        <v>20/01/2017</v>
      </c>
      <c r="E1127" s="5">
        <v>1</v>
      </c>
      <c r="F1127" s="5" t="s">
        <v>1444</v>
      </c>
      <c r="H1127" s="5" t="s">
        <v>1445</v>
      </c>
      <c r="I1127" s="5">
        <v>23.4</v>
      </c>
    </row>
    <row r="1128" spans="3:9" hidden="1" x14ac:dyDescent="0.25">
      <c r="C1128" s="204">
        <v>20</v>
      </c>
      <c r="D1128" s="205" t="str">
        <f>IF(C1128&lt;&gt;"",TEXT(C1128,"00")&amp;"/01/"&amp;'Configurações Básicas'!$E$5,"")</f>
        <v>20/01/2017</v>
      </c>
      <c r="E1128" s="5">
        <v>1</v>
      </c>
      <c r="F1128" s="5" t="s">
        <v>1444</v>
      </c>
      <c r="H1128" s="5" t="s">
        <v>1445</v>
      </c>
      <c r="I1128" s="5">
        <v>23.4</v>
      </c>
    </row>
    <row r="1129" spans="3:9" hidden="1" x14ac:dyDescent="0.25">
      <c r="C1129" s="204">
        <v>20</v>
      </c>
      <c r="D1129" s="205" t="str">
        <f>IF(C1129&lt;&gt;"",TEXT(C1129,"00")&amp;"/01/"&amp;'Configurações Básicas'!$E$5,"")</f>
        <v>20/01/2017</v>
      </c>
      <c r="E1129" s="5">
        <v>1</v>
      </c>
      <c r="F1129" s="5" t="s">
        <v>1444</v>
      </c>
      <c r="H1129" s="5" t="s">
        <v>1445</v>
      </c>
      <c r="I1129" s="5">
        <v>23.4</v>
      </c>
    </row>
    <row r="1130" spans="3:9" hidden="1" x14ac:dyDescent="0.25">
      <c r="C1130" s="204">
        <v>20</v>
      </c>
      <c r="D1130" s="205" t="str">
        <f>IF(C1130&lt;&gt;"",TEXT(C1130,"00")&amp;"/01/"&amp;'Configurações Básicas'!$E$5,"")</f>
        <v>20/01/2017</v>
      </c>
      <c r="E1130" s="5">
        <v>1</v>
      </c>
      <c r="F1130" s="5" t="s">
        <v>1444</v>
      </c>
      <c r="H1130" s="5" t="s">
        <v>1445</v>
      </c>
      <c r="I1130" s="5">
        <v>23.4</v>
      </c>
    </row>
    <row r="1131" spans="3:9" hidden="1" x14ac:dyDescent="0.25">
      <c r="C1131" s="204">
        <v>20</v>
      </c>
      <c r="D1131" s="205" t="str">
        <f>IF(C1131&lt;&gt;"",TEXT(C1131,"00")&amp;"/01/"&amp;'Configurações Básicas'!$E$5,"")</f>
        <v>20/01/2017</v>
      </c>
      <c r="E1131" s="5">
        <v>1</v>
      </c>
      <c r="F1131" s="5" t="s">
        <v>1444</v>
      </c>
      <c r="H1131" s="5" t="s">
        <v>1445</v>
      </c>
      <c r="I1131" s="5">
        <v>23.4</v>
      </c>
    </row>
    <row r="1132" spans="3:9" hidden="1" x14ac:dyDescent="0.25">
      <c r="C1132" s="204">
        <v>20</v>
      </c>
      <c r="D1132" s="205" t="str">
        <f>IF(C1132&lt;&gt;"",TEXT(C1132,"00")&amp;"/01/"&amp;'Configurações Básicas'!$E$5,"")</f>
        <v>20/01/2017</v>
      </c>
      <c r="E1132" s="5">
        <v>1</v>
      </c>
      <c r="F1132" s="5" t="s">
        <v>1444</v>
      </c>
      <c r="H1132" s="5" t="s">
        <v>1445</v>
      </c>
      <c r="I1132" s="5">
        <v>23.4</v>
      </c>
    </row>
    <row r="1133" spans="3:9" hidden="1" x14ac:dyDescent="0.25">
      <c r="C1133" s="204">
        <v>20</v>
      </c>
      <c r="D1133" s="205" t="str">
        <f>IF(C1133&lt;&gt;"",TEXT(C1133,"00")&amp;"/01/"&amp;'Configurações Básicas'!$E$5,"")</f>
        <v>20/01/2017</v>
      </c>
      <c r="E1133" s="5">
        <v>1</v>
      </c>
      <c r="F1133" s="5" t="s">
        <v>1444</v>
      </c>
      <c r="H1133" s="5" t="s">
        <v>1445</v>
      </c>
      <c r="I1133" s="5">
        <v>23.4</v>
      </c>
    </row>
    <row r="1134" spans="3:9" hidden="1" x14ac:dyDescent="0.25">
      <c r="C1134" s="204">
        <v>20</v>
      </c>
      <c r="D1134" s="205" t="str">
        <f>IF(C1134&lt;&gt;"",TEXT(C1134,"00")&amp;"/01/"&amp;'Configurações Básicas'!$E$5,"")</f>
        <v>20/01/2017</v>
      </c>
      <c r="E1134" s="5">
        <v>1</v>
      </c>
      <c r="F1134" s="5" t="s">
        <v>1444</v>
      </c>
      <c r="H1134" s="5" t="s">
        <v>1445</v>
      </c>
      <c r="I1134" s="5">
        <v>23.4</v>
      </c>
    </row>
    <row r="1135" spans="3:9" hidden="1" x14ac:dyDescent="0.25">
      <c r="C1135" s="204">
        <v>20</v>
      </c>
      <c r="D1135" s="205" t="str">
        <f>IF(C1135&lt;&gt;"",TEXT(C1135,"00")&amp;"/01/"&amp;'Configurações Básicas'!$E$5,"")</f>
        <v>20/01/2017</v>
      </c>
      <c r="E1135" s="5">
        <v>1</v>
      </c>
      <c r="F1135" s="5" t="s">
        <v>1444</v>
      </c>
      <c r="H1135" s="5" t="s">
        <v>1445</v>
      </c>
      <c r="I1135" s="5">
        <v>23.4</v>
      </c>
    </row>
    <row r="1136" spans="3:9" hidden="1" x14ac:dyDescent="0.25">
      <c r="C1136" s="204">
        <v>20</v>
      </c>
      <c r="D1136" s="205" t="str">
        <f>IF(C1136&lt;&gt;"",TEXT(C1136,"00")&amp;"/01/"&amp;'Configurações Básicas'!$E$5,"")</f>
        <v>20/01/2017</v>
      </c>
      <c r="E1136" s="5">
        <v>1</v>
      </c>
      <c r="F1136" s="5" t="s">
        <v>1444</v>
      </c>
      <c r="H1136" s="5" t="s">
        <v>1445</v>
      </c>
      <c r="I1136" s="5">
        <v>23.4</v>
      </c>
    </row>
    <row r="1137" spans="3:9" hidden="1" x14ac:dyDescent="0.25">
      <c r="C1137" s="204">
        <v>20</v>
      </c>
      <c r="D1137" s="205" t="str">
        <f>IF(C1137&lt;&gt;"",TEXT(C1137,"00")&amp;"/01/"&amp;'Configurações Básicas'!$E$5,"")</f>
        <v>20/01/2017</v>
      </c>
      <c r="E1137" s="5">
        <v>1</v>
      </c>
      <c r="F1137" s="5" t="s">
        <v>1444</v>
      </c>
      <c r="H1137" s="5" t="s">
        <v>1445</v>
      </c>
      <c r="I1137" s="5">
        <v>23.4</v>
      </c>
    </row>
    <row r="1138" spans="3:9" hidden="1" x14ac:dyDescent="0.25">
      <c r="C1138" s="204">
        <v>20</v>
      </c>
      <c r="D1138" s="205" t="str">
        <f>IF(C1138&lt;&gt;"",TEXT(C1138,"00")&amp;"/01/"&amp;'Configurações Básicas'!$E$5,"")</f>
        <v>20/01/2017</v>
      </c>
      <c r="E1138" s="5">
        <v>1</v>
      </c>
      <c r="F1138" s="5" t="s">
        <v>1444</v>
      </c>
      <c r="H1138" s="5" t="s">
        <v>1445</v>
      </c>
      <c r="I1138" s="5">
        <v>23.4</v>
      </c>
    </row>
    <row r="1139" spans="3:9" hidden="1" x14ac:dyDescent="0.25">
      <c r="C1139" s="204">
        <v>20</v>
      </c>
      <c r="D1139" s="205" t="str">
        <f>IF(C1139&lt;&gt;"",TEXT(C1139,"00")&amp;"/01/"&amp;'Configurações Básicas'!$E$5,"")</f>
        <v>20/01/2017</v>
      </c>
      <c r="E1139" s="5">
        <v>1</v>
      </c>
      <c r="F1139" s="5" t="s">
        <v>1444</v>
      </c>
      <c r="H1139" s="5" t="s">
        <v>1445</v>
      </c>
      <c r="I1139" s="5">
        <v>23.4</v>
      </c>
    </row>
    <row r="1140" spans="3:9" hidden="1" x14ac:dyDescent="0.25">
      <c r="C1140" s="204">
        <v>20</v>
      </c>
      <c r="D1140" s="205" t="str">
        <f>IF(C1140&lt;&gt;"",TEXT(C1140,"00")&amp;"/01/"&amp;'Configurações Básicas'!$E$5,"")</f>
        <v>20/01/2017</v>
      </c>
      <c r="E1140" s="5">
        <v>1</v>
      </c>
      <c r="F1140" s="5" t="s">
        <v>1444</v>
      </c>
      <c r="H1140" s="5" t="s">
        <v>1445</v>
      </c>
      <c r="I1140" s="5">
        <v>23.4</v>
      </c>
    </row>
    <row r="1141" spans="3:9" hidden="1" x14ac:dyDescent="0.25">
      <c r="C1141" s="204">
        <v>20</v>
      </c>
      <c r="D1141" s="205" t="str">
        <f>IF(C1141&lt;&gt;"",TEXT(C1141,"00")&amp;"/01/"&amp;'Configurações Básicas'!$E$5,"")</f>
        <v>20/01/2017</v>
      </c>
      <c r="E1141" s="5">
        <v>1</v>
      </c>
      <c r="F1141" s="5" t="s">
        <v>1444</v>
      </c>
      <c r="H1141" s="5" t="s">
        <v>1445</v>
      </c>
      <c r="I1141" s="5">
        <v>23.4</v>
      </c>
    </row>
    <row r="1142" spans="3:9" hidden="1" x14ac:dyDescent="0.25">
      <c r="C1142" s="204">
        <v>20</v>
      </c>
      <c r="D1142" s="205" t="str">
        <f>IF(C1142&lt;&gt;"",TEXT(C1142,"00")&amp;"/01/"&amp;'Configurações Básicas'!$E$5,"")</f>
        <v>20/01/2017</v>
      </c>
      <c r="E1142" s="5">
        <v>1</v>
      </c>
      <c r="F1142" s="5" t="s">
        <v>1444</v>
      </c>
      <c r="H1142" s="5" t="s">
        <v>1445</v>
      </c>
      <c r="I1142" s="5">
        <v>23.4</v>
      </c>
    </row>
    <row r="1143" spans="3:9" hidden="1" x14ac:dyDescent="0.25">
      <c r="C1143" s="204">
        <v>20</v>
      </c>
      <c r="D1143" s="205" t="str">
        <f>IF(C1143&lt;&gt;"",TEXT(C1143,"00")&amp;"/01/"&amp;'Configurações Básicas'!$E$5,"")</f>
        <v>20/01/2017</v>
      </c>
      <c r="E1143" s="5">
        <v>1</v>
      </c>
      <c r="F1143" s="5" t="s">
        <v>1444</v>
      </c>
      <c r="H1143" s="5" t="s">
        <v>1445</v>
      </c>
      <c r="I1143" s="5">
        <v>23.4</v>
      </c>
    </row>
    <row r="1144" spans="3:9" hidden="1" x14ac:dyDescent="0.25">
      <c r="C1144" s="204">
        <v>20</v>
      </c>
      <c r="D1144" s="205" t="str">
        <f>IF(C1144&lt;&gt;"",TEXT(C1144,"00")&amp;"/01/"&amp;'Configurações Básicas'!$E$5,"")</f>
        <v>20/01/2017</v>
      </c>
      <c r="E1144" s="5">
        <v>1</v>
      </c>
      <c r="F1144" s="5" t="s">
        <v>1444</v>
      </c>
      <c r="H1144" s="5" t="s">
        <v>1445</v>
      </c>
      <c r="I1144" s="5">
        <v>23.4</v>
      </c>
    </row>
    <row r="1145" spans="3:9" hidden="1" x14ac:dyDescent="0.25">
      <c r="C1145" s="204">
        <v>20</v>
      </c>
      <c r="D1145" s="205" t="str">
        <f>IF(C1145&lt;&gt;"",TEXT(C1145,"00")&amp;"/01/"&amp;'Configurações Básicas'!$E$5,"")</f>
        <v>20/01/2017</v>
      </c>
      <c r="E1145" s="5">
        <v>1</v>
      </c>
      <c r="F1145" s="5" t="s">
        <v>1444</v>
      </c>
      <c r="H1145" s="5" t="s">
        <v>1445</v>
      </c>
      <c r="I1145" s="5">
        <v>23.4</v>
      </c>
    </row>
    <row r="1146" spans="3:9" hidden="1" x14ac:dyDescent="0.25">
      <c r="C1146" s="204">
        <v>20</v>
      </c>
      <c r="D1146" s="205" t="str">
        <f>IF(C1146&lt;&gt;"",TEXT(C1146,"00")&amp;"/01/"&amp;'Configurações Básicas'!$E$5,"")</f>
        <v>20/01/2017</v>
      </c>
      <c r="E1146" s="5">
        <v>1</v>
      </c>
      <c r="F1146" s="5" t="s">
        <v>1444</v>
      </c>
      <c r="H1146" s="5" t="s">
        <v>1445</v>
      </c>
      <c r="I1146" s="5">
        <v>23.4</v>
      </c>
    </row>
    <row r="1147" spans="3:9" hidden="1" x14ac:dyDescent="0.25">
      <c r="C1147" s="204">
        <v>20</v>
      </c>
      <c r="D1147" s="205" t="str">
        <f>IF(C1147&lt;&gt;"",TEXT(C1147,"00")&amp;"/01/"&amp;'Configurações Básicas'!$E$5,"")</f>
        <v>20/01/2017</v>
      </c>
      <c r="E1147" s="5">
        <v>1</v>
      </c>
      <c r="F1147" s="5" t="s">
        <v>1444</v>
      </c>
      <c r="H1147" s="5" t="s">
        <v>1445</v>
      </c>
      <c r="I1147" s="5">
        <v>23.4</v>
      </c>
    </row>
    <row r="1148" spans="3:9" hidden="1" x14ac:dyDescent="0.25">
      <c r="C1148" s="204">
        <v>20</v>
      </c>
      <c r="D1148" s="205" t="str">
        <f>IF(C1148&lt;&gt;"",TEXT(C1148,"00")&amp;"/01/"&amp;'Configurações Básicas'!$E$5,"")</f>
        <v>20/01/2017</v>
      </c>
      <c r="E1148" s="5">
        <v>1</v>
      </c>
      <c r="F1148" s="5" t="s">
        <v>1444</v>
      </c>
      <c r="H1148" s="5" t="s">
        <v>1445</v>
      </c>
      <c r="I1148" s="5">
        <v>23.4</v>
      </c>
    </row>
    <row r="1149" spans="3:9" hidden="1" x14ac:dyDescent="0.25">
      <c r="C1149" s="204">
        <v>20</v>
      </c>
      <c r="D1149" s="205" t="str">
        <f>IF(C1149&lt;&gt;"",TEXT(C1149,"00")&amp;"/01/"&amp;'Configurações Básicas'!$E$5,"")</f>
        <v>20/01/2017</v>
      </c>
      <c r="E1149" s="5">
        <v>1</v>
      </c>
      <c r="F1149" s="5" t="s">
        <v>1444</v>
      </c>
      <c r="H1149" s="5" t="s">
        <v>1445</v>
      </c>
      <c r="I1149" s="5">
        <v>23.4</v>
      </c>
    </row>
    <row r="1150" spans="3:9" hidden="1" x14ac:dyDescent="0.25">
      <c r="C1150" s="204">
        <v>20</v>
      </c>
      <c r="D1150" s="205" t="str">
        <f>IF(C1150&lt;&gt;"",TEXT(C1150,"00")&amp;"/01/"&amp;'Configurações Básicas'!$E$5,"")</f>
        <v>20/01/2017</v>
      </c>
      <c r="E1150" s="5">
        <v>1</v>
      </c>
      <c r="F1150" s="5" t="s">
        <v>1444</v>
      </c>
      <c r="H1150" s="5" t="s">
        <v>1445</v>
      </c>
      <c r="I1150" s="5">
        <v>23.4</v>
      </c>
    </row>
    <row r="1151" spans="3:9" hidden="1" x14ac:dyDescent="0.25">
      <c r="C1151" s="204">
        <v>20</v>
      </c>
      <c r="D1151" s="205" t="str">
        <f>IF(C1151&lt;&gt;"",TEXT(C1151,"00")&amp;"/01/"&amp;'Configurações Básicas'!$E$5,"")</f>
        <v>20/01/2017</v>
      </c>
      <c r="E1151" s="5">
        <v>1</v>
      </c>
      <c r="F1151" s="5" t="s">
        <v>1444</v>
      </c>
      <c r="H1151" s="5" t="s">
        <v>1445</v>
      </c>
      <c r="I1151" s="5">
        <v>23.4</v>
      </c>
    </row>
    <row r="1152" spans="3:9" hidden="1" x14ac:dyDescent="0.25">
      <c r="C1152" s="204">
        <v>20</v>
      </c>
      <c r="D1152" s="205" t="str">
        <f>IF(C1152&lt;&gt;"",TEXT(C1152,"00")&amp;"/01/"&amp;'Configurações Básicas'!$E$5,"")</f>
        <v>20/01/2017</v>
      </c>
      <c r="E1152" s="5">
        <v>1</v>
      </c>
      <c r="F1152" s="5" t="s">
        <v>1444</v>
      </c>
      <c r="H1152" s="5" t="s">
        <v>1445</v>
      </c>
      <c r="I1152" s="5">
        <v>23.4</v>
      </c>
    </row>
    <row r="1153" spans="3:9" hidden="1" x14ac:dyDescent="0.25">
      <c r="C1153" s="204">
        <v>20</v>
      </c>
      <c r="D1153" s="205" t="str">
        <f>IF(C1153&lt;&gt;"",TEXT(C1153,"00")&amp;"/01/"&amp;'Configurações Básicas'!$E$5,"")</f>
        <v>20/01/2017</v>
      </c>
      <c r="E1153" s="5">
        <v>1</v>
      </c>
      <c r="F1153" s="5" t="s">
        <v>1444</v>
      </c>
      <c r="H1153" s="5" t="s">
        <v>1445</v>
      </c>
      <c r="I1153" s="5">
        <v>23.4</v>
      </c>
    </row>
    <row r="1154" spans="3:9" hidden="1" x14ac:dyDescent="0.25">
      <c r="C1154" s="204">
        <v>20</v>
      </c>
      <c r="D1154" s="205" t="str">
        <f>IF(C1154&lt;&gt;"",TEXT(C1154,"00")&amp;"/01/"&amp;'Configurações Básicas'!$E$5,"")</f>
        <v>20/01/2017</v>
      </c>
      <c r="E1154" s="5">
        <v>1</v>
      </c>
      <c r="F1154" s="5" t="s">
        <v>1444</v>
      </c>
      <c r="H1154" s="5" t="s">
        <v>1445</v>
      </c>
      <c r="I1154" s="5">
        <v>23.4</v>
      </c>
    </row>
    <row r="1155" spans="3:9" hidden="1" x14ac:dyDescent="0.25">
      <c r="C1155" s="204">
        <v>20</v>
      </c>
      <c r="D1155" s="205" t="str">
        <f>IF(C1155&lt;&gt;"",TEXT(C1155,"00")&amp;"/01/"&amp;'Configurações Básicas'!$E$5,"")</f>
        <v>20/01/2017</v>
      </c>
      <c r="E1155" s="5">
        <v>1</v>
      </c>
      <c r="F1155" s="5" t="s">
        <v>1444</v>
      </c>
      <c r="H1155" s="5" t="s">
        <v>1445</v>
      </c>
      <c r="I1155" s="5">
        <v>23.4</v>
      </c>
    </row>
    <row r="1156" spans="3:9" hidden="1" x14ac:dyDescent="0.25">
      <c r="C1156" s="204">
        <v>20</v>
      </c>
      <c r="D1156" s="205" t="str">
        <f>IF(C1156&lt;&gt;"",TEXT(C1156,"00")&amp;"/01/"&amp;'Configurações Básicas'!$E$5,"")</f>
        <v>20/01/2017</v>
      </c>
      <c r="E1156" s="5">
        <v>1</v>
      </c>
      <c r="F1156" s="5" t="s">
        <v>1444</v>
      </c>
      <c r="H1156" s="5" t="s">
        <v>1445</v>
      </c>
      <c r="I1156" s="5">
        <v>23.4</v>
      </c>
    </row>
    <row r="1157" spans="3:9" hidden="1" x14ac:dyDescent="0.25">
      <c r="C1157" s="204">
        <v>20</v>
      </c>
      <c r="D1157" s="205" t="str">
        <f>IF(C1157&lt;&gt;"",TEXT(C1157,"00")&amp;"/01/"&amp;'Configurações Básicas'!$E$5,"")</f>
        <v>20/01/2017</v>
      </c>
      <c r="E1157" s="5">
        <v>1</v>
      </c>
      <c r="F1157" s="5" t="s">
        <v>1444</v>
      </c>
      <c r="H1157" s="5" t="s">
        <v>1445</v>
      </c>
      <c r="I1157" s="5">
        <v>23.4</v>
      </c>
    </row>
    <row r="1158" spans="3:9" hidden="1" x14ac:dyDescent="0.25">
      <c r="C1158" s="204">
        <v>20</v>
      </c>
      <c r="D1158" s="205" t="str">
        <f>IF(C1158&lt;&gt;"",TEXT(C1158,"00")&amp;"/01/"&amp;'Configurações Básicas'!$E$5,"")</f>
        <v>20/01/2017</v>
      </c>
      <c r="E1158" s="5">
        <v>1</v>
      </c>
      <c r="F1158" s="5" t="s">
        <v>1444</v>
      </c>
      <c r="H1158" s="5" t="s">
        <v>1445</v>
      </c>
      <c r="I1158" s="5">
        <v>23.4</v>
      </c>
    </row>
    <row r="1159" spans="3:9" hidden="1" x14ac:dyDescent="0.25">
      <c r="C1159" s="204">
        <v>20</v>
      </c>
      <c r="D1159" s="205" t="str">
        <f>IF(C1159&lt;&gt;"",TEXT(C1159,"00")&amp;"/01/"&amp;'Configurações Básicas'!$E$5,"")</f>
        <v>20/01/2017</v>
      </c>
      <c r="E1159" s="5">
        <v>1</v>
      </c>
      <c r="F1159" s="5" t="s">
        <v>1444</v>
      </c>
      <c r="H1159" s="5" t="s">
        <v>1445</v>
      </c>
      <c r="I1159" s="5">
        <v>23.4</v>
      </c>
    </row>
    <row r="1160" spans="3:9" hidden="1" x14ac:dyDescent="0.25">
      <c r="C1160" s="204">
        <v>20</v>
      </c>
      <c r="D1160" s="205" t="str">
        <f>IF(C1160&lt;&gt;"",TEXT(C1160,"00")&amp;"/01/"&amp;'Configurações Básicas'!$E$5,"")</f>
        <v>20/01/2017</v>
      </c>
      <c r="E1160" s="5">
        <v>1</v>
      </c>
      <c r="F1160" s="5" t="s">
        <v>1444</v>
      </c>
      <c r="H1160" s="5" t="s">
        <v>1445</v>
      </c>
      <c r="I1160" s="5">
        <v>23.4</v>
      </c>
    </row>
    <row r="1161" spans="3:9" hidden="1" x14ac:dyDescent="0.25">
      <c r="C1161" s="204">
        <v>20</v>
      </c>
      <c r="D1161" s="205" t="str">
        <f>IF(C1161&lt;&gt;"",TEXT(C1161,"00")&amp;"/01/"&amp;'Configurações Básicas'!$E$5,"")</f>
        <v>20/01/2017</v>
      </c>
      <c r="E1161" s="5">
        <v>1</v>
      </c>
      <c r="F1161" s="5" t="s">
        <v>1444</v>
      </c>
      <c r="H1161" s="5" t="s">
        <v>1445</v>
      </c>
      <c r="I1161" s="5">
        <v>23.4</v>
      </c>
    </row>
    <row r="1162" spans="3:9" hidden="1" x14ac:dyDescent="0.25">
      <c r="C1162" s="204">
        <v>20</v>
      </c>
      <c r="D1162" s="205" t="str">
        <f>IF(C1162&lt;&gt;"",TEXT(C1162,"00")&amp;"/01/"&amp;'Configurações Básicas'!$E$5,"")</f>
        <v>20/01/2017</v>
      </c>
      <c r="E1162" s="5">
        <v>1</v>
      </c>
      <c r="F1162" s="5" t="s">
        <v>1444</v>
      </c>
      <c r="H1162" s="5" t="s">
        <v>1445</v>
      </c>
      <c r="I1162" s="5">
        <v>23.4</v>
      </c>
    </row>
    <row r="1163" spans="3:9" hidden="1" x14ac:dyDescent="0.25">
      <c r="C1163" s="204">
        <v>20</v>
      </c>
      <c r="D1163" s="205" t="str">
        <f>IF(C1163&lt;&gt;"",TEXT(C1163,"00")&amp;"/01/"&amp;'Configurações Básicas'!$E$5,"")</f>
        <v>20/01/2017</v>
      </c>
      <c r="E1163" s="5">
        <v>1</v>
      </c>
      <c r="F1163" s="5" t="s">
        <v>1444</v>
      </c>
      <c r="H1163" s="5" t="s">
        <v>1445</v>
      </c>
      <c r="I1163" s="5">
        <v>23.4</v>
      </c>
    </row>
    <row r="1164" spans="3:9" hidden="1" x14ac:dyDescent="0.25">
      <c r="C1164" s="204">
        <v>20</v>
      </c>
      <c r="D1164" s="205" t="str">
        <f>IF(C1164&lt;&gt;"",TEXT(C1164,"00")&amp;"/01/"&amp;'Configurações Básicas'!$E$5,"")</f>
        <v>20/01/2017</v>
      </c>
      <c r="E1164" s="5">
        <v>1</v>
      </c>
      <c r="F1164" s="5" t="s">
        <v>1444</v>
      </c>
      <c r="H1164" s="5" t="s">
        <v>1445</v>
      </c>
      <c r="I1164" s="5">
        <v>23.4</v>
      </c>
    </row>
    <row r="1165" spans="3:9" hidden="1" x14ac:dyDescent="0.25">
      <c r="C1165" s="204">
        <v>20</v>
      </c>
      <c r="D1165" s="205" t="str">
        <f>IF(C1165&lt;&gt;"",TEXT(C1165,"00")&amp;"/01/"&amp;'Configurações Básicas'!$E$5,"")</f>
        <v>20/01/2017</v>
      </c>
      <c r="E1165" s="5">
        <v>1</v>
      </c>
      <c r="F1165" s="5" t="s">
        <v>1444</v>
      </c>
      <c r="H1165" s="5" t="s">
        <v>1445</v>
      </c>
      <c r="I1165" s="5">
        <v>23.4</v>
      </c>
    </row>
    <row r="1166" spans="3:9" hidden="1" x14ac:dyDescent="0.25">
      <c r="C1166" s="204">
        <v>20</v>
      </c>
      <c r="D1166" s="205" t="str">
        <f>IF(C1166&lt;&gt;"",TEXT(C1166,"00")&amp;"/01/"&amp;'Configurações Básicas'!$E$5,"")</f>
        <v>20/01/2017</v>
      </c>
      <c r="E1166" s="5">
        <v>1</v>
      </c>
      <c r="F1166" s="5" t="s">
        <v>1444</v>
      </c>
      <c r="H1166" s="5" t="s">
        <v>1445</v>
      </c>
      <c r="I1166" s="5">
        <v>23.4</v>
      </c>
    </row>
    <row r="1167" spans="3:9" hidden="1" x14ac:dyDescent="0.25">
      <c r="C1167" s="204">
        <v>20</v>
      </c>
      <c r="D1167" s="205" t="str">
        <f>IF(C1167&lt;&gt;"",TEXT(C1167,"00")&amp;"/01/"&amp;'Configurações Básicas'!$E$5,"")</f>
        <v>20/01/2017</v>
      </c>
      <c r="E1167" s="5">
        <v>1</v>
      </c>
      <c r="F1167" s="5" t="s">
        <v>1444</v>
      </c>
      <c r="H1167" s="5" t="s">
        <v>1445</v>
      </c>
      <c r="I1167" s="5">
        <v>23.4</v>
      </c>
    </row>
    <row r="1168" spans="3:9" hidden="1" x14ac:dyDescent="0.25">
      <c r="C1168" s="204">
        <v>20</v>
      </c>
      <c r="D1168" s="205" t="str">
        <f>IF(C1168&lt;&gt;"",TEXT(C1168,"00")&amp;"/01/"&amp;'Configurações Básicas'!$E$5,"")</f>
        <v>20/01/2017</v>
      </c>
      <c r="E1168" s="5">
        <v>1</v>
      </c>
      <c r="F1168" s="5" t="s">
        <v>1444</v>
      </c>
      <c r="H1168" s="5" t="s">
        <v>1445</v>
      </c>
      <c r="I1168" s="5">
        <v>23.4</v>
      </c>
    </row>
    <row r="1169" spans="3:9" hidden="1" x14ac:dyDescent="0.25">
      <c r="C1169" s="204">
        <v>20</v>
      </c>
      <c r="D1169" s="205" t="str">
        <f>IF(C1169&lt;&gt;"",TEXT(C1169,"00")&amp;"/01/"&amp;'Configurações Básicas'!$E$5,"")</f>
        <v>20/01/2017</v>
      </c>
      <c r="E1169" s="5">
        <v>1</v>
      </c>
      <c r="F1169" s="5" t="s">
        <v>1444</v>
      </c>
      <c r="H1169" s="5" t="s">
        <v>1445</v>
      </c>
      <c r="I1169" s="5">
        <v>23.4</v>
      </c>
    </row>
    <row r="1170" spans="3:9" hidden="1" x14ac:dyDescent="0.25">
      <c r="C1170" s="204">
        <v>20</v>
      </c>
      <c r="D1170" s="205" t="str">
        <f>IF(C1170&lt;&gt;"",TEXT(C1170,"00")&amp;"/01/"&amp;'Configurações Básicas'!$E$5,"")</f>
        <v>20/01/2017</v>
      </c>
      <c r="E1170" s="5">
        <v>1</v>
      </c>
      <c r="F1170" s="5" t="s">
        <v>1444</v>
      </c>
      <c r="H1170" s="5" t="s">
        <v>1445</v>
      </c>
      <c r="I1170" s="5">
        <v>23.4</v>
      </c>
    </row>
    <row r="1171" spans="3:9" hidden="1" x14ac:dyDescent="0.25">
      <c r="C1171" s="204">
        <v>20</v>
      </c>
      <c r="D1171" s="205" t="str">
        <f>IF(C1171&lt;&gt;"",TEXT(C1171,"00")&amp;"/01/"&amp;'Configurações Básicas'!$E$5,"")</f>
        <v>20/01/2017</v>
      </c>
      <c r="E1171" s="5">
        <v>1</v>
      </c>
      <c r="F1171" s="5" t="s">
        <v>1444</v>
      </c>
      <c r="H1171" s="5" t="s">
        <v>1445</v>
      </c>
      <c r="I1171" s="5">
        <v>23.4</v>
      </c>
    </row>
    <row r="1172" spans="3:9" hidden="1" x14ac:dyDescent="0.25">
      <c r="C1172" s="204">
        <v>20</v>
      </c>
      <c r="D1172" s="205" t="str">
        <f>IF(C1172&lt;&gt;"",TEXT(C1172,"00")&amp;"/01/"&amp;'Configurações Básicas'!$E$5,"")</f>
        <v>20/01/2017</v>
      </c>
      <c r="E1172" s="5">
        <v>1</v>
      </c>
      <c r="F1172" s="5" t="s">
        <v>1444</v>
      </c>
      <c r="H1172" s="5" t="s">
        <v>1445</v>
      </c>
      <c r="I1172" s="5">
        <v>23.4</v>
      </c>
    </row>
    <row r="1173" spans="3:9" hidden="1" x14ac:dyDescent="0.25">
      <c r="C1173" s="204">
        <v>20</v>
      </c>
      <c r="D1173" s="205" t="str">
        <f>IF(C1173&lt;&gt;"",TEXT(C1173,"00")&amp;"/01/"&amp;'Configurações Básicas'!$E$5,"")</f>
        <v>20/01/2017</v>
      </c>
      <c r="E1173" s="5">
        <v>1</v>
      </c>
      <c r="F1173" s="5" t="s">
        <v>1444</v>
      </c>
      <c r="H1173" s="5" t="s">
        <v>1445</v>
      </c>
      <c r="I1173" s="5">
        <v>23.4</v>
      </c>
    </row>
    <row r="1174" spans="3:9" hidden="1" x14ac:dyDescent="0.25">
      <c r="C1174" s="204">
        <v>20</v>
      </c>
      <c r="D1174" s="205" t="str">
        <f>IF(C1174&lt;&gt;"",TEXT(C1174,"00")&amp;"/01/"&amp;'Configurações Básicas'!$E$5,"")</f>
        <v>20/01/2017</v>
      </c>
      <c r="E1174" s="5">
        <v>1</v>
      </c>
      <c r="F1174" s="5" t="s">
        <v>1444</v>
      </c>
      <c r="H1174" s="5" t="s">
        <v>1445</v>
      </c>
      <c r="I1174" s="5">
        <v>23.4</v>
      </c>
    </row>
    <row r="1175" spans="3:9" hidden="1" x14ac:dyDescent="0.25">
      <c r="C1175" s="204">
        <v>20</v>
      </c>
      <c r="D1175" s="205" t="str">
        <f>IF(C1175&lt;&gt;"",TEXT(C1175,"00")&amp;"/01/"&amp;'Configurações Básicas'!$E$5,"")</f>
        <v>20/01/2017</v>
      </c>
      <c r="E1175" s="5">
        <v>1</v>
      </c>
      <c r="F1175" s="5" t="s">
        <v>1444</v>
      </c>
      <c r="H1175" s="5" t="s">
        <v>1445</v>
      </c>
      <c r="I1175" s="5">
        <v>23.4</v>
      </c>
    </row>
    <row r="1176" spans="3:9" hidden="1" x14ac:dyDescent="0.25">
      <c r="C1176" s="204">
        <v>20</v>
      </c>
      <c r="D1176" s="205" t="str">
        <f>IF(C1176&lt;&gt;"",TEXT(C1176,"00")&amp;"/01/"&amp;'Configurações Básicas'!$E$5,"")</f>
        <v>20/01/2017</v>
      </c>
      <c r="E1176" s="5">
        <v>1</v>
      </c>
      <c r="F1176" s="5" t="s">
        <v>1444</v>
      </c>
      <c r="H1176" s="5" t="s">
        <v>1445</v>
      </c>
      <c r="I1176" s="5">
        <v>23.4</v>
      </c>
    </row>
    <row r="1177" spans="3:9" hidden="1" x14ac:dyDescent="0.25">
      <c r="C1177" s="204">
        <v>20</v>
      </c>
      <c r="D1177" s="205" t="str">
        <f>IF(C1177&lt;&gt;"",TEXT(C1177,"00")&amp;"/01/"&amp;'Configurações Básicas'!$E$5,"")</f>
        <v>20/01/2017</v>
      </c>
      <c r="E1177" s="5">
        <v>1</v>
      </c>
      <c r="F1177" s="5" t="s">
        <v>1444</v>
      </c>
      <c r="H1177" s="5" t="s">
        <v>1445</v>
      </c>
      <c r="I1177" s="5">
        <v>23.4</v>
      </c>
    </row>
    <row r="1178" spans="3:9" hidden="1" x14ac:dyDescent="0.25">
      <c r="C1178" s="204">
        <v>20</v>
      </c>
      <c r="D1178" s="205" t="str">
        <f>IF(C1178&lt;&gt;"",TEXT(C1178,"00")&amp;"/01/"&amp;'Configurações Básicas'!$E$5,"")</f>
        <v>20/01/2017</v>
      </c>
      <c r="E1178" s="5">
        <v>1</v>
      </c>
      <c r="F1178" s="5" t="s">
        <v>1444</v>
      </c>
      <c r="H1178" s="5" t="s">
        <v>1445</v>
      </c>
      <c r="I1178" s="5">
        <v>23.4</v>
      </c>
    </row>
    <row r="1179" spans="3:9" hidden="1" x14ac:dyDescent="0.25">
      <c r="C1179" s="204">
        <v>20</v>
      </c>
      <c r="D1179" s="205" t="str">
        <f>IF(C1179&lt;&gt;"",TEXT(C1179,"00")&amp;"/01/"&amp;'Configurações Básicas'!$E$5,"")</f>
        <v>20/01/2017</v>
      </c>
      <c r="E1179" s="5">
        <v>1</v>
      </c>
      <c r="F1179" s="5" t="s">
        <v>1444</v>
      </c>
      <c r="H1179" s="5" t="s">
        <v>1445</v>
      </c>
      <c r="I1179" s="5">
        <v>23.4</v>
      </c>
    </row>
    <row r="1180" spans="3:9" hidden="1" x14ac:dyDescent="0.25">
      <c r="C1180" s="204">
        <v>20</v>
      </c>
      <c r="D1180" s="205" t="str">
        <f>IF(C1180&lt;&gt;"",TEXT(C1180,"00")&amp;"/01/"&amp;'Configurações Básicas'!$E$5,"")</f>
        <v>20/01/2017</v>
      </c>
      <c r="E1180" s="5">
        <v>1</v>
      </c>
      <c r="F1180" s="5" t="s">
        <v>1444</v>
      </c>
      <c r="H1180" s="5" t="s">
        <v>1445</v>
      </c>
      <c r="I1180" s="5">
        <v>23.4</v>
      </c>
    </row>
    <row r="1181" spans="3:9" hidden="1" x14ac:dyDescent="0.25">
      <c r="C1181" s="204">
        <v>20</v>
      </c>
      <c r="D1181" s="205" t="str">
        <f>IF(C1181&lt;&gt;"",TEXT(C1181,"00")&amp;"/01/"&amp;'Configurações Básicas'!$E$5,"")</f>
        <v>20/01/2017</v>
      </c>
      <c r="E1181" s="5">
        <v>1</v>
      </c>
      <c r="F1181" s="5" t="s">
        <v>1444</v>
      </c>
      <c r="H1181" s="5" t="s">
        <v>1445</v>
      </c>
      <c r="I1181" s="5">
        <v>23.4</v>
      </c>
    </row>
    <row r="1182" spans="3:9" hidden="1" x14ac:dyDescent="0.25">
      <c r="C1182" s="204">
        <v>20</v>
      </c>
      <c r="D1182" s="205" t="str">
        <f>IF(C1182&lt;&gt;"",TEXT(C1182,"00")&amp;"/01/"&amp;'Configurações Básicas'!$E$5,"")</f>
        <v>20/01/2017</v>
      </c>
      <c r="E1182" s="5">
        <v>1</v>
      </c>
      <c r="F1182" s="5" t="s">
        <v>1444</v>
      </c>
      <c r="H1182" s="5" t="s">
        <v>1445</v>
      </c>
      <c r="I1182" s="5">
        <v>23.4</v>
      </c>
    </row>
    <row r="1183" spans="3:9" hidden="1" x14ac:dyDescent="0.25">
      <c r="C1183" s="204">
        <v>20</v>
      </c>
      <c r="D1183" s="205" t="str">
        <f>IF(C1183&lt;&gt;"",TEXT(C1183,"00")&amp;"/01/"&amp;'Configurações Básicas'!$E$5,"")</f>
        <v>20/01/2017</v>
      </c>
      <c r="E1183" s="5">
        <v>1</v>
      </c>
      <c r="F1183" s="5" t="s">
        <v>1444</v>
      </c>
      <c r="H1183" s="5" t="s">
        <v>1445</v>
      </c>
      <c r="I1183" s="5">
        <v>23.4</v>
      </c>
    </row>
    <row r="1184" spans="3:9" hidden="1" x14ac:dyDescent="0.25">
      <c r="C1184" s="204">
        <v>20</v>
      </c>
      <c r="D1184" s="205" t="str">
        <f>IF(C1184&lt;&gt;"",TEXT(C1184,"00")&amp;"/01/"&amp;'Configurações Básicas'!$E$5,"")</f>
        <v>20/01/2017</v>
      </c>
      <c r="E1184" s="5">
        <v>1</v>
      </c>
      <c r="F1184" s="5" t="s">
        <v>1444</v>
      </c>
      <c r="H1184" s="5" t="s">
        <v>1445</v>
      </c>
      <c r="I1184" s="5">
        <v>23.4</v>
      </c>
    </row>
    <row r="1185" spans="3:6" hidden="1" x14ac:dyDescent="0.25">
      <c r="C1185" s="204">
        <v>20</v>
      </c>
      <c r="D1185" s="205" t="str">
        <f>IF(C1185&lt;&gt;"",TEXT(C1185,"00")&amp;"/01/"&amp;'Configurações Básicas'!$E$5,"")</f>
        <v>20/01/2017</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609" priority="81" operator="greaterThan">
      <formula>0</formula>
    </cfRule>
    <cfRule type="cellIs" dxfId="608" priority="82" operator="lessThan">
      <formula>0</formula>
    </cfRule>
  </conditionalFormatting>
  <conditionalFormatting sqref="E100:E605">
    <cfRule type="containsText" dxfId="607" priority="79" operator="containsText" text="Despesa">
      <formula>NOT(ISERROR(SEARCH("Despesa",E100)))</formula>
    </cfRule>
    <cfRule type="containsText" dxfId="606" priority="80" operator="containsText" text="Receita">
      <formula>NOT(ISERROR(SEARCH("Receita",E100)))</formula>
    </cfRule>
  </conditionalFormatting>
  <conditionalFormatting sqref="P7:P8">
    <cfRule type="cellIs" dxfId="605" priority="64" operator="greaterThan">
      <formula>0</formula>
    </cfRule>
  </conditionalFormatting>
  <conditionalFormatting sqref="P9:P10">
    <cfRule type="cellIs" dxfId="604" priority="63" operator="greaterThan">
      <formula>0</formula>
    </cfRule>
  </conditionalFormatting>
  <conditionalFormatting sqref="P11:P12">
    <cfRule type="cellIs" dxfId="603" priority="61" operator="greaterThan">
      <formula>0</formula>
    </cfRule>
    <cfRule type="cellIs" dxfId="602" priority="62" operator="lessThan">
      <formula>0</formula>
    </cfRule>
  </conditionalFormatting>
  <conditionalFormatting sqref="P13:P14">
    <cfRule type="cellIs" dxfId="601" priority="59" operator="lessThan">
      <formula>0</formula>
    </cfRule>
    <cfRule type="cellIs" dxfId="600" priority="60" operator="greaterThan">
      <formula>0</formula>
    </cfRule>
  </conditionalFormatting>
  <conditionalFormatting sqref="E100:E605">
    <cfRule type="expression" dxfId="599" priority="95" stopIfTrue="1">
      <formula>NOT(ISERROR(SEARCH("Investimentos",E100)))</formula>
    </cfRule>
  </conditionalFormatting>
  <conditionalFormatting sqref="E22:E99">
    <cfRule type="containsText" dxfId="598" priority="49" operator="containsText" text="Despesa">
      <formula>NOT(ISERROR(SEARCH("Despesa",E22)))</formula>
    </cfRule>
    <cfRule type="containsText" dxfId="597" priority="50" operator="containsText" text="Receita">
      <formula>NOT(ISERROR(SEARCH("Receita",E22)))</formula>
    </cfRule>
  </conditionalFormatting>
  <conditionalFormatting sqref="E22:E99">
    <cfRule type="expression" dxfId="596" priority="100" stopIfTrue="1">
      <formula>NOT(ISERROR(SEARCH("Investimentos",E22)))</formula>
    </cfRule>
  </conditionalFormatting>
  <conditionalFormatting sqref="E21:E605">
    <cfRule type="containsText" dxfId="595" priority="43" operator="containsText" text="Despesa">
      <formula>NOT(ISERROR(SEARCH("Despesa",E21)))</formula>
    </cfRule>
    <cfRule type="containsText" dxfId="594" priority="44" operator="containsText" text="Receita">
      <formula>NOT(ISERROR(SEARCH("Receita",E21)))</formula>
    </cfRule>
  </conditionalFormatting>
  <conditionalFormatting sqref="E21:E605">
    <cfRule type="expression" dxfId="593" priority="105" stopIfTrue="1">
      <formula>NOT(ISERROR(SEARCH("Investimentos",E21)))</formula>
    </cfRule>
  </conditionalFormatting>
  <conditionalFormatting sqref="P5:P6">
    <cfRule type="cellIs" dxfId="592" priority="38" operator="greaterThan">
      <formula>0</formula>
    </cfRule>
  </conditionalFormatting>
  <conditionalFormatting sqref="E5:E19">
    <cfRule type="containsText" dxfId="591" priority="36" operator="containsText" text="Despesa">
      <formula>NOT(ISERROR(SEARCH("Despesa",E5)))</formula>
    </cfRule>
    <cfRule type="containsText" dxfId="590" priority="37" operator="containsText" text="Receita">
      <formula>NOT(ISERROR(SEARCH("Receita",E5)))</formula>
    </cfRule>
  </conditionalFormatting>
  <conditionalFormatting sqref="E5:E19">
    <cfRule type="expression" dxfId="589" priority="109" stopIfTrue="1">
      <formula>NOT(ISERROR(SEARCH("Investimentos",E5)))</formula>
    </cfRule>
  </conditionalFormatting>
  <conditionalFormatting sqref="E20">
    <cfRule type="containsText" dxfId="588" priority="30" operator="containsText" text="Despesa">
      <formula>NOT(ISERROR(SEARCH("Despesa",E20)))</formula>
    </cfRule>
    <cfRule type="containsText" dxfId="587" priority="31" operator="containsText" text="Receita">
      <formula>NOT(ISERROR(SEARCH("Receita",E20)))</formula>
    </cfRule>
  </conditionalFormatting>
  <conditionalFormatting sqref="E20">
    <cfRule type="expression" dxfId="586" priority="116" stopIfTrue="1">
      <formula>NOT(ISERROR(SEARCH("Investimentos",E20)))</formula>
    </cfRule>
  </conditionalFormatting>
  <conditionalFormatting sqref="L100:L605">
    <cfRule type="containsText" dxfId="585" priority="24" operator="containsText" text="Não Pago">
      <formula>NOT(ISERROR(SEARCH("Não Pago",L100)))</formula>
    </cfRule>
    <cfRule type="containsText" dxfId="584" priority="25" operator="containsText" text="Pago">
      <formula>NOT(ISERROR(SEARCH("Pago",L100)))</formula>
    </cfRule>
  </conditionalFormatting>
  <conditionalFormatting sqref="L22:L99">
    <cfRule type="containsText" dxfId="583" priority="22" operator="containsText" text="Não Pago">
      <formula>NOT(ISERROR(SEARCH("Não Pago",L22)))</formula>
    </cfRule>
    <cfRule type="containsText" dxfId="582" priority="23" operator="containsText" text="Pago">
      <formula>NOT(ISERROR(SEARCH("Pago",L22)))</formula>
    </cfRule>
  </conditionalFormatting>
  <conditionalFormatting sqref="L21">
    <cfRule type="containsText" dxfId="581" priority="20" operator="containsText" text="Não Pago">
      <formula>NOT(ISERROR(SEARCH("Não Pago",L21)))</formula>
    </cfRule>
    <cfRule type="containsText" dxfId="580" priority="21" operator="containsText" text="Pago">
      <formula>NOT(ISERROR(SEARCH("Pago",L21)))</formula>
    </cfRule>
  </conditionalFormatting>
  <conditionalFormatting sqref="L5:L19">
    <cfRule type="containsText" dxfId="579" priority="18" operator="containsText" text="Não Pago">
      <formula>NOT(ISERROR(SEARCH("Não Pago",L5)))</formula>
    </cfRule>
    <cfRule type="containsText" dxfId="578" priority="19" operator="containsText" text="Pago">
      <formula>NOT(ISERROR(SEARCH("Pago",L5)))</formula>
    </cfRule>
  </conditionalFormatting>
  <conditionalFormatting sqref="L20">
    <cfRule type="containsText" dxfId="577" priority="16" operator="containsText" text="Não Pago">
      <formula>NOT(ISERROR(SEARCH("Não Pago",L20)))</formula>
    </cfRule>
    <cfRule type="containsText" dxfId="576" priority="17" operator="containsText" text="Pago">
      <formula>NOT(ISERROR(SEARCH("Pago",L20)))</formula>
    </cfRule>
  </conditionalFormatting>
  <conditionalFormatting sqref="K122:K605">
    <cfRule type="containsText" dxfId="575" priority="14" operator="containsText" text="Não Pago">
      <formula>NOT(ISERROR(SEARCH("Não Pago",K122)))</formula>
    </cfRule>
    <cfRule type="containsText" dxfId="574" priority="15" operator="containsText" text="Pago">
      <formula>NOT(ISERROR(SEARCH("Pago",K122)))</formula>
    </cfRule>
  </conditionalFormatting>
  <conditionalFormatting sqref="K21:K121">
    <cfRule type="containsText" dxfId="573" priority="12" operator="containsText" text="Não Pago">
      <formula>NOT(ISERROR(SEARCH("Não Pago",K21)))</formula>
    </cfRule>
    <cfRule type="containsText" dxfId="572" priority="13" operator="containsText" text="Pago">
      <formula>NOT(ISERROR(SEARCH("Pago",K21)))</formula>
    </cfRule>
  </conditionalFormatting>
  <conditionalFormatting sqref="K5:K19">
    <cfRule type="containsText" dxfId="571" priority="10" operator="containsText" text="Não Pago">
      <formula>NOT(ISERROR(SEARCH("Não Pago",K5)))</formula>
    </cfRule>
    <cfRule type="containsText" dxfId="570" priority="11" operator="containsText" text="Pago">
      <formula>NOT(ISERROR(SEARCH("Pago",K5)))</formula>
    </cfRule>
  </conditionalFormatting>
  <conditionalFormatting sqref="K20">
    <cfRule type="containsText" dxfId="569" priority="8" operator="containsText" text="Não Pago">
      <formula>NOT(ISERROR(SEARCH("Não Pago",K20)))</formula>
    </cfRule>
    <cfRule type="containsText" dxfId="568" priority="9" operator="containsText" text="Pago">
      <formula>NOT(ISERROR(SEARCH("Pago",K20)))</formula>
    </cfRule>
  </conditionalFormatting>
  <conditionalFormatting sqref="K5:K187">
    <cfRule type="cellIs" dxfId="567" priority="7" operator="equal">
      <formula>"Realizado"</formula>
    </cfRule>
  </conditionalFormatting>
  <conditionalFormatting sqref="K22">
    <cfRule type="containsText" dxfId="566" priority="5" operator="containsText" text="Não Pago">
      <formula>NOT(ISERROR(SEARCH("Não Pago",K22)))</formula>
    </cfRule>
    <cfRule type="containsText" dxfId="565" priority="6" operator="containsText" text="Pago">
      <formula>NOT(ISERROR(SEARCH("Pago",K22)))</formula>
    </cfRule>
  </conditionalFormatting>
  <conditionalFormatting sqref="K27">
    <cfRule type="containsText" dxfId="564" priority="3" operator="containsText" text="Não Pago">
      <formula>NOT(ISERROR(SEARCH("Não Pago",K27)))</formula>
    </cfRule>
    <cfRule type="containsText" dxfId="563" priority="4" operator="containsText" text="Pago">
      <formula>NOT(ISERROR(SEARCH("Pago",K27)))</formula>
    </cfRule>
  </conditionalFormatting>
  <conditionalFormatting sqref="K34">
    <cfRule type="containsText" dxfId="562" priority="1" operator="containsText" text="Não Pago">
      <formula>NOT(ISERROR(SEARCH("Não Pago",K34)))</formula>
    </cfRule>
    <cfRule type="containsText" dxfId="561"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D5" sqref="D5"/>
    </sheetView>
  </sheetViews>
  <sheetFormatPr defaultColWidth="0" defaultRowHeight="15" zeroHeight="1" x14ac:dyDescent="0.25"/>
  <cols>
    <col min="1" max="1" width="27.42578125" style="7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c r="D5" s="58" t="str">
        <f>IF(C5&lt;&gt;"",TEXT(C5,"00")&amp;"/02/"&amp;'Configurações Básicas'!$E$5,"")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40" t="s">
        <v>234</v>
      </c>
      <c r="P5" s="241">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Básicas'!$E$5,"")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40"/>
      <c r="P6" s="241"/>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Básicas'!$E$5,"")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30" t="s">
        <v>27</v>
      </c>
      <c r="P7" s="233">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Básicas'!$E$5,"")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30"/>
      <c r="P8" s="234"/>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Básicas'!$E$5,"")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Básicas'!$E$5,"")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30"/>
      <c r="P10" s="232"/>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Básicas'!$E$5,"")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30" t="s">
        <v>30</v>
      </c>
      <c r="P11" s="231">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Básicas'!$E$5,"")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30"/>
      <c r="P12" s="232"/>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Básicas'!$E$5,"")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30" t="s">
        <v>66</v>
      </c>
      <c r="P13" s="231">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Básicas'!$E$5,"")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30"/>
      <c r="P14" s="235"/>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Básicas'!$E$5,"")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Básicas'!$E$5,"")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Básicas'!$E$5,"")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Básicas'!$E$5,"")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Básicas'!$E$5,"")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Básicas'!$E$5,"")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Básicas'!$E$5,"")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Básicas'!$E$5,"")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Básicas'!$E$5,"")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Básicas'!$E$5,"")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Básicas'!$E$5,"")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Básicas'!$E$5,"")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Básicas'!$E$5,"")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Básicas'!$E$5,"")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Básicas'!$E$5,"")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Básicas'!$E$5,"")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Básicas'!$E$5,"")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Básicas'!$E$5,"")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Básicas'!$E$5,"")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Básicas'!$E$5,"")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Básicas'!$E$5,"")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Básicas'!$E$5,"")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Básicas'!$E$5,"")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Básicas'!$E$5,"")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Básicas'!$E$5,"")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Básicas'!$E$5,"")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Básicas'!$E$5,"")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Básicas'!$E$5,"")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Básicas'!$E$5,"")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Básicas'!$E$5,"")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Básicas'!$E$5,"")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Básicas'!$E$5,"")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Básicas'!$E$5,"")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Básicas'!$E$5,"")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Básicas'!$E$5,"")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Básicas'!$E$5,"")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Básicas'!$E$5,"")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Básicas'!$E$5,"")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Básicas'!$E$5,"")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Básicas'!$E$5,"")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Básicas'!$E$5,"")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Básicas'!$E$5,"")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Básicas'!$E$5,"")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Básicas'!$E$5,"")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Básicas'!$E$5,"")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Básicas'!$E$5,"")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Básicas'!$E$5,"")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Básicas'!$E$5,"")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Básicas'!$E$5,"")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Básicas'!$E$5,"")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Básicas'!$E$5,"")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Básicas'!$E$5,"")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Básicas'!$E$5,"")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Básicas'!$E$5,"")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Básicas'!$E$5,"")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Básicas'!$E$5,"")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Básicas'!$E$5,"")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Básicas'!$E$5,"")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Básicas'!$E$5,"")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Básicas'!$E$5,"")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Básicas'!$E$5,"")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Básicas'!$E$5,"")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Básicas'!$E$5,"")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Básicas'!$E$5,"")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Básicas'!$E$5,"")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Básicas'!$E$5,"")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Básicas'!$E$5,"")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Básicas'!$E$5,"")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Básicas'!$E$5,"")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Básicas'!$E$5,"")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Básicas'!$E$5,"")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Básicas'!$E$5,"")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Básicas'!$E$5,"")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Básicas'!$E$5,"")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Básicas'!$E$5,"")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Básicas'!$E$5,"")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Básicas'!$E$5,"")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Básicas'!$E$5,"")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Básicas'!$E$5,"")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Básicas'!$E$5,"")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Básicas'!$E$5,"")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Básicas'!$E$5,"")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Básicas'!$E$5,"")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Básicas'!$E$5,"")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Básicas'!$E$5,"")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Básicas'!$E$5,"")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Básicas'!$E$5,"")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Básicas'!$E$5,"")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Básicas'!$E$5,"")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Básicas'!$E$5,"")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Básicas'!$E$5,"")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Básicas'!$E$5,"")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Básicas'!$E$5,"")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Básicas'!$E$5,"")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60" priority="148" operator="lessThan">
      <formula>0</formula>
    </cfRule>
    <cfRule type="cellIs" dxfId="559" priority="149" operator="greaterThan">
      <formula>0</formula>
    </cfRule>
    <cfRule type="cellIs" dxfId="558" priority="160" operator="greaterThan">
      <formula>0</formula>
    </cfRule>
  </conditionalFormatting>
  <conditionalFormatting sqref="P13:P14">
    <cfRule type="cellIs" dxfId="557" priority="154" operator="lessThan">
      <formula>0</formula>
    </cfRule>
    <cfRule type="cellIs" dxfId="556" priority="155" operator="greaterThan">
      <formula>0</formula>
    </cfRule>
  </conditionalFormatting>
  <conditionalFormatting sqref="P11:P12">
    <cfRule type="cellIs" dxfId="555" priority="128" operator="greaterThan">
      <formula>0</formula>
    </cfRule>
    <cfRule type="cellIs" dxfId="554" priority="129" operator="lessThan">
      <formula>0</formula>
    </cfRule>
  </conditionalFormatting>
  <conditionalFormatting sqref="M5:M605">
    <cfRule type="cellIs" dxfId="553" priority="46" operator="greaterThan">
      <formula>0</formula>
    </cfRule>
    <cfRule type="cellIs" dxfId="552" priority="47" operator="lessThan">
      <formula>0</formula>
    </cfRule>
  </conditionalFormatting>
  <conditionalFormatting sqref="P7:P8">
    <cfRule type="cellIs" dxfId="551" priority="39" operator="greaterThan">
      <formula>0</formula>
    </cfRule>
  </conditionalFormatting>
  <conditionalFormatting sqref="P9:P10">
    <cfRule type="cellIs" dxfId="550" priority="38" operator="greaterThan">
      <formula>0</formula>
    </cfRule>
  </conditionalFormatting>
  <conditionalFormatting sqref="E100:F605">
    <cfRule type="containsText" dxfId="549" priority="36" operator="containsText" text="Despesa">
      <formula>NOT(ISERROR(SEARCH("Despesa",E100)))</formula>
    </cfRule>
    <cfRule type="containsText" dxfId="548" priority="37" operator="containsText" text="Receita">
      <formula>NOT(ISERROR(SEARCH("Receita",E100)))</formula>
    </cfRule>
  </conditionalFormatting>
  <conditionalFormatting sqref="E100:F605">
    <cfRule type="expression" dxfId="547" priority="184" stopIfTrue="1">
      <formula>NOT(ISERROR(SEARCH("Investimentos",E100)))</formula>
    </cfRule>
  </conditionalFormatting>
  <conditionalFormatting sqref="E22:F99">
    <cfRule type="containsText" dxfId="546" priority="32" operator="containsText" text="Despesa">
      <formula>NOT(ISERROR(SEARCH("Despesa",E22)))</formula>
    </cfRule>
    <cfRule type="containsText" dxfId="545" priority="33" operator="containsText" text="Receita">
      <formula>NOT(ISERROR(SEARCH("Receita",E22)))</formula>
    </cfRule>
  </conditionalFormatting>
  <conditionalFormatting sqref="E22:F99">
    <cfRule type="expression" dxfId="544" priority="187" stopIfTrue="1">
      <formula>NOT(ISERROR(SEARCH("Investimentos",E22)))</formula>
    </cfRule>
  </conditionalFormatting>
  <conditionalFormatting sqref="E5:F605">
    <cfRule type="containsText" dxfId="543" priority="28" operator="containsText" text="Despesa">
      <formula>NOT(ISERROR(SEARCH("Despesa",E5)))</formula>
    </cfRule>
    <cfRule type="containsText" dxfId="542" priority="29" operator="containsText" text="Receita">
      <formula>NOT(ISERROR(SEARCH("Receita",E5)))</formula>
    </cfRule>
  </conditionalFormatting>
  <conditionalFormatting sqref="E5:F605">
    <cfRule type="expression" dxfId="541" priority="190" stopIfTrue="1">
      <formula>NOT(ISERROR(SEARCH("Investimentos",E5)))</formula>
    </cfRule>
  </conditionalFormatting>
  <conditionalFormatting sqref="L109:L605">
    <cfRule type="containsText" dxfId="540" priority="24" operator="containsText" text="Não Pago">
      <formula>NOT(ISERROR(SEARCH("Não Pago",L109)))</formula>
    </cfRule>
    <cfRule type="containsText" dxfId="539" priority="25" operator="containsText" text="Pago">
      <formula>NOT(ISERROR(SEARCH("Pago",L109)))</formula>
    </cfRule>
  </conditionalFormatting>
  <conditionalFormatting sqref="L21:L108">
    <cfRule type="containsText" dxfId="538" priority="22" operator="containsText" text="Não Pago">
      <formula>NOT(ISERROR(SEARCH("Não Pago",L21)))</formula>
    </cfRule>
    <cfRule type="containsText" dxfId="537" priority="23" operator="containsText" text="Pago">
      <formula>NOT(ISERROR(SEARCH("Pago",L21)))</formula>
    </cfRule>
  </conditionalFormatting>
  <conditionalFormatting sqref="L10:L19">
    <cfRule type="containsText" dxfId="536" priority="20" operator="containsText" text="Não Pago">
      <formula>NOT(ISERROR(SEARCH("Não Pago",L10)))</formula>
    </cfRule>
    <cfRule type="containsText" dxfId="535" priority="21" operator="containsText" text="Pago">
      <formula>NOT(ISERROR(SEARCH("Pago",L10)))</formula>
    </cfRule>
  </conditionalFormatting>
  <conditionalFormatting sqref="L20">
    <cfRule type="containsText" dxfId="534" priority="18" operator="containsText" text="Não Pago">
      <formula>NOT(ISERROR(SEARCH("Não Pago",L20)))</formula>
    </cfRule>
    <cfRule type="containsText" dxfId="533" priority="19" operator="containsText" text="Pago">
      <formula>NOT(ISERROR(SEARCH("Pago",L20)))</formula>
    </cfRule>
  </conditionalFormatting>
  <conditionalFormatting sqref="L5:L9">
    <cfRule type="containsText" dxfId="532" priority="16" operator="containsText" text="Não Pago">
      <formula>NOT(ISERROR(SEARCH("Não Pago",L5)))</formula>
    </cfRule>
    <cfRule type="containsText" dxfId="531" priority="17" operator="containsText" text="Pago">
      <formula>NOT(ISERROR(SEARCH("Pago",L5)))</formula>
    </cfRule>
  </conditionalFormatting>
  <conditionalFormatting sqref="K122:K605">
    <cfRule type="containsText" dxfId="530" priority="14" operator="containsText" text="Não Pago">
      <formula>NOT(ISERROR(SEARCH("Não Pago",K122)))</formula>
    </cfRule>
    <cfRule type="containsText" dxfId="529" priority="15" operator="containsText" text="Pago">
      <formula>NOT(ISERROR(SEARCH("Pago",K122)))</formula>
    </cfRule>
  </conditionalFormatting>
  <conditionalFormatting sqref="K21:K121">
    <cfRule type="containsText" dxfId="528" priority="12" operator="containsText" text="Não Pago">
      <formula>NOT(ISERROR(SEARCH("Não Pago",K21)))</formula>
    </cfRule>
    <cfRule type="containsText" dxfId="527" priority="13" operator="containsText" text="Pago">
      <formula>NOT(ISERROR(SEARCH("Pago",K21)))</formula>
    </cfRule>
  </conditionalFormatting>
  <conditionalFormatting sqref="K5:K19">
    <cfRule type="containsText" dxfId="526" priority="10" operator="containsText" text="Não Pago">
      <formula>NOT(ISERROR(SEARCH("Não Pago",K5)))</formula>
    </cfRule>
    <cfRule type="containsText" dxfId="525" priority="11" operator="containsText" text="Pago">
      <formula>NOT(ISERROR(SEARCH("Pago",K5)))</formula>
    </cfRule>
  </conditionalFormatting>
  <conditionalFormatting sqref="K20">
    <cfRule type="containsText" dxfId="524" priority="8" operator="containsText" text="Não Pago">
      <formula>NOT(ISERROR(SEARCH("Não Pago",K20)))</formula>
    </cfRule>
    <cfRule type="containsText" dxfId="523" priority="9" operator="containsText" text="Pago">
      <formula>NOT(ISERROR(SEARCH("Pago",K20)))</formula>
    </cfRule>
  </conditionalFormatting>
  <conditionalFormatting sqref="K5:K187">
    <cfRule type="cellIs" dxfId="522" priority="7" operator="equal">
      <formula>"Realizado"</formula>
    </cfRule>
  </conditionalFormatting>
  <conditionalFormatting sqref="K22">
    <cfRule type="containsText" dxfId="521" priority="5" operator="containsText" text="Não Pago">
      <formula>NOT(ISERROR(SEARCH("Não Pago",K22)))</formula>
    </cfRule>
    <cfRule type="containsText" dxfId="520" priority="6" operator="containsText" text="Pago">
      <formula>NOT(ISERROR(SEARCH("Pago",K22)))</formula>
    </cfRule>
  </conditionalFormatting>
  <conditionalFormatting sqref="K27">
    <cfRule type="containsText" dxfId="519" priority="3" operator="containsText" text="Não Pago">
      <formula>NOT(ISERROR(SEARCH("Não Pago",K27)))</formula>
    </cfRule>
    <cfRule type="containsText" dxfId="518" priority="4" operator="containsText" text="Pago">
      <formula>NOT(ISERROR(SEARCH("Pago",K27)))</formula>
    </cfRule>
  </conditionalFormatting>
  <conditionalFormatting sqref="K34">
    <cfRule type="containsText" dxfId="517" priority="1" operator="containsText" text="Não Pago">
      <formula>NOT(ISERROR(SEARCH("Não Pago",K34)))</formula>
    </cfRule>
    <cfRule type="containsText" dxfId="516"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c r="D5" s="58" t="str">
        <f>IF(C5&lt;&gt;"",TEXT(C5,"00")&amp;"/03/"&amp;'Configurações Básicas'!$E$5,"")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40" t="s">
        <v>231</v>
      </c>
      <c r="P5" s="241">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40"/>
      <c r="P6" s="241"/>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30" t="s">
        <v>27</v>
      </c>
      <c r="P7" s="233">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30"/>
      <c r="P8" s="234"/>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30"/>
      <c r="P10" s="232"/>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30" t="s">
        <v>30</v>
      </c>
      <c r="P11" s="231">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30"/>
      <c r="P12" s="232"/>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30" t="s">
        <v>66</v>
      </c>
      <c r="P13" s="231">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30"/>
      <c r="P14" s="235"/>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Básicas'!$E$5,"")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Básicas'!$E$5,"")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Básicas'!$E$5,"")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Básicas'!$E$5,"")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Básicas'!$E$5,"")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Básicas'!$E$5,"")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Básicas'!$E$5,"")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Básicas'!$E$5,"")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Básicas'!$E$5,"")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Básicas'!$E$5,"")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Básicas'!$E$5,"")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Básicas'!$E$5,"")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Básicas'!$E$5,"")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Básicas'!$E$5,"")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Básicas'!$E$5,"")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Básicas'!$E$5,"")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Básicas'!$E$5,"")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515" priority="135" operator="lessThan">
      <formula>0</formula>
    </cfRule>
    <cfRule type="cellIs" dxfId="514" priority="136" operator="greaterThan">
      <formula>0</formula>
    </cfRule>
  </conditionalFormatting>
  <conditionalFormatting sqref="P5:P6">
    <cfRule type="cellIs" dxfId="513" priority="128" operator="lessThan">
      <formula>0</formula>
    </cfRule>
    <cfRule type="cellIs" dxfId="512" priority="129" operator="greaterThan">
      <formula>0</formula>
    </cfRule>
    <cfRule type="cellIs" dxfId="511" priority="130" operator="greaterThan">
      <formula>0</formula>
    </cfRule>
  </conditionalFormatting>
  <conditionalFormatting sqref="P11:P12">
    <cfRule type="cellIs" dxfId="510" priority="108" operator="greaterThan">
      <formula>0</formula>
    </cfRule>
    <cfRule type="cellIs" dxfId="509" priority="109" operator="lessThan">
      <formula>0</formula>
    </cfRule>
  </conditionalFormatting>
  <conditionalFormatting sqref="M5:M605">
    <cfRule type="cellIs" dxfId="508" priority="38" operator="greaterThan">
      <formula>0</formula>
    </cfRule>
    <cfRule type="cellIs" dxfId="507" priority="39" operator="lessThan">
      <formula>0</formula>
    </cfRule>
  </conditionalFormatting>
  <conditionalFormatting sqref="P7:P8">
    <cfRule type="cellIs" dxfId="506" priority="37" operator="greaterThan">
      <formula>0</formula>
    </cfRule>
  </conditionalFormatting>
  <conditionalFormatting sqref="P9:P10">
    <cfRule type="cellIs" dxfId="505" priority="36" operator="greaterThan">
      <formula>0</formula>
    </cfRule>
  </conditionalFormatting>
  <conditionalFormatting sqref="E100:E605">
    <cfRule type="containsText" dxfId="504" priority="34" operator="containsText" text="Despesa">
      <formula>NOT(ISERROR(SEARCH("Despesa",E100)))</formula>
    </cfRule>
    <cfRule type="containsText" dxfId="503" priority="35" operator="containsText" text="Receita">
      <formula>NOT(ISERROR(SEARCH("Receita",E100)))</formula>
    </cfRule>
  </conditionalFormatting>
  <conditionalFormatting sqref="E100:E605">
    <cfRule type="expression" dxfId="502" priority="158" stopIfTrue="1">
      <formula>NOT(ISERROR(SEARCH("Investimentos",E100)))</formula>
    </cfRule>
  </conditionalFormatting>
  <conditionalFormatting sqref="E22:E99">
    <cfRule type="containsText" dxfId="501" priority="30" operator="containsText" text="Despesa">
      <formula>NOT(ISERROR(SEARCH("Despesa",E22)))</formula>
    </cfRule>
    <cfRule type="containsText" dxfId="500" priority="31" operator="containsText" text="Receita">
      <formula>NOT(ISERROR(SEARCH("Receita",E22)))</formula>
    </cfRule>
  </conditionalFormatting>
  <conditionalFormatting sqref="E22:E99">
    <cfRule type="expression" dxfId="499" priority="161" stopIfTrue="1">
      <formula>NOT(ISERROR(SEARCH("Investimentos",E22)))</formula>
    </cfRule>
  </conditionalFormatting>
  <conditionalFormatting sqref="E5:E605">
    <cfRule type="containsText" dxfId="498" priority="26" operator="containsText" text="Despesa">
      <formula>NOT(ISERROR(SEARCH("Despesa",E5)))</formula>
    </cfRule>
    <cfRule type="containsText" dxfId="497" priority="27" operator="containsText" text="Receita">
      <formula>NOT(ISERROR(SEARCH("Receita",E5)))</formula>
    </cfRule>
  </conditionalFormatting>
  <conditionalFormatting sqref="E5:E605">
    <cfRule type="expression" dxfId="496" priority="164" stopIfTrue="1">
      <formula>NOT(ISERROR(SEARCH("Investimentos",E5)))</formula>
    </cfRule>
  </conditionalFormatting>
  <conditionalFormatting sqref="L96:L605">
    <cfRule type="containsText" dxfId="495" priority="22" operator="containsText" text="Não Pago">
      <formula>NOT(ISERROR(SEARCH("Não Pago",L96)))</formula>
    </cfRule>
    <cfRule type="containsText" dxfId="494" priority="23" operator="containsText" text="Pago">
      <formula>NOT(ISERROR(SEARCH("Pago",L96)))</formula>
    </cfRule>
  </conditionalFormatting>
  <conditionalFormatting sqref="L21:L95">
    <cfRule type="containsText" dxfId="493" priority="20" operator="containsText" text="Não Pago">
      <formula>NOT(ISERROR(SEARCH("Não Pago",L21)))</formula>
    </cfRule>
    <cfRule type="containsText" dxfId="492" priority="21" operator="containsText" text="Pago">
      <formula>NOT(ISERROR(SEARCH("Pago",L21)))</formula>
    </cfRule>
  </conditionalFormatting>
  <conditionalFormatting sqref="L5:L19">
    <cfRule type="containsText" dxfId="491" priority="18" operator="containsText" text="Não Pago">
      <formula>NOT(ISERROR(SEARCH("Não Pago",L5)))</formula>
    </cfRule>
    <cfRule type="containsText" dxfId="490" priority="19" operator="containsText" text="Pago">
      <formula>NOT(ISERROR(SEARCH("Pago",L5)))</formula>
    </cfRule>
  </conditionalFormatting>
  <conditionalFormatting sqref="L20">
    <cfRule type="containsText" dxfId="489" priority="16" operator="containsText" text="Não Pago">
      <formula>NOT(ISERROR(SEARCH("Não Pago",L20)))</formula>
    </cfRule>
    <cfRule type="containsText" dxfId="488" priority="17" operator="containsText" text="Pago">
      <formula>NOT(ISERROR(SEARCH("Pago",L20)))</formula>
    </cfRule>
  </conditionalFormatting>
  <conditionalFormatting sqref="K122:K605">
    <cfRule type="containsText" dxfId="487" priority="14" operator="containsText" text="Não Pago">
      <formula>NOT(ISERROR(SEARCH("Não Pago",K122)))</formula>
    </cfRule>
    <cfRule type="containsText" dxfId="486" priority="15" operator="containsText" text="Pago">
      <formula>NOT(ISERROR(SEARCH("Pago",K122)))</formula>
    </cfRule>
  </conditionalFormatting>
  <conditionalFormatting sqref="K21:K121">
    <cfRule type="containsText" dxfId="485" priority="12" operator="containsText" text="Não Pago">
      <formula>NOT(ISERROR(SEARCH("Não Pago",K21)))</formula>
    </cfRule>
    <cfRule type="containsText" dxfId="484" priority="13" operator="containsText" text="Pago">
      <formula>NOT(ISERROR(SEARCH("Pago",K21)))</formula>
    </cfRule>
  </conditionalFormatting>
  <conditionalFormatting sqref="K5:K19">
    <cfRule type="containsText" dxfId="483" priority="10" operator="containsText" text="Não Pago">
      <formula>NOT(ISERROR(SEARCH("Não Pago",K5)))</formula>
    </cfRule>
    <cfRule type="containsText" dxfId="482" priority="11" operator="containsText" text="Pago">
      <formula>NOT(ISERROR(SEARCH("Pago",K5)))</formula>
    </cfRule>
  </conditionalFormatting>
  <conditionalFormatting sqref="K20">
    <cfRule type="containsText" dxfId="481" priority="8" operator="containsText" text="Não Pago">
      <formula>NOT(ISERROR(SEARCH("Não Pago",K20)))</formula>
    </cfRule>
    <cfRule type="containsText" dxfId="480" priority="9" operator="containsText" text="Pago">
      <formula>NOT(ISERROR(SEARCH("Pago",K20)))</formula>
    </cfRule>
  </conditionalFormatting>
  <conditionalFormatting sqref="K5:K187">
    <cfRule type="cellIs" dxfId="479" priority="7" operator="equal">
      <formula>"Realizado"</formula>
    </cfRule>
  </conditionalFormatting>
  <conditionalFormatting sqref="K22">
    <cfRule type="containsText" dxfId="478" priority="5" operator="containsText" text="Não Pago">
      <formula>NOT(ISERROR(SEARCH("Não Pago",K22)))</formula>
    </cfRule>
    <cfRule type="containsText" dxfId="477" priority="6" operator="containsText" text="Pago">
      <formula>NOT(ISERROR(SEARCH("Pago",K22)))</formula>
    </cfRule>
  </conditionalFormatting>
  <conditionalFormatting sqref="K27">
    <cfRule type="containsText" dxfId="476" priority="3" operator="containsText" text="Não Pago">
      <formula>NOT(ISERROR(SEARCH("Não Pago",K27)))</formula>
    </cfRule>
    <cfRule type="containsText" dxfId="475" priority="4" operator="containsText" text="Pago">
      <formula>NOT(ISERROR(SEARCH("Pago",K27)))</formula>
    </cfRule>
  </conditionalFormatting>
  <conditionalFormatting sqref="K34">
    <cfRule type="containsText" dxfId="474" priority="1" operator="containsText" text="Não Pago">
      <formula>NOT(ISERROR(SEARCH("Não Pago",K34)))</formula>
    </cfRule>
    <cfRule type="containsText" dxfId="47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c r="D5" s="58" t="str">
        <f>IF(C5&lt;&gt;"",TEXT(C5,"00")&amp;"/04/"&amp;'Configurações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40" t="s">
        <v>232</v>
      </c>
      <c r="P5" s="241">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Básicas'!$E$5,"")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40"/>
      <c r="P6" s="241"/>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30" t="s">
        <v>27</v>
      </c>
      <c r="P7" s="233">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30"/>
      <c r="P8" s="234"/>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30"/>
      <c r="P10" s="232"/>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30" t="s">
        <v>30</v>
      </c>
      <c r="P11" s="231">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Básicas'!$E$5,"")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30"/>
      <c r="P12" s="232"/>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Básicas'!$E$5,"")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30" t="s">
        <v>66</v>
      </c>
      <c r="P13" s="231">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30"/>
      <c r="P14" s="235"/>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Básicas'!$E$5,"")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Básicas'!$E$5,"")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Básicas'!$E$5,"")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Básicas'!$E$5,"")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Básicas'!$E$5,"")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Básicas'!$E$5,"")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Básicas'!$E$5,"")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Básicas'!$E$5,"")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Básicas'!$E$5,"")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Básicas'!$E$5,"")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Básicas'!$E$5,"")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Básicas'!$E$5,"")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Básicas'!$E$5,"")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Básicas'!$E$5,"")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Básicas'!$E$5,"")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Básicas'!$E$5,"")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Básicas'!$E$5,"")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Básicas'!$E$5,"")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Básicas'!$E$5,"")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Básicas'!$E$5,"")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Básicas'!$E$5,"")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Básicas'!$E$5,"")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Básicas'!$E$5,"")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Básicas'!$E$5,"")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Básicas'!$E$5,"")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Básicas'!$E$5,"")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Básicas'!$E$5,"")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Básicas'!$E$5,"")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Básicas'!$E$5,"")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Básicas'!$E$5,"")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Básicas'!$E$5,"")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Básicas'!$E$5,"")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Básicas'!$E$5,"")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Básicas'!$E$5,"")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Básicas'!$E$5,"")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Básicas'!$E$5,"")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Básicas'!$E$5,"")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Básicas'!$E$5,"")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72" priority="135" operator="lessThan">
      <formula>0</formula>
    </cfRule>
    <cfRule type="cellIs" dxfId="471" priority="136" operator="greaterThan">
      <formula>0</formula>
    </cfRule>
  </conditionalFormatting>
  <conditionalFormatting sqref="P5:P6">
    <cfRule type="cellIs" dxfId="470" priority="128" operator="lessThan">
      <formula>0</formula>
    </cfRule>
    <cfRule type="cellIs" dxfId="469" priority="129" operator="greaterThan">
      <formula>0</formula>
    </cfRule>
    <cfRule type="cellIs" dxfId="468" priority="130" operator="greaterThan">
      <formula>0</formula>
    </cfRule>
  </conditionalFormatting>
  <conditionalFormatting sqref="P11:P12">
    <cfRule type="cellIs" dxfId="467" priority="108" operator="greaterThan">
      <formula>0</formula>
    </cfRule>
    <cfRule type="cellIs" dxfId="466" priority="109" operator="lessThan">
      <formula>0</formula>
    </cfRule>
  </conditionalFormatting>
  <conditionalFormatting sqref="K5">
    <cfRule type="containsText" dxfId="465" priority="74" operator="containsText" text="Não Pago">
      <formula>NOT(ISERROR(SEARCH("Não Pago",K5)))</formula>
    </cfRule>
    <cfRule type="containsText" dxfId="464" priority="75" operator="containsText" text="Pago">
      <formula>NOT(ISERROR(SEARCH("Pago",K5)))</formula>
    </cfRule>
  </conditionalFormatting>
  <conditionalFormatting sqref="M5:M605">
    <cfRule type="cellIs" dxfId="463" priority="38" operator="greaterThan">
      <formula>0</formula>
    </cfRule>
    <cfRule type="cellIs" dxfId="462" priority="39" operator="lessThan">
      <formula>0</formula>
    </cfRule>
  </conditionalFormatting>
  <conditionalFormatting sqref="P7:P8">
    <cfRule type="cellIs" dxfId="461" priority="37" operator="greaterThan">
      <formula>0</formula>
    </cfRule>
  </conditionalFormatting>
  <conditionalFormatting sqref="P9:P10">
    <cfRule type="cellIs" dxfId="460" priority="36" operator="greaterThan">
      <formula>0</formula>
    </cfRule>
  </conditionalFormatting>
  <conditionalFormatting sqref="E100:E605">
    <cfRule type="containsText" dxfId="459" priority="34" operator="containsText" text="Despesa">
      <formula>NOT(ISERROR(SEARCH("Despesa",E100)))</formula>
    </cfRule>
    <cfRule type="containsText" dxfId="458" priority="35" operator="containsText" text="Receita">
      <formula>NOT(ISERROR(SEARCH("Receita",E100)))</formula>
    </cfRule>
  </conditionalFormatting>
  <conditionalFormatting sqref="E100:E605">
    <cfRule type="expression" dxfId="457" priority="158" stopIfTrue="1">
      <formula>NOT(ISERROR(SEARCH("Investimentos",E100)))</formula>
    </cfRule>
  </conditionalFormatting>
  <conditionalFormatting sqref="E22:E99">
    <cfRule type="containsText" dxfId="456" priority="30" operator="containsText" text="Despesa">
      <formula>NOT(ISERROR(SEARCH("Despesa",E22)))</formula>
    </cfRule>
    <cfRule type="containsText" dxfId="455" priority="31" operator="containsText" text="Receita">
      <formula>NOT(ISERROR(SEARCH("Receita",E22)))</formula>
    </cfRule>
  </conditionalFormatting>
  <conditionalFormatting sqref="E22:E99">
    <cfRule type="expression" dxfId="454" priority="161" stopIfTrue="1">
      <formula>NOT(ISERROR(SEARCH("Investimentos",E22)))</formula>
    </cfRule>
  </conditionalFormatting>
  <conditionalFormatting sqref="E5:E605">
    <cfRule type="containsText" dxfId="453" priority="26" operator="containsText" text="Despesa">
      <formula>NOT(ISERROR(SEARCH("Despesa",E5)))</formula>
    </cfRule>
    <cfRule type="containsText" dxfId="452" priority="27" operator="containsText" text="Receita">
      <formula>NOT(ISERROR(SEARCH("Receita",E5)))</formula>
    </cfRule>
  </conditionalFormatting>
  <conditionalFormatting sqref="E5:E605">
    <cfRule type="expression" dxfId="451" priority="164" stopIfTrue="1">
      <formula>NOT(ISERROR(SEARCH("Investimentos",E5)))</formula>
    </cfRule>
  </conditionalFormatting>
  <conditionalFormatting sqref="L120:L605">
    <cfRule type="containsText" dxfId="450" priority="22" operator="containsText" text="Não Pago">
      <formula>NOT(ISERROR(SEARCH("Não Pago",L120)))</formula>
    </cfRule>
    <cfRule type="containsText" dxfId="449" priority="23" operator="containsText" text="Pago">
      <formula>NOT(ISERROR(SEARCH("Pago",L120)))</formula>
    </cfRule>
  </conditionalFormatting>
  <conditionalFormatting sqref="L21:L119">
    <cfRule type="containsText" dxfId="448" priority="20" operator="containsText" text="Não Pago">
      <formula>NOT(ISERROR(SEARCH("Não Pago",L21)))</formula>
    </cfRule>
    <cfRule type="containsText" dxfId="447" priority="21" operator="containsText" text="Pago">
      <formula>NOT(ISERROR(SEARCH("Pago",L21)))</formula>
    </cfRule>
  </conditionalFormatting>
  <conditionalFormatting sqref="L5:L19">
    <cfRule type="containsText" dxfId="446" priority="18" operator="containsText" text="Não Pago">
      <formula>NOT(ISERROR(SEARCH("Não Pago",L5)))</formula>
    </cfRule>
    <cfRule type="containsText" dxfId="445" priority="19" operator="containsText" text="Pago">
      <formula>NOT(ISERROR(SEARCH("Pago",L5)))</formula>
    </cfRule>
  </conditionalFormatting>
  <conditionalFormatting sqref="L20">
    <cfRule type="containsText" dxfId="444" priority="16" operator="containsText" text="Não Pago">
      <formula>NOT(ISERROR(SEARCH("Não Pago",L20)))</formula>
    </cfRule>
    <cfRule type="containsText" dxfId="443" priority="17" operator="containsText" text="Pago">
      <formula>NOT(ISERROR(SEARCH("Pago",L20)))</formula>
    </cfRule>
  </conditionalFormatting>
  <conditionalFormatting sqref="K123:K606">
    <cfRule type="containsText" dxfId="442" priority="14" operator="containsText" text="Não Pago">
      <formula>NOT(ISERROR(SEARCH("Não Pago",K123)))</formula>
    </cfRule>
    <cfRule type="containsText" dxfId="441" priority="15" operator="containsText" text="Pago">
      <formula>NOT(ISERROR(SEARCH("Pago",K123)))</formula>
    </cfRule>
  </conditionalFormatting>
  <conditionalFormatting sqref="K22:K122">
    <cfRule type="containsText" dxfId="440" priority="12" operator="containsText" text="Não Pago">
      <formula>NOT(ISERROR(SEARCH("Não Pago",K22)))</formula>
    </cfRule>
    <cfRule type="containsText" dxfId="439" priority="13" operator="containsText" text="Pago">
      <formula>NOT(ISERROR(SEARCH("Pago",K22)))</formula>
    </cfRule>
  </conditionalFormatting>
  <conditionalFormatting sqref="K6:K20">
    <cfRule type="containsText" dxfId="438" priority="10" operator="containsText" text="Não Pago">
      <formula>NOT(ISERROR(SEARCH("Não Pago",K6)))</formula>
    </cfRule>
    <cfRule type="containsText" dxfId="437" priority="11" operator="containsText" text="Pago">
      <formula>NOT(ISERROR(SEARCH("Pago",K6)))</formula>
    </cfRule>
  </conditionalFormatting>
  <conditionalFormatting sqref="K21">
    <cfRule type="containsText" dxfId="436" priority="8" operator="containsText" text="Não Pago">
      <formula>NOT(ISERROR(SEARCH("Não Pago",K21)))</formula>
    </cfRule>
    <cfRule type="containsText" dxfId="435" priority="9" operator="containsText" text="Pago">
      <formula>NOT(ISERROR(SEARCH("Pago",K21)))</formula>
    </cfRule>
  </conditionalFormatting>
  <conditionalFormatting sqref="K6:K188">
    <cfRule type="cellIs" dxfId="434" priority="7" operator="equal">
      <formula>"Realizado"</formula>
    </cfRule>
  </conditionalFormatting>
  <conditionalFormatting sqref="K23">
    <cfRule type="containsText" dxfId="433" priority="5" operator="containsText" text="Não Pago">
      <formula>NOT(ISERROR(SEARCH("Não Pago",K23)))</formula>
    </cfRule>
    <cfRule type="containsText" dxfId="432" priority="6" operator="containsText" text="Pago">
      <formula>NOT(ISERROR(SEARCH("Pago",K23)))</formula>
    </cfRule>
  </conditionalFormatting>
  <conditionalFormatting sqref="K28">
    <cfRule type="containsText" dxfId="431" priority="3" operator="containsText" text="Não Pago">
      <formula>NOT(ISERROR(SEARCH("Não Pago",K28)))</formula>
    </cfRule>
    <cfRule type="containsText" dxfId="430" priority="4" operator="containsText" text="Pago">
      <formula>NOT(ISERROR(SEARCH("Pago",K28)))</formula>
    </cfRule>
  </conditionalFormatting>
  <conditionalFormatting sqref="K35">
    <cfRule type="containsText" dxfId="429" priority="1" operator="containsText" text="Não Pago">
      <formula>NOT(ISERROR(SEARCH("Não Pago",K35)))</formula>
    </cfRule>
    <cfRule type="containsText" dxfId="428"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c r="D5" s="58" t="str">
        <f>IF(C5&lt;&gt;"",TEXT(C5,"00")&amp;"/05/"&amp;'Configurações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40" t="s">
        <v>233</v>
      </c>
      <c r="P5" s="241">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40"/>
      <c r="P6" s="241"/>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30" t="s">
        <v>27</v>
      </c>
      <c r="P7" s="233">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30"/>
      <c r="P8" s="234"/>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30"/>
      <c r="P10" s="232"/>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30" t="s">
        <v>30</v>
      </c>
      <c r="P11" s="231">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30"/>
      <c r="P12" s="232"/>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30" t="s">
        <v>66</v>
      </c>
      <c r="P13" s="231">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30"/>
      <c r="P14" s="235"/>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Básicas'!$E$5,"")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Básicas'!$E$5,"")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Básicas'!$E$5,"")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Básicas'!$E$5,"")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Básicas'!$E$5,"")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Básicas'!$E$5,"")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Básicas'!$E$5,"")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27" priority="135" operator="lessThan">
      <formula>0</formula>
    </cfRule>
    <cfRule type="cellIs" dxfId="426" priority="136" operator="greaterThan">
      <formula>0</formula>
    </cfRule>
  </conditionalFormatting>
  <conditionalFormatting sqref="P5:P6">
    <cfRule type="cellIs" dxfId="425" priority="128" operator="lessThan">
      <formula>0</formula>
    </cfRule>
    <cfRule type="cellIs" dxfId="424" priority="129" operator="greaterThan">
      <formula>0</formula>
    </cfRule>
    <cfRule type="cellIs" dxfId="423" priority="130" operator="greaterThan">
      <formula>0</formula>
    </cfRule>
  </conditionalFormatting>
  <conditionalFormatting sqref="P11:P12">
    <cfRule type="cellIs" dxfId="422" priority="108" operator="greaterThan">
      <formula>0</formula>
    </cfRule>
    <cfRule type="cellIs" dxfId="421" priority="109" operator="lessThan">
      <formula>0</formula>
    </cfRule>
  </conditionalFormatting>
  <conditionalFormatting sqref="E606">
    <cfRule type="containsText" dxfId="420" priority="64" operator="containsText" text="Despesa">
      <formula>NOT(ISERROR(SEARCH("Despesa",E606)))</formula>
    </cfRule>
    <cfRule type="containsText" dxfId="419" priority="65" operator="containsText" text="Receita">
      <formula>NOT(ISERROR(SEARCH("Receita",E606)))</formula>
    </cfRule>
  </conditionalFormatting>
  <conditionalFormatting sqref="E606">
    <cfRule type="expression" dxfId="418" priority="154" stopIfTrue="1">
      <formula>NOT(ISERROR(SEARCH("Investimentos",E606)))</formula>
    </cfRule>
  </conditionalFormatting>
  <conditionalFormatting sqref="E606">
    <cfRule type="containsText" dxfId="417" priority="56" operator="containsText" text="Despesa">
      <formula>NOT(ISERROR(SEARCH("Despesa",E606)))</formula>
    </cfRule>
    <cfRule type="containsText" dxfId="416" priority="57" operator="containsText" text="Receita">
      <formula>NOT(ISERROR(SEARCH("Receita",E606)))</formula>
    </cfRule>
  </conditionalFormatting>
  <conditionalFormatting sqref="E606">
    <cfRule type="expression" dxfId="415" priority="157" stopIfTrue="1">
      <formula>NOT(ISERROR(SEARCH("Investimentos",E606)))</formula>
    </cfRule>
  </conditionalFormatting>
  <conditionalFormatting sqref="M5:M605">
    <cfRule type="cellIs" dxfId="414" priority="38" operator="greaterThan">
      <formula>0</formula>
    </cfRule>
    <cfRule type="cellIs" dxfId="413" priority="39" operator="lessThan">
      <formula>0</formula>
    </cfRule>
  </conditionalFormatting>
  <conditionalFormatting sqref="P7:P8">
    <cfRule type="cellIs" dxfId="412" priority="37" operator="greaterThan">
      <formula>0</formula>
    </cfRule>
  </conditionalFormatting>
  <conditionalFormatting sqref="P9:P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L101:L605">
    <cfRule type="containsText" dxfId="401" priority="22" operator="containsText" text="Não Pago">
      <formula>NOT(ISERROR(SEARCH("Não Pago",L101)))</formula>
    </cfRule>
    <cfRule type="containsText" dxfId="400" priority="23" operator="containsText" text="Pago">
      <formula>NOT(ISERROR(SEARCH("Pago",L101)))</formula>
    </cfRule>
  </conditionalFormatting>
  <conditionalFormatting sqref="L21:L100">
    <cfRule type="containsText" dxfId="399" priority="20" operator="containsText" text="Não Pago">
      <formula>NOT(ISERROR(SEARCH("Não Pago",L21)))</formula>
    </cfRule>
    <cfRule type="containsText" dxfId="398" priority="21" operator="containsText" text="Pago">
      <formula>NOT(ISERROR(SEARCH("Pago",L21)))</formula>
    </cfRule>
  </conditionalFormatting>
  <conditionalFormatting sqref="L5:L19">
    <cfRule type="containsText" dxfId="397" priority="18" operator="containsText" text="Não Pago">
      <formula>NOT(ISERROR(SEARCH("Não Pago",L5)))</formula>
    </cfRule>
    <cfRule type="containsText" dxfId="396" priority="19" operator="containsText" text="Pago">
      <formula>NOT(ISERROR(SEARCH("Pago",L5)))</formula>
    </cfRule>
  </conditionalFormatting>
  <conditionalFormatting sqref="L20">
    <cfRule type="containsText" dxfId="395" priority="16" operator="containsText" text="Não Pago">
      <formula>NOT(ISERROR(SEARCH("Não Pago",L20)))</formula>
    </cfRule>
    <cfRule type="containsText" dxfId="394" priority="17" operator="containsText" text="Pago">
      <formula>NOT(ISERROR(SEARCH("Pago",L20)))</formula>
    </cfRule>
  </conditionalFormatting>
  <conditionalFormatting sqref="K122:K605">
    <cfRule type="containsText" dxfId="393" priority="14" operator="containsText" text="Não Pago">
      <formula>NOT(ISERROR(SEARCH("Não Pago",K122)))</formula>
    </cfRule>
    <cfRule type="containsText" dxfId="392" priority="15" operator="containsText" text="Pago">
      <formula>NOT(ISERROR(SEARCH("Pago",K122)))</formula>
    </cfRule>
  </conditionalFormatting>
  <conditionalFormatting sqref="K21:K121">
    <cfRule type="containsText" dxfId="391" priority="12" operator="containsText" text="Não Pago">
      <formula>NOT(ISERROR(SEARCH("Não Pago",K21)))</formula>
    </cfRule>
    <cfRule type="containsText" dxfId="390" priority="13" operator="containsText" text="Pago">
      <formula>NOT(ISERROR(SEARCH("Pago",K21)))</formula>
    </cfRule>
  </conditionalFormatting>
  <conditionalFormatting sqref="K5:K19">
    <cfRule type="containsText" dxfId="389" priority="10" operator="containsText" text="Não Pago">
      <formula>NOT(ISERROR(SEARCH("Não Pago",K5)))</formula>
    </cfRule>
    <cfRule type="containsText" dxfId="388" priority="11" operator="containsText" text="Pago">
      <formula>NOT(ISERROR(SEARCH("Pago",K5)))</formula>
    </cfRule>
  </conditionalFormatting>
  <conditionalFormatting sqref="K20">
    <cfRule type="containsText" dxfId="387" priority="8" operator="containsText" text="Não Pago">
      <formula>NOT(ISERROR(SEARCH("Não Pago",K20)))</formula>
    </cfRule>
    <cfRule type="containsText" dxfId="386" priority="9" operator="containsText" text="Pago">
      <formula>NOT(ISERROR(SEARCH("Pago",K20)))</formula>
    </cfRule>
  </conditionalFormatting>
  <conditionalFormatting sqref="K5:K187">
    <cfRule type="cellIs" dxfId="385" priority="7" operator="equal">
      <formula>"Realizado"</formula>
    </cfRule>
  </conditionalFormatting>
  <conditionalFormatting sqref="K22">
    <cfRule type="containsText" dxfId="384" priority="5" operator="containsText" text="Não Pago">
      <formula>NOT(ISERROR(SEARCH("Não Pago",K22)))</formula>
    </cfRule>
    <cfRule type="containsText" dxfId="383" priority="6" operator="containsText" text="Pago">
      <formula>NOT(ISERROR(SEARCH("Pago",K22)))</formula>
    </cfRule>
  </conditionalFormatting>
  <conditionalFormatting sqref="K27">
    <cfRule type="containsText" dxfId="382" priority="3" operator="containsText" text="Não Pago">
      <formula>NOT(ISERROR(SEARCH("Não Pago",K27)))</formula>
    </cfRule>
    <cfRule type="containsText" dxfId="381" priority="4" operator="containsText" text="Pago">
      <formula>NOT(ISERROR(SEARCH("Pago",K27)))</formula>
    </cfRule>
  </conditionalFormatting>
  <conditionalFormatting sqref="K34">
    <cfRule type="containsText" dxfId="380" priority="1" operator="containsText" text="Não Pago">
      <formula>NOT(ISERROR(SEARCH("Não Pago",K34)))</formula>
    </cfRule>
    <cfRule type="containsText" dxfId="379"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30</v>
      </c>
      <c r="D5" s="58" t="str">
        <f>IF(C5&lt;&gt;"",TEXT(C5,"00")&amp;"/06/"&amp;'Configurações Básicas'!$E$5,"")</f>
        <v>30/06/2017</v>
      </c>
      <c r="E5" s="58" t="s">
        <v>1350</v>
      </c>
      <c r="F5" s="28"/>
      <c r="G5" s="58" t="s">
        <v>1394</v>
      </c>
      <c r="H5" s="58" t="s">
        <v>1434</v>
      </c>
      <c r="I5" s="167">
        <v>100</v>
      </c>
      <c r="J5" s="192"/>
      <c r="K5" s="60" t="s">
        <v>1391</v>
      </c>
      <c r="L5" s="192"/>
      <c r="M5" s="56">
        <f>P5+IF(AND(K5="Pago",OR(E5='PC Receitas'!O4,E5='PC Receitas'!O5,E5='PC Receitas'!O6)),I5,IF(AND(K5="Pago",OR(E5='PC Receitas'!O7,E5='PC Receitas'!O8,E5='PC Receitas'!O9,E5='PC Receitas'!O10,E5='PC Receitas'!O11,E5='PC Receitas'!O12,E5='PC Receitas'!O13,E5='PC Receitas'!O14)),-I5,0))</f>
        <v>12927.7</v>
      </c>
      <c r="O5" s="240" t="s">
        <v>235</v>
      </c>
      <c r="P5" s="241">
        <f>Mai!P13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c r="D6" s="58"/>
      <c r="E6" s="58"/>
      <c r="F6" s="28"/>
      <c r="G6" s="58"/>
      <c r="H6" s="58"/>
      <c r="I6" s="167"/>
      <c r="J6" s="192"/>
      <c r="K6" s="60"/>
      <c r="L6" s="192"/>
      <c r="M6" s="56">
        <f>M5+IF(AND(K6="Pago",OR(E6='PC Receitas'!$O$4,E6='PC Receitas'!$O$5,E6='PC Receitas'!$O$6)),I6,IF(AND(K6="Pago",OR(E6='PC Receitas'!$O$7,E6='PC Receitas'!$O$8,E6='PC Receitas'!$O$9,E6='PC Receitas'!$O$10,E6='PC Receitas'!$O$11,E6='PC Receitas'!$O$12,E6='PC Receitas'!$O$13,E6='PC Receitas'!$O$14)),-I6,0))</f>
        <v>12927.7</v>
      </c>
      <c r="O6" s="240"/>
      <c r="P6" s="241"/>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30" t="s">
        <v>27</v>
      </c>
      <c r="P7" s="233">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30"/>
      <c r="P8" s="234"/>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30"/>
      <c r="P10" s="232"/>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Básicas'!$E$5,"")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30" t="s">
        <v>30</v>
      </c>
      <c r="P11" s="231">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30"/>
      <c r="P12" s="232"/>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30" t="s">
        <v>66</v>
      </c>
      <c r="P13" s="231">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Básicas'!$E$5,"")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30"/>
      <c r="P14" s="235"/>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Básicas'!$E$5,"")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Básicas'!$E$5,"")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Básicas'!$E$5,"")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Básicas'!$E$5,"")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Básicas'!$E$5,"")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Básicas'!$E$5,"")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Básicas'!$E$5,"")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78" priority="149" operator="lessThan">
      <formula>0</formula>
    </cfRule>
    <cfRule type="cellIs" dxfId="377" priority="150" operator="greaterThan">
      <formula>0</formula>
    </cfRule>
  </conditionalFormatting>
  <conditionalFormatting sqref="P5:P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P11:P12">
    <cfRule type="cellIs" dxfId="373" priority="122" operator="greaterThan">
      <formula>0</formula>
    </cfRule>
    <cfRule type="cellIs" dxfId="372" priority="123" operator="lessThan">
      <formula>0</formula>
    </cfRule>
  </conditionalFormatting>
  <conditionalFormatting sqref="M5:M605">
    <cfRule type="cellIs" dxfId="371" priority="58" operator="greaterThan">
      <formula>0</formula>
    </cfRule>
    <cfRule type="cellIs" dxfId="370" priority="59" operator="lessThan">
      <formula>0</formula>
    </cfRule>
  </conditionalFormatting>
  <conditionalFormatting sqref="P7:P8">
    <cfRule type="cellIs" dxfId="369" priority="57" operator="greaterThan">
      <formula>0</formula>
    </cfRule>
  </conditionalFormatting>
  <conditionalFormatting sqref="P9:P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L100:L605">
    <cfRule type="containsText" dxfId="358" priority="42" operator="containsText" text="Não Pago">
      <formula>NOT(ISERROR(SEARCH("Não Pago",L100)))</formula>
    </cfRule>
    <cfRule type="containsText" dxfId="357" priority="43" operator="containsText" text="Pago">
      <formula>NOT(ISERROR(SEARCH("Pago",L100)))</formula>
    </cfRule>
  </conditionalFormatting>
  <conditionalFormatting sqref="L22:L99">
    <cfRule type="containsText" dxfId="356" priority="40" operator="containsText" text="Não Pago">
      <formula>NOT(ISERROR(SEARCH("Não Pago",L22)))</formula>
    </cfRule>
    <cfRule type="containsText" dxfId="355" priority="41" operator="containsText" text="Pago">
      <formula>NOT(ISERROR(SEARCH("Pago",L22)))</formula>
    </cfRule>
  </conditionalFormatting>
  <conditionalFormatting sqref="K122:K605">
    <cfRule type="containsText" dxfId="354" priority="32" operator="containsText" text="Não Pago">
      <formula>NOT(ISERROR(SEARCH("Não Pago",K122)))</formula>
    </cfRule>
    <cfRule type="containsText" dxfId="353" priority="33" operator="containsText" text="Pago">
      <formula>NOT(ISERROR(SEARCH("Pago",K122)))</formula>
    </cfRule>
  </conditionalFormatting>
  <conditionalFormatting sqref="L7:L20">
    <cfRule type="containsText" dxfId="352" priority="36" operator="containsText" text="Não Pago">
      <formula>NOT(ISERROR(SEARCH("Não Pago",L7)))</formula>
    </cfRule>
    <cfRule type="containsText" dxfId="351" priority="37" operator="containsText" text="Pago">
      <formula>NOT(ISERROR(SEARCH("Pago",L7)))</formula>
    </cfRule>
  </conditionalFormatting>
  <conditionalFormatting sqref="L21">
    <cfRule type="containsText" dxfId="350" priority="34" operator="containsText" text="Não Pago">
      <formula>NOT(ISERROR(SEARCH("Não Pago",L21)))</formula>
    </cfRule>
    <cfRule type="containsText" dxfId="349" priority="35" operator="containsText" text="Pago">
      <formula>NOT(ISERROR(SEARCH("Pago",L21)))</formula>
    </cfRule>
  </conditionalFormatting>
  <conditionalFormatting sqref="K21:K121">
    <cfRule type="containsText" dxfId="348" priority="30" operator="containsText" text="Não Pago">
      <formula>NOT(ISERROR(SEARCH("Não Pago",K21)))</formula>
    </cfRule>
    <cfRule type="containsText" dxfId="347" priority="31" operator="containsText" text="Pago">
      <formula>NOT(ISERROR(SEARCH("Pago",K21)))</formula>
    </cfRule>
  </conditionalFormatting>
  <conditionalFormatting sqref="K7:K19">
    <cfRule type="containsText" dxfId="346" priority="28" operator="containsText" text="Não Pago">
      <formula>NOT(ISERROR(SEARCH("Não Pago",K7)))</formula>
    </cfRule>
    <cfRule type="containsText" dxfId="345" priority="29" operator="containsText" text="Pago">
      <formula>NOT(ISERROR(SEARCH("Pago",K7)))</formula>
    </cfRule>
  </conditionalFormatting>
  <conditionalFormatting sqref="K20">
    <cfRule type="containsText" dxfId="344" priority="26" operator="containsText" text="Não Pago">
      <formula>NOT(ISERROR(SEARCH("Não Pago",K20)))</formula>
    </cfRule>
    <cfRule type="containsText" dxfId="343" priority="27" operator="containsText" text="Pago">
      <formula>NOT(ISERROR(SEARCH("Pago",K20)))</formula>
    </cfRule>
  </conditionalFormatting>
  <conditionalFormatting sqref="K7:K187">
    <cfRule type="cellIs" dxfId="342" priority="25" operator="equal">
      <formula>"Realizado"</formula>
    </cfRule>
  </conditionalFormatting>
  <conditionalFormatting sqref="K22">
    <cfRule type="containsText" dxfId="341" priority="23" operator="containsText" text="Não Pago">
      <formula>NOT(ISERROR(SEARCH("Não Pago",K22)))</formula>
    </cfRule>
    <cfRule type="containsText" dxfId="340" priority="24" operator="containsText" text="Pago">
      <formula>NOT(ISERROR(SEARCH("Pago",K22)))</formula>
    </cfRule>
  </conditionalFormatting>
  <conditionalFormatting sqref="K27">
    <cfRule type="containsText" dxfId="339" priority="21" operator="containsText" text="Não Pago">
      <formula>NOT(ISERROR(SEARCH("Não Pago",K27)))</formula>
    </cfRule>
    <cfRule type="containsText" dxfId="338" priority="22" operator="containsText" text="Pago">
      <formula>NOT(ISERROR(SEARCH("Pago",K27)))</formula>
    </cfRule>
  </conditionalFormatting>
  <conditionalFormatting sqref="K34">
    <cfRule type="containsText" dxfId="337" priority="19" operator="containsText" text="Não Pago">
      <formula>NOT(ISERROR(SEARCH("Não Pago",K34)))</formula>
    </cfRule>
    <cfRule type="containsText" dxfId="336" priority="20" operator="containsText" text="Pago">
      <formula>NOT(ISERROR(SEARCH("Pago",K34)))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K5">
    <cfRule type="containsText" dxfId="332" priority="14" operator="containsText" text="Não Pago">
      <formula>NOT(ISERROR(SEARCH("Não Pago",K5)))</formula>
    </cfRule>
    <cfRule type="containsText" dxfId="331" priority="15" operator="containsText" text="Pago">
      <formula>NOT(ISERROR(SEARCH("Pago",K5)))</formula>
    </cfRule>
  </conditionalFormatting>
  <conditionalFormatting sqref="K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K6">
    <cfRule type="containsText" dxfId="326" priority="2" operator="containsText" text="Não Pago">
      <formula>NOT(ISERROR(SEARCH("Não Pago",K6)))</formula>
    </cfRule>
    <cfRule type="containsText" dxfId="325" priority="3" operator="containsText" text="Pago">
      <formula>NOT(ISERROR(SEARCH("Pago",K6)))</formula>
    </cfRule>
  </conditionalFormatting>
  <conditionalFormatting sqref="K6">
    <cfRule type="cellIs" dxfId="324"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31</v>
      </c>
      <c r="D5" s="58" t="str">
        <f>IF(C5&lt;&gt;"",TEXT(C5,"00")&amp;"/07/"&amp;'Configurações Básicas'!$E$5,"")</f>
        <v>31/07/2017</v>
      </c>
      <c r="E5" s="58" t="s">
        <v>1350</v>
      </c>
      <c r="F5" s="28"/>
      <c r="G5" s="58" t="s">
        <v>1394</v>
      </c>
      <c r="H5" s="58" t="s">
        <v>1434</v>
      </c>
      <c r="I5" s="167">
        <v>80</v>
      </c>
      <c r="J5" s="192"/>
      <c r="K5" s="60" t="s">
        <v>1440</v>
      </c>
      <c r="L5" s="192" t="s">
        <v>1439</v>
      </c>
      <c r="M5" s="56">
        <f>P5+IF(AND(K5="Pago",OR(E5='PC Receitas'!O4,E5='PC Receitas'!O5,E5='PC Receitas'!O6)),I5,IF(AND(K5="Pago",OR(E5='PC Receitas'!O7,E5='PC Receitas'!O8,E5='PC Receitas'!O9,E5='PC Receitas'!O10,E5='PC Receitas'!O11,E5='PC Receitas'!O12,E5='PC Receitas'!O13,E5='PC Receitas'!O14)),-I5,0))</f>
        <v>12927.7</v>
      </c>
      <c r="O5" s="240" t="s">
        <v>236</v>
      </c>
      <c r="P5" s="241">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Básicas'!$E$5,"")</f>
        <v>31/07/2017</v>
      </c>
      <c r="E6" s="58" t="s">
        <v>1350</v>
      </c>
      <c r="F6" s="28"/>
      <c r="G6" s="58" t="s">
        <v>1396</v>
      </c>
      <c r="H6" s="58" t="s">
        <v>1434</v>
      </c>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14247.7</v>
      </c>
      <c r="O6" s="240"/>
      <c r="P6" s="241"/>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Básicas'!$E$5,"")</f>
        <v>31/07/2017</v>
      </c>
      <c r="E7" s="58" t="s">
        <v>1350</v>
      </c>
      <c r="F7" s="28"/>
      <c r="G7" s="58" t="s">
        <v>1397</v>
      </c>
      <c r="H7" s="58" t="s">
        <v>1434</v>
      </c>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14497.7</v>
      </c>
      <c r="O7" s="230" t="s">
        <v>27</v>
      </c>
      <c r="P7" s="233">
        <f>SUMIFS($I$5:$I$605,$E$5:$E$605,'PC Receitas'!O4,$K$5:$K$605,"Pago")+SUMIFS($I$5:$I$605,$E$5:$E$605,'PC Receitas'!O5,$K$5:$K$605,"Pago")+SUMIFS($I$5:$I$605,$E$5:$E$605,'PC Receitas'!O6,$K$5:$K$605,"Pago")</f>
        <v>1795</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Básicas'!$E$5,"")</f>
        <v>31/07/2017</v>
      </c>
      <c r="E8" s="58" t="s">
        <v>1350</v>
      </c>
      <c r="F8" s="28" t="s">
        <v>1417</v>
      </c>
      <c r="G8" s="58" t="s">
        <v>1408</v>
      </c>
      <c r="H8" s="58" t="s">
        <v>1434</v>
      </c>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14677.7</v>
      </c>
      <c r="O8" s="230"/>
      <c r="P8" s="234"/>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v>30</v>
      </c>
      <c r="D9" s="58" t="str">
        <f>IF(C9&lt;&gt;"",TEXT(C9,"00")&amp;"/06/"&amp;'Configurações Básicas'!$E$5,"")</f>
        <v>30/06/2017</v>
      </c>
      <c r="E9" s="58" t="s">
        <v>1350</v>
      </c>
      <c r="F9" s="28"/>
      <c r="G9" s="58" t="s">
        <v>1409</v>
      </c>
      <c r="H9" s="58" t="s">
        <v>1435</v>
      </c>
      <c r="I9" s="167">
        <v>45</v>
      </c>
      <c r="J9" s="192"/>
      <c r="K9" s="60" t="s">
        <v>1392</v>
      </c>
      <c r="L9" s="192"/>
      <c r="M9" s="56">
        <f>M8+IF(AND(K9="Pago",OR(E9='PC Receitas'!$O$4,E9='PC Receitas'!$O$5,E9='PC Receitas'!$O$6)),I9,IF(AND(K9="Pago",OR(E9='PC Receitas'!$O$7,E9='PC Receitas'!$O$8,E9='PC Receitas'!$O$9,E9='PC Receitas'!$O$10,E9='PC Receitas'!$O$11,E9='PC Receitas'!$O$12,E9='PC Receitas'!$O$13,E9='PC Receitas'!$O$14)),-I9,0))</f>
        <v>14722.7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
      </c>
      <c r="S9" s="150" t="str">
        <f t="shared" si="1"/>
        <v/>
      </c>
      <c r="T9" s="150" t="str">
        <f t="shared" si="2"/>
        <v>Receita</v>
      </c>
      <c r="U9" s="150" t="str">
        <f t="shared" si="3"/>
        <v>Receita</v>
      </c>
      <c r="V9" s="154" t="str">
        <f>VLOOKUP(E9,'PC Receitas'!$O$4:$P$14,2,FALSE)</f>
        <v>Receitas_com_Produtos</v>
      </c>
    </row>
    <row r="10" spans="1:23" ht="19.5" customHeight="1" thickTop="1" thickBot="1" x14ac:dyDescent="0.3">
      <c r="C10" s="58"/>
      <c r="D10" s="58" t="str">
        <f>IF(C10&lt;&gt;"",TEXT(C10,"00")&amp;"/07/"&amp;'Configurações Básicas'!$E$5,"")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14722.7</v>
      </c>
      <c r="O10" s="230"/>
      <c r="P10" s="232"/>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Básicas'!$E$5,"")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14722.7</v>
      </c>
      <c r="O11" s="230" t="s">
        <v>30</v>
      </c>
      <c r="P11" s="231">
        <f>P7-P9</f>
        <v>1795</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Básicas'!$E$5,"")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14722.7</v>
      </c>
      <c r="O12" s="230"/>
      <c r="P12" s="232"/>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Básicas'!$E$5,"")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14722.7</v>
      </c>
      <c r="O13" s="230" t="s">
        <v>66</v>
      </c>
      <c r="P13" s="231">
        <f>M605</f>
        <v>14722.7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Básicas'!$E$5,"")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14722.7</v>
      </c>
      <c r="O14" s="230"/>
      <c r="P14" s="235"/>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Básicas'!$E$5,"")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14722.7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Básicas'!$E$5,"")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14722.7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Básicas'!$E$5,"")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14722.7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Básicas'!$E$5,"")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14722.7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Básicas'!$E$5,"")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14722.7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Básicas'!$E$5,"")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14722.7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Básicas'!$E$5,"")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14722.7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Básicas'!$E$5,"")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14722.7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Básicas'!$E$5,"")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14722.7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Básicas'!$E$5,"")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14722.7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Básicas'!$E$5,"")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14722.7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Básicas'!$E$5,"")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14722.7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Básicas'!$E$5,"")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14722.7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Básicas'!$E$5,"")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14722.7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Básicas'!$E$5,"")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14722.7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Básicas'!$E$5,"")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14722.7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Básicas'!$E$5,"")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14722.7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Básicas'!$E$5,"")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14722.7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Básicas'!$E$5,"")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14722.7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Básicas'!$E$5,"")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14722.7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Básicas'!$E$5,"")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14722.7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Básicas'!$E$5,"")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14722.7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Básicas'!$E$5,"")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14722.7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Básicas'!$E$5,"")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14722.7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Básicas'!$E$5,"")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14722.7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Básicas'!$E$5,"")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14722.7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Básicas'!$E$5,"")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14722.7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Básicas'!$E$5,"")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14722.7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Básicas'!$E$5,"")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14722.7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Básicas'!$E$5,"")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14722.7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Básicas'!$E$5,"")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14722.7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Básicas'!$E$5,"")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14722.7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Básicas'!$E$5,"")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14722.7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Básicas'!$E$5,"")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14722.7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Básicas'!$E$5,"")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14722.7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Básicas'!$E$5,"")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14722.7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Básicas'!$E$5,"")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14722.7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Básicas'!$E$5,"")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14722.7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Básicas'!$E$5,"")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14722.7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Básicas'!$E$5,"")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14722.7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Básicas'!$E$5,"")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14722.7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Básicas'!$E$5,"")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14722.7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Básicas'!$E$5,"")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14722.7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Básicas'!$E$5,"")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14722.7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Básicas'!$E$5,"")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14722.7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Básicas'!$E$5,"")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14722.7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Básicas'!$E$5,"")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14722.7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Básicas'!$E$5,"")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14722.7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Básicas'!$E$5,"")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14722.7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Básicas'!$E$5,"")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14722.7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Básicas'!$E$5,"")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14722.7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Básicas'!$E$5,"")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14722.7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Básicas'!$E$5,"")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14722.7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Básicas'!$E$5,"")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14722.7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Básicas'!$E$5,"")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14722.7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Básicas'!$E$5,"")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14722.7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Básicas'!$E$5,"")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14722.7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Básicas'!$E$5,"")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14722.7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Básicas'!$E$5,"")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14722.7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Básicas'!$E$5,"")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14722.7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Básicas'!$E$5,"")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14722.7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Básicas'!$E$5,"")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14722.7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Básicas'!$E$5,"")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14722.7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Básicas'!$E$5,"")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14722.7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Básicas'!$E$5,"")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14722.7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Básicas'!$E$5,"")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14722.7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Básicas'!$E$5,"")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14722.7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Básicas'!$E$5,"")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14722.7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14722.7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14722.7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14722.7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14722.7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14722.7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14722.7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14722.7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14722.7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14722.7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14722.7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14722.7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14722.7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14722.7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14722.7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14722.7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14722.7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14722.7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14722.7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14722.7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14722.7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14722.7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14722.7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14722.7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14722.7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14722.7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14722.7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14722.7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14722.7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14722.7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14722.7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14722.7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14722.7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14722.7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14722.7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14722.7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14722.7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14722.7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14722.7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14722.7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14722.7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14722.7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14722.7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14722.7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14722.7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14722.7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14722.7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14722.7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14722.7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14722.7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14722.7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14722.7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14722.7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14722.7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14722.7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14722.7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14722.7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14722.7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14722.7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14722.7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14722.7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14722.7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14722.7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14722.7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14722.7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14722.7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14722.7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14722.7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14722.7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14722.7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14722.7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14722.7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14722.7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14722.7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14722.7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14722.7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14722.7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14722.7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14722.7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14722.7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14722.7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14722.7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14722.7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14722.7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14722.7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14722.7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14722.7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14722.7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14722.7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14722.7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14722.7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14722.7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14722.7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14722.7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14722.7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14722.7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14722.7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14722.7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14722.7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14722.7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14722.7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14722.7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14722.7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14722.7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14722.7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14722.7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14722.7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14722.7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14722.7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14722.7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14722.7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14722.7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14722.7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14722.7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14722.7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14722.7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14722.7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14722.7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14722.7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14722.7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14722.7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14722.7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14722.7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14722.7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14722.7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14722.7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14722.7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14722.7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14722.7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14722.7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14722.7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14722.7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14722.7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14722.7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14722.7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14722.7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14722.7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14722.7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14722.7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14722.7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14722.7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14722.7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14722.7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14722.7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14722.7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14722.7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14722.7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14722.7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14722.7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14722.7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14722.7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14722.7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14722.7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14722.7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14722.7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14722.7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14722.7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14722.7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14722.7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14722.7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14722.7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14722.7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14722.7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14722.7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14722.7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14722.7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14722.7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14722.7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14722.7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14722.7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14722.7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14722.7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14722.7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14722.7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14722.7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14722.7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14722.7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14722.7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14722.7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14722.7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14722.7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14722.7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14722.7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14722.7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14722.7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14722.7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14722.7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14722.7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14722.7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14722.7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14722.7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14722.7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14722.7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14722.7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14722.7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14722.7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14722.7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14722.7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14722.7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14722.7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14722.7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14722.7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14722.7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14722.7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14722.7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14722.7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14722.7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14722.7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14722.7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14722.7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14722.7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14722.7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14722.7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14722.7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14722.7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14722.7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14722.7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14722.7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14722.7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14722.7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14722.7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14722.7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14722.7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14722.7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14722.7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14722.7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14722.7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14722.7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14722.7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14722.7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14722.7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14722.7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14722.7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14722.7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14722.7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14722.7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14722.7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14722.7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14722.7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14722.7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14722.7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14722.7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14722.7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14722.7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14722.7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14722.7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14722.7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14722.7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14722.7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14722.7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14722.7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14722.7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14722.7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14722.7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14722.7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14722.7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14722.7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14722.7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14722.7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14722.7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14722.7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14722.7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14722.7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14722.7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14722.7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14722.7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14722.7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14722.7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14722.7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14722.7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14722.7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14722.7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14722.7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14722.7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14722.7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14722.7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14722.7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14722.7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14722.7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14722.7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14722.7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14722.7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14722.7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14722.7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14722.7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14722.7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14722.7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14722.7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14722.7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14722.7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14722.7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14722.7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14722.7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14722.7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14722.7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14722.7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14722.7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14722.7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14722.7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14722.7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14722.7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14722.7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14722.7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14722.7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14722.7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14722.7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14722.7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14722.7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14722.7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14722.7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14722.7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14722.7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14722.7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14722.7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14722.7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14722.7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14722.7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14722.7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14722.7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14722.7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14722.7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14722.7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14722.7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14722.7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14722.7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14722.7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14722.7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14722.7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14722.7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14722.7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14722.7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14722.7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14722.7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14722.7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14722.7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14722.7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14722.7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14722.7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14722.7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14722.7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14722.7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14722.7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14722.7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14722.7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14722.7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14722.7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14722.7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14722.7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14722.7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14722.7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14722.7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14722.7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14722.7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14722.7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14722.7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14722.7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14722.7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14722.7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14722.7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14722.7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14722.7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14722.7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14722.7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14722.7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14722.7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14722.7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14722.7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14722.7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14722.7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14722.7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14722.7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14722.7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14722.7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14722.7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14722.7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14722.7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14722.7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14722.7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14722.7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14722.7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14722.7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14722.7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14722.7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14722.7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14722.7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14722.7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14722.7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14722.7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14722.7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14722.7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14722.7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14722.7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14722.7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14722.7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14722.7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14722.7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14722.7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14722.7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14722.7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14722.7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14722.7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14722.7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14722.7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14722.7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14722.7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14722.7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14722.7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14722.7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14722.7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14722.7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14722.7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14722.7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14722.7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14722.7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14722.7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14722.7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14722.7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14722.7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14722.7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14722.7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14722.7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14722.7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14722.7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14722.7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14722.7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14722.7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14722.7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14722.7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14722.7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14722.7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14722.7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14722.7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14722.7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14722.7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14722.7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14722.7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14722.7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14722.7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14722.7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14722.7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14722.7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14722.7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14722.7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14722.7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14722.7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14722.7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14722.7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14722.7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14722.7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14722.7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14722.7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14722.7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14722.7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14722.7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14722.7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14722.7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14722.7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14722.7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14722.7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14722.7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14722.7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14722.7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14722.7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14722.7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14722.7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14722.7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14722.7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14722.7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14722.7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14722.7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14722.7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14722.7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14722.7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14722.7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14722.7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14722.7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14722.7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14722.7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14722.7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14722.7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14722.7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14722.7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14722.7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14722.7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14722.7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14722.7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14722.7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14722.7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14722.7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14722.7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14722.7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14722.7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14722.7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14722.7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14722.7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14722.7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14722.7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14722.7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14722.7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14722.7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14722.7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14722.7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14722.7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14722.7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14722.7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14722.7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14722.7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14722.7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14722.7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14722.7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14722.7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14722.7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14722.7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14722.7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14722.7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14722.7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14722.7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14722.7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14722.7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14722.7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14722.7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14722.7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14722.7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14722.7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23" priority="115" operator="lessThan">
      <formula>0</formula>
    </cfRule>
    <cfRule type="cellIs" dxfId="322" priority="116" operator="greaterThan">
      <formula>0</formula>
    </cfRule>
  </conditionalFormatting>
  <conditionalFormatting sqref="P5:P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P11:P12">
    <cfRule type="cellIs" dxfId="318" priority="88" operator="greaterThan">
      <formula>0</formula>
    </cfRule>
    <cfRule type="cellIs" dxfId="317" priority="89" operator="lessThan">
      <formula>0</formula>
    </cfRule>
  </conditionalFormatting>
  <conditionalFormatting sqref="M5:M605">
    <cfRule type="cellIs" dxfId="316" priority="42" operator="greaterThan">
      <formula>0</formula>
    </cfRule>
    <cfRule type="cellIs" dxfId="315" priority="43" operator="lessThan">
      <formula>0</formula>
    </cfRule>
  </conditionalFormatting>
  <conditionalFormatting sqref="P7:P8">
    <cfRule type="cellIs" dxfId="314" priority="41" operator="greaterThan">
      <formula>0</formula>
    </cfRule>
  </conditionalFormatting>
  <conditionalFormatting sqref="P9:P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K122:K605">
    <cfRule type="containsText" dxfId="303" priority="26" operator="containsText" text="Não Pago">
      <formula>NOT(ISERROR(SEARCH("Não Pago",K122)))</formula>
    </cfRule>
    <cfRule type="containsText" dxfId="302" priority="27" operator="containsText" text="Pago">
      <formula>NOT(ISERROR(SEARCH("Pago",K122)))</formula>
    </cfRule>
  </conditionalFormatting>
  <conditionalFormatting sqref="K21:K121">
    <cfRule type="containsText" dxfId="301" priority="24" operator="containsText" text="Não Pago">
      <formula>NOT(ISERROR(SEARCH("Não Pago",K21)))</formula>
    </cfRule>
    <cfRule type="containsText" dxfId="300" priority="25" operator="containsText" text="Pago">
      <formula>NOT(ISERROR(SEARCH("Pago",K21)))</formula>
    </cfRule>
  </conditionalFormatting>
  <conditionalFormatting sqref="K5:K8 K10:K19">
    <cfRule type="containsText" dxfId="299" priority="22" operator="containsText" text="Não Pago">
      <formula>NOT(ISERROR(SEARCH("Não Pago",K5)))</formula>
    </cfRule>
    <cfRule type="containsText" dxfId="298" priority="23" operator="containsText" text="Pago">
      <formula>NOT(ISERROR(SEARCH("Pago",K5)))</formula>
    </cfRule>
  </conditionalFormatting>
  <conditionalFormatting sqref="K20">
    <cfRule type="containsText" dxfId="297" priority="20" operator="containsText" text="Não Pago">
      <formula>NOT(ISERROR(SEARCH("Não Pago",K20)))</formula>
    </cfRule>
    <cfRule type="containsText" dxfId="296" priority="21" operator="containsText" text="Pago">
      <formula>NOT(ISERROR(SEARCH("Pago",K20)))</formula>
    </cfRule>
  </conditionalFormatting>
  <conditionalFormatting sqref="K5:K8 K10:K187">
    <cfRule type="cellIs" dxfId="295" priority="19" operator="equal">
      <formula>"Realizado"</formula>
    </cfRule>
  </conditionalFormatting>
  <conditionalFormatting sqref="K22">
    <cfRule type="containsText" dxfId="294" priority="17" operator="containsText" text="Não Pago">
      <formula>NOT(ISERROR(SEARCH("Não Pago",K22)))</formula>
    </cfRule>
    <cfRule type="containsText" dxfId="293" priority="18" operator="containsText" text="Pago">
      <formula>NOT(ISERROR(SEARCH("Pago",K22)))</formula>
    </cfRule>
  </conditionalFormatting>
  <conditionalFormatting sqref="K27">
    <cfRule type="containsText" dxfId="292" priority="15" operator="containsText" text="Não Pago">
      <formula>NOT(ISERROR(SEARCH("Não Pago",K27)))</formula>
    </cfRule>
    <cfRule type="containsText" dxfId="291" priority="16" operator="containsText" text="Pago">
      <formula>NOT(ISERROR(SEARCH("Pago",K27)))</formula>
    </cfRule>
  </conditionalFormatting>
  <conditionalFormatting sqref="K34">
    <cfRule type="containsText" dxfId="290" priority="13" operator="containsText" text="Não Pago">
      <formula>NOT(ISERROR(SEARCH("Não Pago",K34)))</formula>
    </cfRule>
    <cfRule type="containsText" dxfId="289" priority="14" operator="containsText" text="Pago">
      <formula>NOT(ISERROR(SEARCH("Pago",K34)))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K9">
    <cfRule type="containsText" dxfId="285" priority="2" operator="containsText" text="Não Pago">
      <formula>NOT(ISERROR(SEARCH("Não Pago",K9)))</formula>
    </cfRule>
    <cfRule type="containsText" dxfId="284" priority="3" operator="containsText" text="Pago">
      <formula>NOT(ISERROR(SEARCH("Pago",K9)))</formula>
    </cfRule>
  </conditionalFormatting>
  <conditionalFormatting sqref="K9">
    <cfRule type="cellIs" dxfId="283"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E658"/>
  <sheetViews>
    <sheetView showGridLines="0" tabSelected="1" zoomScale="90" zoomScaleNormal="90" zoomScalePageLayoutView="90" workbookViewId="0">
      <pane xSplit="1" ySplit="4" topLeftCell="B5" activePane="bottomRight" state="frozen"/>
      <selection pane="topRight"/>
      <selection pane="bottomLeft"/>
      <selection pane="bottomRight" activeCell="I5" sqref="I5"/>
    </sheetView>
  </sheetViews>
  <sheetFormatPr defaultColWidth="0" defaultRowHeight="15" zeroHeight="1" x14ac:dyDescent="0.25"/>
  <cols>
    <col min="1" max="1" width="27.42578125" style="7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296</v>
      </c>
      <c r="D1" s="125"/>
      <c r="E1" s="125"/>
      <c r="F1" s="125"/>
      <c r="G1" s="125"/>
      <c r="H1" s="125"/>
      <c r="I1" s="219"/>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220"/>
      <c r="J2" s="145"/>
      <c r="K2" s="145"/>
      <c r="L2" s="145"/>
      <c r="M2" s="145"/>
      <c r="N2" s="145"/>
      <c r="O2" s="145"/>
      <c r="P2" s="145"/>
      <c r="Q2" s="145"/>
      <c r="S2" s="148"/>
      <c r="T2" s="148"/>
      <c r="U2" s="148"/>
      <c r="V2" s="148"/>
      <c r="W2" s="149"/>
      <c r="X2" s="146"/>
    </row>
    <row r="3" spans="1:24" ht="21.75" customHeight="1" thickTop="1" thickBot="1" x14ac:dyDescent="0.3">
      <c r="C3" s="201"/>
      <c r="G3" s="29"/>
      <c r="H3" s="12"/>
      <c r="I3" s="12"/>
    </row>
    <row r="4" spans="1:24" ht="30.75" customHeight="1" thickTop="1" thickBot="1" x14ac:dyDescent="0.3">
      <c r="C4" s="183" t="s">
        <v>15</v>
      </c>
      <c r="D4" s="183" t="s">
        <v>1426</v>
      </c>
      <c r="E4" s="184" t="s">
        <v>18</v>
      </c>
      <c r="F4" s="183" t="s">
        <v>1427</v>
      </c>
      <c r="G4" s="184" t="s">
        <v>17</v>
      </c>
      <c r="H4" s="183" t="s">
        <v>1428</v>
      </c>
      <c r="I4" s="183" t="s">
        <v>1457</v>
      </c>
      <c r="J4" s="183" t="s">
        <v>1429</v>
      </c>
      <c r="K4" s="183" t="s">
        <v>1430</v>
      </c>
      <c r="L4" s="184" t="s">
        <v>19</v>
      </c>
      <c r="M4" s="183" t="s">
        <v>1431</v>
      </c>
      <c r="N4" s="30" t="s">
        <v>20</v>
      </c>
      <c r="P4" s="236" t="s">
        <v>26</v>
      </c>
      <c r="Q4" s="236"/>
      <c r="W4" s="152"/>
    </row>
    <row r="5" spans="1:24" ht="19.5" customHeight="1" thickTop="1" thickBot="1" x14ac:dyDescent="0.3">
      <c r="C5" s="58">
        <v>1</v>
      </c>
      <c r="D5" s="58" t="str">
        <f ca="1">IF(C5&lt;&gt;"",TEXT(C5,"00")&amp;"/08/"&amp;YEAR(TODAY()),"")</f>
        <v>01/08/2017</v>
      </c>
      <c r="E5" s="58" t="s">
        <v>1350</v>
      </c>
      <c r="F5" s="28"/>
      <c r="G5" s="58" t="s">
        <v>1394</v>
      </c>
      <c r="H5" s="58" t="s">
        <v>1434</v>
      </c>
      <c r="I5" s="58" t="s">
        <v>73</v>
      </c>
      <c r="J5" s="167">
        <v>20</v>
      </c>
      <c r="K5" s="192">
        <v>0</v>
      </c>
      <c r="L5" s="60" t="s">
        <v>1440</v>
      </c>
      <c r="M5" s="58" t="s">
        <v>1439</v>
      </c>
      <c r="N5" s="56">
        <f>Q5+IF(AND(L5="Pago",OR(E5='PC Receitas'!O4,E5='PC Receitas'!O5,E5='PC Receitas'!O6)),J5,IF(AND(L5="Pago",OR(E5='PC Receitas'!O7,E5='PC Receitas'!O8,E5='PC Receitas'!O9,E5='PC Receitas'!O10,E5='PC Receitas'!O11,E5='PC Receitas'!O12,E5='PC Receitas'!O13,E5='PC Receitas'!O14)),-J5,0))</f>
        <v>14722.7</v>
      </c>
      <c r="P5" s="240" t="s">
        <v>237</v>
      </c>
      <c r="Q5" s="241">
        <f>Jul!P13</f>
        <v>14722.7</v>
      </c>
      <c r="R5" s="57"/>
      <c r="S5" s="153" t="str">
        <f>IF(W5="Despesas_com_RH","Despesa",IF(W5="Despesas_Operacionais","Despesa",IF(W5="Despesas_com_Marketing","Despesa",IF(W5="Impostos","Despesa",IF(W5="Investimentos","Despesa","")))))</f>
        <v/>
      </c>
      <c r="T5" s="150" t="str">
        <f>IF(W5="Despesas_com_Produtos","Despesa",IF(W5="Despesas_com_Serviços","Despesa",IF(W5="Despesas_Não_Operacionais","Despesa","")))</f>
        <v/>
      </c>
      <c r="U5" s="150" t="str">
        <f>IF(W5="Receitas_com_Produtos","Receita",IF(W5="Receitas_com_Serviços","Receita",IF(W5="Receitas_Não_Operacionais","Receita","")))</f>
        <v>Receita</v>
      </c>
      <c r="V5" s="150" t="str">
        <f>IF(S5&lt;&gt;"",S5,IF(T5&lt;&gt;"",T5,IF(U5&lt;&gt;"",U5,"")))</f>
        <v>Receita</v>
      </c>
      <c r="W5" s="154" t="str">
        <f>VLOOKUP(E5,'PC Receitas'!$O$4:$P$14,2,FALSE)</f>
        <v>Receitas_com_Produtos</v>
      </c>
    </row>
    <row r="6" spans="1:24" ht="19.5" customHeight="1" thickTop="1" thickBot="1" x14ac:dyDescent="0.3">
      <c r="C6" s="58">
        <v>1</v>
      </c>
      <c r="D6" s="58" t="str">
        <f t="shared" ref="D6:D69" ca="1" si="0">IF(C6&lt;&gt;"",TEXT(C6,"00")&amp;"/08/"&amp;YEAR(TODAY()),"")</f>
        <v>01/08/2017</v>
      </c>
      <c r="E6" s="58" t="s">
        <v>1350</v>
      </c>
      <c r="F6" s="28"/>
      <c r="G6" s="58" t="s">
        <v>1409</v>
      </c>
      <c r="H6" s="58" t="s">
        <v>1435</v>
      </c>
      <c r="I6" s="58"/>
      <c r="J6" s="167">
        <v>5</v>
      </c>
      <c r="K6" s="192">
        <v>0</v>
      </c>
      <c r="L6" s="168" t="s">
        <v>1440</v>
      </c>
      <c r="M6" s="58" t="s">
        <v>1439</v>
      </c>
      <c r="N6" s="56">
        <f>N5+IF(AND(L6="Pago",OR(E6='PC Receitas'!$O$4,E6='PC Receitas'!$O$5,E6='PC Receitas'!$O$6)),J6,IF(AND(L6="Pago",OR(E6='PC Receitas'!$O$7,E6='PC Receitas'!$O$8,E6='PC Receitas'!$O$9,E6='PC Receitas'!$O$10,E6='PC Receitas'!$O$11,E6='PC Receitas'!$O$12,E6='PC Receitas'!$O$13,E6='PC Receitas'!$O$14)),-J6,0))</f>
        <v>14722.7</v>
      </c>
      <c r="P6" s="240"/>
      <c r="Q6" s="241"/>
      <c r="R6" s="57"/>
      <c r="S6" s="153" t="str">
        <f t="shared" ref="S6:S69" si="1">IF(W6="Despesas_com_RH","Despesa",IF(W6="Despesas_Operacionais","Despesa",IF(W6="Despesas_com_Marketing","Despesa",IF(W6="Impostos","Despesa",IF(W6="Investimentos","Despesa","")))))</f>
        <v/>
      </c>
      <c r="T6" s="150" t="str">
        <f t="shared" ref="T6:T69" si="2">IF(W6="Despesas_com_Produtos","Despesa",IF(W6="Despesas_com_Serviços","Despesa",IF(W6="Despesas_Não_Operacionais","Despesa","")))</f>
        <v/>
      </c>
      <c r="U6" s="150" t="str">
        <f t="shared" ref="U6:U69" si="3">IF(W6="Receitas_com_Produtos","Receita",IF(W6="Receitas_com_Serviços","Receita",IF(W6="Receitas_Não_Operacionais","Receita","")))</f>
        <v>Receita</v>
      </c>
      <c r="V6" s="150" t="str">
        <f t="shared" ref="V6:V69" si="4">IF(S6&lt;&gt;"",S6,IF(T6&lt;&gt;"",T6,IF(U6&lt;&gt;"",U6,"")))</f>
        <v>Receita</v>
      </c>
      <c r="W6" s="154" t="str">
        <f>VLOOKUP(E6,'PC Receitas'!$O$4:$P$14,2,FALSE)</f>
        <v>Receitas_com_Produtos</v>
      </c>
    </row>
    <row r="7" spans="1:24" ht="19.5" customHeight="1" thickTop="1" thickBot="1" x14ac:dyDescent="0.3">
      <c r="C7" s="58">
        <v>1</v>
      </c>
      <c r="D7" s="58" t="str">
        <f t="shared" ca="1" si="0"/>
        <v>01/08/2017</v>
      </c>
      <c r="E7" s="58" t="s">
        <v>1356</v>
      </c>
      <c r="F7" s="28" t="s">
        <v>1401</v>
      </c>
      <c r="G7" s="58" t="s">
        <v>1375</v>
      </c>
      <c r="H7" s="58" t="s">
        <v>1435</v>
      </c>
      <c r="I7" s="58"/>
      <c r="J7" s="167">
        <v>123</v>
      </c>
      <c r="K7" s="192">
        <v>0</v>
      </c>
      <c r="L7" s="168" t="s">
        <v>1392</v>
      </c>
      <c r="M7" s="58"/>
      <c r="N7" s="56">
        <f>N6+IF(AND(L7="Pago",OR(E7='PC Receitas'!$O$4,E7='PC Receitas'!$O$5,E7='PC Receitas'!$O$6)),J7,IF(AND(L7="Pago",OR(E7='PC Receitas'!$O$7,E7='PC Receitas'!$O$8,E7='PC Receitas'!$O$9,E7='PC Receitas'!$O$10,E7='PC Receitas'!$O$11,E7='PC Receitas'!$O$12,E7='PC Receitas'!$O$13,E7='PC Receitas'!$O$14)),-J7,0))</f>
        <v>14599.7</v>
      </c>
      <c r="P7" s="230" t="s">
        <v>27</v>
      </c>
      <c r="Q7" s="233">
        <f>SUMIFS($J$5:$J$605,$E$5:$E$605,'PC Receitas'!O4,$L$5:$L$605,"Pago")+SUMIFS($J$5:$J$605,$E$5:$E$605,'PC Receitas'!O5,$L$5:$L$605,"Pago")+SUMIFS($J$5:$J$605,$E$5:$E$605,'PC Receitas'!O6,$L$5:$L$605,"Pago")</f>
        <v>0</v>
      </c>
      <c r="R7" s="22"/>
      <c r="S7" s="153" t="str">
        <f t="shared" si="1"/>
        <v>Despesa</v>
      </c>
      <c r="T7" s="150" t="str">
        <f t="shared" si="2"/>
        <v/>
      </c>
      <c r="U7" s="150" t="str">
        <f t="shared" si="3"/>
        <v/>
      </c>
      <c r="V7" s="150" t="str">
        <f t="shared" si="4"/>
        <v>Despesa</v>
      </c>
      <c r="W7" s="154" t="str">
        <f>VLOOKUP(E7,'PC Receitas'!$O$4:$P$14,2,FALSE)</f>
        <v>Despesas_Operacionais</v>
      </c>
    </row>
    <row r="8" spans="1:24" ht="19.5" customHeight="1" thickTop="1" thickBot="1" x14ac:dyDescent="0.3">
      <c r="C8" s="58">
        <v>1</v>
      </c>
      <c r="D8" s="58" t="str">
        <f t="shared" ca="1" si="0"/>
        <v>01/08/2017</v>
      </c>
      <c r="E8" s="58" t="s">
        <v>1356</v>
      </c>
      <c r="F8" s="28" t="s">
        <v>1402</v>
      </c>
      <c r="G8" s="58" t="s">
        <v>1386</v>
      </c>
      <c r="H8" s="58" t="s">
        <v>1436</v>
      </c>
      <c r="I8" s="58"/>
      <c r="J8" s="167">
        <v>45</v>
      </c>
      <c r="K8" s="192">
        <v>0</v>
      </c>
      <c r="L8" s="168" t="s">
        <v>1392</v>
      </c>
      <c r="M8" s="58"/>
      <c r="N8" s="56">
        <f>N7+IF(AND(L8="Pago",OR(E8='PC Receitas'!$O$4,E8='PC Receitas'!$O$5,E8='PC Receitas'!$O$6)),J8,IF(AND(L8="Pago",OR(E8='PC Receitas'!$O$7,E8='PC Receitas'!$O$8,E8='PC Receitas'!$O$9,E8='PC Receitas'!$O$10,E8='PC Receitas'!$O$11,E8='PC Receitas'!$O$12,E8='PC Receitas'!$O$13,E8='PC Receitas'!$O$14)),-J8,0))</f>
        <v>14554.7</v>
      </c>
      <c r="P8" s="230"/>
      <c r="Q8" s="234"/>
      <c r="R8" s="22"/>
      <c r="S8" s="153" t="str">
        <f t="shared" si="1"/>
        <v>Despesa</v>
      </c>
      <c r="T8" s="150" t="str">
        <f t="shared" si="2"/>
        <v/>
      </c>
      <c r="U8" s="150" t="str">
        <f t="shared" si="3"/>
        <v/>
      </c>
      <c r="V8" s="150" t="str">
        <f t="shared" si="4"/>
        <v>Despesa</v>
      </c>
      <c r="W8" s="154" t="str">
        <f>VLOOKUP(E8,'PC Receitas'!$O$4:$P$14,2,FALSE)</f>
        <v>Despesas_Operacionais</v>
      </c>
    </row>
    <row r="9" spans="1:24" ht="19.5" customHeight="1" thickTop="1" thickBot="1" x14ac:dyDescent="0.3">
      <c r="C9" s="58">
        <v>1</v>
      </c>
      <c r="D9" s="58" t="str">
        <f t="shared" ca="1" si="0"/>
        <v>01/08/2017</v>
      </c>
      <c r="E9" s="58" t="s">
        <v>154</v>
      </c>
      <c r="F9" s="28" t="s">
        <v>1403</v>
      </c>
      <c r="G9" s="28" t="s">
        <v>1376</v>
      </c>
      <c r="H9" s="58" t="s">
        <v>1434</v>
      </c>
      <c r="I9" s="58"/>
      <c r="J9" s="167">
        <v>655</v>
      </c>
      <c r="K9" s="192">
        <v>0</v>
      </c>
      <c r="L9" s="168" t="s">
        <v>1392</v>
      </c>
      <c r="M9" s="58"/>
      <c r="N9" s="56">
        <f>N8+IF(AND(L9="Pago",OR(E9='PC Receitas'!$O$4,E9='PC Receitas'!$O$5,E9='PC Receitas'!$O$6)),J9,IF(AND(L9="Pago",OR(E9='PC Receitas'!$O$7,E9='PC Receitas'!$O$8,E9='PC Receitas'!$O$9,E9='PC Receitas'!$O$10,E9='PC Receitas'!$O$11,E9='PC Receitas'!$O$12,E9='PC Receitas'!$O$13,E9='PC Receitas'!$O$14)),-J9,0))</f>
        <v>13899.7</v>
      </c>
      <c r="P9" s="230" t="s">
        <v>28</v>
      </c>
      <c r="Q9" s="231">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22"/>
      <c r="S9" s="153" t="str">
        <f t="shared" si="1"/>
        <v>Despesa</v>
      </c>
      <c r="T9" s="150" t="str">
        <f t="shared" si="2"/>
        <v/>
      </c>
      <c r="U9" s="150" t="str">
        <f t="shared" si="3"/>
        <v/>
      </c>
      <c r="V9" s="150" t="str">
        <f t="shared" si="4"/>
        <v>Despesa</v>
      </c>
      <c r="W9" s="154" t="str">
        <f>VLOOKUP(E9,'PC Receitas'!$O$4:$P$14,2,FALSE)</f>
        <v>Despesas_com_RH</v>
      </c>
    </row>
    <row r="10" spans="1:24" ht="19.5" customHeight="1" thickTop="1" thickBot="1" x14ac:dyDescent="0.3">
      <c r="C10" s="58">
        <v>1</v>
      </c>
      <c r="D10" s="58" t="str">
        <f t="shared" ca="1" si="0"/>
        <v>01/08/2017</v>
      </c>
      <c r="E10" s="58" t="s">
        <v>1350</v>
      </c>
      <c r="F10" s="28" t="s">
        <v>1404</v>
      </c>
      <c r="G10" s="58" t="s">
        <v>1397</v>
      </c>
      <c r="H10" s="58" t="s">
        <v>1434</v>
      </c>
      <c r="I10" s="58"/>
      <c r="J10" s="167">
        <v>-10</v>
      </c>
      <c r="K10" s="192">
        <v>0</v>
      </c>
      <c r="L10" s="168" t="s">
        <v>1440</v>
      </c>
      <c r="M10" s="58" t="s">
        <v>1439</v>
      </c>
      <c r="N10" s="56">
        <f>N9+IF(AND(L10="Pago",OR(E10='PC Receitas'!$O$4,E10='PC Receitas'!$O$5,E10='PC Receitas'!$O$6)),J10,IF(AND(L10="Pago",OR(E10='PC Receitas'!$O$7,E10='PC Receitas'!$O$8,E10='PC Receitas'!$O$9,E10='PC Receitas'!$O$10,E10='PC Receitas'!$O$11,E10='PC Receitas'!$O$12,E10='PC Receitas'!$O$13,E10='PC Receitas'!$O$14)),-J10,0))</f>
        <v>13899.7</v>
      </c>
      <c r="P10" s="230"/>
      <c r="Q10" s="232"/>
      <c r="R10" s="22"/>
      <c r="S10" s="153" t="str">
        <f t="shared" si="1"/>
        <v/>
      </c>
      <c r="T10" s="150" t="str">
        <f t="shared" si="2"/>
        <v/>
      </c>
      <c r="U10" s="150" t="str">
        <f t="shared" si="3"/>
        <v>Receita</v>
      </c>
      <c r="V10" s="150" t="str">
        <f t="shared" si="4"/>
        <v>Receita</v>
      </c>
      <c r="W10" s="154" t="str">
        <f>VLOOKUP(E10,'PC Receitas'!$O$4:$P$14,2,FALSE)</f>
        <v>Receitas_com_Produtos</v>
      </c>
    </row>
    <row r="11" spans="1:24" ht="19.5" customHeight="1" thickTop="1" thickBot="1" x14ac:dyDescent="0.3">
      <c r="C11" s="58">
        <v>1</v>
      </c>
      <c r="D11" s="58" t="str">
        <f t="shared" ca="1" si="0"/>
        <v>01/08/2017</v>
      </c>
      <c r="E11" s="58" t="s">
        <v>1350</v>
      </c>
      <c r="F11" s="28"/>
      <c r="G11" s="58" t="s">
        <v>1396</v>
      </c>
      <c r="H11" s="58" t="s">
        <v>1435</v>
      </c>
      <c r="I11" s="58"/>
      <c r="J11" s="167">
        <v>234</v>
      </c>
      <c r="K11" s="192">
        <v>0</v>
      </c>
      <c r="L11" s="168" t="s">
        <v>1391</v>
      </c>
      <c r="M11" s="58"/>
      <c r="N11" s="56">
        <f>N10+IF(AND(L11="Pago",OR(E11='PC Receitas'!$O$4,E11='PC Receitas'!$O$5,E11='PC Receitas'!$O$6)),J11,IF(AND(L11="Pago",OR(E11='PC Receitas'!$O$7,E11='PC Receitas'!$O$8,E11='PC Receitas'!$O$9,E11='PC Receitas'!$O$10,E11='PC Receitas'!$O$11,E11='PC Receitas'!$O$12,E11='PC Receitas'!$O$13,E11='PC Receitas'!$O$14)),-J11,0))</f>
        <v>13899.7</v>
      </c>
      <c r="P11" s="230" t="s">
        <v>30</v>
      </c>
      <c r="Q11" s="231">
        <f>Q7-Q9</f>
        <v>-6850.1299999999992</v>
      </c>
      <c r="R11" s="22"/>
      <c r="S11" s="153" t="str">
        <f t="shared" si="1"/>
        <v/>
      </c>
      <c r="T11" s="150" t="str">
        <f t="shared" si="2"/>
        <v/>
      </c>
      <c r="U11" s="150" t="str">
        <f t="shared" si="3"/>
        <v>Receita</v>
      </c>
      <c r="V11" s="150" t="str">
        <f t="shared" si="4"/>
        <v>Receita</v>
      </c>
      <c r="W11" s="154" t="str">
        <f>VLOOKUP(E11,'PC Receitas'!$O$4:$P$14,2,FALSE)</f>
        <v>Receitas_com_Produtos</v>
      </c>
    </row>
    <row r="12" spans="1:24" ht="19.5" customHeight="1" thickTop="1" thickBot="1" x14ac:dyDescent="0.3">
      <c r="C12" s="58">
        <v>2</v>
      </c>
      <c r="D12" s="58" t="str">
        <f t="shared" ca="1" si="0"/>
        <v>02/08/2017</v>
      </c>
      <c r="E12" s="58" t="s">
        <v>1350</v>
      </c>
      <c r="F12" s="28"/>
      <c r="G12" s="58" t="s">
        <v>1394</v>
      </c>
      <c r="H12" s="58" t="s">
        <v>1436</v>
      </c>
      <c r="I12" s="58"/>
      <c r="J12" s="167">
        <v>0</v>
      </c>
      <c r="K12" s="192">
        <v>0</v>
      </c>
      <c r="L12" s="60" t="s">
        <v>1440</v>
      </c>
      <c r="M12" s="58" t="s">
        <v>1439</v>
      </c>
      <c r="N12" s="56">
        <f>N11+IF(AND(L12="Pago",OR(E12='PC Receitas'!$O$4,E12='PC Receitas'!$O$5,E12='PC Receitas'!$O$6)),J12,IF(AND(L12="Pago",OR(E12='PC Receitas'!$O$7,E12='PC Receitas'!$O$8,E12='PC Receitas'!$O$9,E12='PC Receitas'!$O$10,E12='PC Receitas'!$O$11,E12='PC Receitas'!$O$12,E12='PC Receitas'!$O$13,E12='PC Receitas'!$O$14)),-J12,0))</f>
        <v>13899.7</v>
      </c>
      <c r="P12" s="230"/>
      <c r="Q12" s="232"/>
      <c r="R12" s="22"/>
      <c r="S12" s="153" t="str">
        <f t="shared" si="1"/>
        <v/>
      </c>
      <c r="T12" s="150" t="str">
        <f t="shared" si="2"/>
        <v/>
      </c>
      <c r="U12" s="150" t="str">
        <f t="shared" si="3"/>
        <v>Receita</v>
      </c>
      <c r="V12" s="150" t="str">
        <f t="shared" si="4"/>
        <v>Receita</v>
      </c>
      <c r="W12" s="154" t="str">
        <f>VLOOKUP(E12,'PC Receitas'!$O$4:$P$14,2,FALSE)</f>
        <v>Receitas_com_Produtos</v>
      </c>
    </row>
    <row r="13" spans="1:24" ht="19.5" customHeight="1" thickTop="1" thickBot="1" x14ac:dyDescent="0.3">
      <c r="C13" s="58">
        <v>2</v>
      </c>
      <c r="D13" s="58" t="str">
        <f t="shared" ca="1" si="0"/>
        <v>02/08/2017</v>
      </c>
      <c r="E13" s="58" t="s">
        <v>1350</v>
      </c>
      <c r="F13" s="28"/>
      <c r="G13" s="58" t="s">
        <v>1400</v>
      </c>
      <c r="H13" s="58" t="s">
        <v>1434</v>
      </c>
      <c r="I13" s="58"/>
      <c r="J13" s="167">
        <v>321</v>
      </c>
      <c r="K13" s="192">
        <v>0</v>
      </c>
      <c r="L13" s="168" t="s">
        <v>1391</v>
      </c>
      <c r="M13" s="58"/>
      <c r="N13" s="56">
        <f>N12+IF(AND(L13="Pago",OR(E13='PC Receitas'!$O$4,E13='PC Receitas'!$O$5,E13='PC Receitas'!$O$6)),J13,IF(AND(L13="Pago",OR(E13='PC Receitas'!$O$7,E13='PC Receitas'!$O$8,E13='PC Receitas'!$O$9,E13='PC Receitas'!$O$10,E13='PC Receitas'!$O$11,E13='PC Receitas'!$O$12,E13='PC Receitas'!$O$13,E13='PC Receitas'!$O$14)),-J13,0))</f>
        <v>13899.7</v>
      </c>
      <c r="P13" s="230" t="s">
        <v>66</v>
      </c>
      <c r="Q13" s="231">
        <f>N605</f>
        <v>7872.57</v>
      </c>
      <c r="R13" s="22"/>
      <c r="S13" s="153" t="str">
        <f t="shared" si="1"/>
        <v/>
      </c>
      <c r="T13" s="150" t="str">
        <f t="shared" si="2"/>
        <v/>
      </c>
      <c r="U13" s="150" t="str">
        <f t="shared" si="3"/>
        <v>Receita</v>
      </c>
      <c r="V13" s="150" t="str">
        <f t="shared" si="4"/>
        <v>Receita</v>
      </c>
      <c r="W13" s="154" t="str">
        <f>VLOOKUP(E13,'PC Receitas'!$O$4:$P$14,2,FALSE)</f>
        <v>Receitas_com_Produtos</v>
      </c>
    </row>
    <row r="14" spans="1:24" ht="19.5" customHeight="1" thickTop="1" thickBot="1" x14ac:dyDescent="0.3">
      <c r="C14" s="58">
        <v>2</v>
      </c>
      <c r="D14" s="58" t="str">
        <f t="shared" ca="1" si="0"/>
        <v>02/08/2017</v>
      </c>
      <c r="E14" s="58" t="s">
        <v>1356</v>
      </c>
      <c r="F14" s="28" t="s">
        <v>1402</v>
      </c>
      <c r="G14" s="28" t="s">
        <v>1386</v>
      </c>
      <c r="H14" s="58" t="s">
        <v>1434</v>
      </c>
      <c r="I14" s="58"/>
      <c r="J14" s="167">
        <v>243</v>
      </c>
      <c r="K14" s="192">
        <v>0</v>
      </c>
      <c r="L14" s="168" t="s">
        <v>1392</v>
      </c>
      <c r="M14" s="58"/>
      <c r="N14" s="56">
        <f>N13+IF(AND(L14="Pago",OR(E14='PC Receitas'!$O$4,E14='PC Receitas'!$O$5,E14='PC Receitas'!$O$6)),J14,IF(AND(L14="Pago",OR(E14='PC Receitas'!$O$7,E14='PC Receitas'!$O$8,E14='PC Receitas'!$O$9,E14='PC Receitas'!$O$10,E14='PC Receitas'!$O$11,E14='PC Receitas'!$O$12,E14='PC Receitas'!$O$13,E14='PC Receitas'!$O$14)),-J14,0))</f>
        <v>13656.7</v>
      </c>
      <c r="P14" s="230"/>
      <c r="Q14" s="235"/>
      <c r="R14" s="22"/>
      <c r="S14" s="153" t="str">
        <f t="shared" si="1"/>
        <v>Despesa</v>
      </c>
      <c r="T14" s="150" t="str">
        <f t="shared" si="2"/>
        <v/>
      </c>
      <c r="U14" s="150" t="str">
        <f t="shared" si="3"/>
        <v/>
      </c>
      <c r="V14" s="150" t="str">
        <f t="shared" si="4"/>
        <v>Despesa</v>
      </c>
      <c r="W14" s="154" t="str">
        <f>VLOOKUP(E14,'PC Receitas'!$O$4:$P$14,2,FALSE)</f>
        <v>Despesas_Operacionais</v>
      </c>
    </row>
    <row r="15" spans="1:24" ht="19.5" customHeight="1" thickTop="1" thickBot="1" x14ac:dyDescent="0.3">
      <c r="C15" s="58">
        <v>2</v>
      </c>
      <c r="D15" s="58" t="str">
        <f t="shared" ca="1" si="0"/>
        <v>02/08/2017</v>
      </c>
      <c r="E15" s="58" t="s">
        <v>154</v>
      </c>
      <c r="F15" s="28" t="s">
        <v>1403</v>
      </c>
      <c r="G15" s="58" t="s">
        <v>1376</v>
      </c>
      <c r="H15" s="58" t="s">
        <v>1435</v>
      </c>
      <c r="I15" s="58"/>
      <c r="J15" s="167">
        <v>547</v>
      </c>
      <c r="K15" s="192">
        <v>0</v>
      </c>
      <c r="L15" s="168" t="s">
        <v>1392</v>
      </c>
      <c r="M15" s="58"/>
      <c r="N15" s="56">
        <f>N14+IF(AND(L15="Pago",OR(E15='PC Receitas'!$O$4,E15='PC Receitas'!$O$5,E15='PC Receitas'!$O$6)),J15,IF(AND(L15="Pago",OR(E15='PC Receitas'!$O$7,E15='PC Receitas'!$O$8,E15='PC Receitas'!$O$9,E15='PC Receitas'!$O$10,E15='PC Receitas'!$O$11,E15='PC Receitas'!$O$12,E15='PC Receitas'!$O$13,E15='PC Receitas'!$O$14)),-J15,0))</f>
        <v>13109.7</v>
      </c>
      <c r="S15" s="153" t="str">
        <f t="shared" si="1"/>
        <v>Despesa</v>
      </c>
      <c r="T15" s="150" t="str">
        <f t="shared" si="2"/>
        <v/>
      </c>
      <c r="U15" s="150" t="str">
        <f t="shared" si="3"/>
        <v/>
      </c>
      <c r="V15" s="150" t="str">
        <f t="shared" si="4"/>
        <v>Despesa</v>
      </c>
      <c r="W15" s="154" t="str">
        <f>VLOOKUP(E15,'PC Receitas'!$O$4:$P$14,2,FALSE)</f>
        <v>Despesas_com_RH</v>
      </c>
    </row>
    <row r="16" spans="1:24" ht="19.5" customHeight="1" thickTop="1" thickBot="1" x14ac:dyDescent="0.3">
      <c r="C16" s="58">
        <v>3</v>
      </c>
      <c r="D16" s="58" t="str">
        <f t="shared" ca="1" si="0"/>
        <v>03/08/2017</v>
      </c>
      <c r="E16" s="58" t="s">
        <v>1350</v>
      </c>
      <c r="F16" s="28"/>
      <c r="G16" s="58" t="s">
        <v>1394</v>
      </c>
      <c r="H16" s="58" t="s">
        <v>1436</v>
      </c>
      <c r="I16" s="58"/>
      <c r="J16" s="167">
        <v>0</v>
      </c>
      <c r="K16" s="192">
        <v>0</v>
      </c>
      <c r="L16" s="60" t="s">
        <v>1440</v>
      </c>
      <c r="M16" s="58" t="s">
        <v>1439</v>
      </c>
      <c r="N16" s="56">
        <f>N15+IF(AND(L16="Pago",OR(E16='PC Receitas'!$O$4,E16='PC Receitas'!$O$5,E16='PC Receitas'!$O$6)),J16,IF(AND(L16="Pago",OR(E16='PC Receitas'!$O$7,E16='PC Receitas'!$O$8,E16='PC Receitas'!$O$9,E16='PC Receitas'!$O$10,E16='PC Receitas'!$O$11,E16='PC Receitas'!$O$12,E16='PC Receitas'!$O$13,E16='PC Receitas'!$O$14)),-J16,0))</f>
        <v>13109.7</v>
      </c>
      <c r="P16" s="150" t="str">
        <f>'PC Receitas'!O4</f>
        <v>RECEITAS COM PRODUTO</v>
      </c>
      <c r="S16" s="153" t="str">
        <f t="shared" si="1"/>
        <v/>
      </c>
      <c r="T16" s="150" t="str">
        <f t="shared" si="2"/>
        <v/>
      </c>
      <c r="U16" s="150" t="str">
        <f t="shared" si="3"/>
        <v>Receita</v>
      </c>
      <c r="V16" s="150" t="str">
        <f t="shared" si="4"/>
        <v>Receita</v>
      </c>
      <c r="W16" s="154" t="str">
        <f>VLOOKUP(E16,'PC Receitas'!$O$4:$P$14,2,FALSE)</f>
        <v>Receitas_com_Produtos</v>
      </c>
    </row>
    <row r="17" spans="3:23" ht="19.5" customHeight="1" thickTop="1" thickBot="1" x14ac:dyDescent="0.3">
      <c r="C17" s="58">
        <v>3</v>
      </c>
      <c r="D17" s="58" t="str">
        <f t="shared" ca="1" si="0"/>
        <v>03/08/2017</v>
      </c>
      <c r="E17" s="58" t="s">
        <v>1350</v>
      </c>
      <c r="F17" s="28"/>
      <c r="G17" s="28" t="s">
        <v>1400</v>
      </c>
      <c r="H17" s="58" t="s">
        <v>1434</v>
      </c>
      <c r="I17" s="58"/>
      <c r="J17" s="167">
        <v>2.4500000000000002</v>
      </c>
      <c r="K17" s="192">
        <v>0</v>
      </c>
      <c r="L17" s="168" t="s">
        <v>1391</v>
      </c>
      <c r="M17" s="58"/>
      <c r="N17" s="56">
        <f>N16+IF(AND(L17="Pago",OR(E17='PC Receitas'!$O$4,E17='PC Receitas'!$O$5,E17='PC Receitas'!$O$6)),J17,IF(AND(L17="Pago",OR(E17='PC Receitas'!$O$7,E17='PC Receitas'!$O$8,E17='PC Receitas'!$O$9,E17='PC Receitas'!$O$10,E17='PC Receitas'!$O$11,E17='PC Receitas'!$O$12,E17='PC Receitas'!$O$13,E17='PC Receitas'!$O$14)),-J17,0))</f>
        <v>13109.7</v>
      </c>
      <c r="P17" s="150" t="str">
        <f>'PC Receitas'!O5</f>
        <v>RECEITAS COM SERVIÇOS</v>
      </c>
      <c r="S17" s="153" t="str">
        <f t="shared" si="1"/>
        <v/>
      </c>
      <c r="T17" s="150" t="str">
        <f t="shared" si="2"/>
        <v/>
      </c>
      <c r="U17" s="150" t="str">
        <f t="shared" si="3"/>
        <v>Receita</v>
      </c>
      <c r="V17" s="150" t="str">
        <f t="shared" si="4"/>
        <v>Receita</v>
      </c>
      <c r="W17" s="154" t="str">
        <f>VLOOKUP(E17,'PC Receitas'!$O$4:$P$14,2,FALSE)</f>
        <v>Receitas_com_Produtos</v>
      </c>
    </row>
    <row r="18" spans="3:23" ht="19.5" customHeight="1" thickTop="1" thickBot="1" x14ac:dyDescent="0.3">
      <c r="C18" s="58">
        <v>3</v>
      </c>
      <c r="D18" s="58" t="str">
        <f t="shared" ca="1" si="0"/>
        <v>03/08/2017</v>
      </c>
      <c r="E18" s="58" t="s">
        <v>1350</v>
      </c>
      <c r="F18" s="28"/>
      <c r="G18" s="58" t="s">
        <v>1395</v>
      </c>
      <c r="H18" s="58" t="s">
        <v>1434</v>
      </c>
      <c r="I18" s="58"/>
      <c r="J18" s="167">
        <v>123.98</v>
      </c>
      <c r="K18" s="192">
        <v>0</v>
      </c>
      <c r="L18" s="168" t="s">
        <v>1391</v>
      </c>
      <c r="M18" s="58"/>
      <c r="N18" s="56">
        <f>N17+IF(AND(L18="Pago",OR(E18='PC Receitas'!$O$4,E18='PC Receitas'!$O$5,E18='PC Receitas'!$O$6)),J18,IF(AND(L18="Pago",OR(E18='PC Receitas'!$O$7,E18='PC Receitas'!$O$8,E18='PC Receitas'!$O$9,E18='PC Receitas'!$O$10,E18='PC Receitas'!$O$11,E18='PC Receitas'!$O$12,E18='PC Receitas'!$O$13,E18='PC Receitas'!$O$14)),-J18,0))</f>
        <v>13109.7</v>
      </c>
      <c r="P18" s="150" t="str">
        <f>'PC Receitas'!O6</f>
        <v>RECEITAS NÃO OPERACIONAIS</v>
      </c>
      <c r="S18" s="153" t="str">
        <f t="shared" si="1"/>
        <v/>
      </c>
      <c r="T18" s="150" t="str">
        <f t="shared" si="2"/>
        <v/>
      </c>
      <c r="U18" s="150" t="str">
        <f t="shared" si="3"/>
        <v>Receita</v>
      </c>
      <c r="V18" s="150" t="str">
        <f t="shared" si="4"/>
        <v>Receita</v>
      </c>
      <c r="W18" s="154" t="str">
        <f>VLOOKUP(E18,'PC Receitas'!$O$4:$P$14,2,FALSE)</f>
        <v>Receitas_com_Produtos</v>
      </c>
    </row>
    <row r="19" spans="3:23" ht="19.5" customHeight="1" thickTop="1" thickBot="1" x14ac:dyDescent="0.3">
      <c r="C19" s="58">
        <v>3</v>
      </c>
      <c r="D19" s="58" t="str">
        <f t="shared" ca="1" si="0"/>
        <v>03/08/2017</v>
      </c>
      <c r="E19" s="58" t="s">
        <v>154</v>
      </c>
      <c r="F19" s="28" t="s">
        <v>1403</v>
      </c>
      <c r="G19" s="58" t="s">
        <v>1376</v>
      </c>
      <c r="H19" s="58" t="s">
        <v>1434</v>
      </c>
      <c r="I19" s="58"/>
      <c r="J19" s="167">
        <v>1232</v>
      </c>
      <c r="K19" s="192">
        <v>0</v>
      </c>
      <c r="L19" s="168" t="s">
        <v>1392</v>
      </c>
      <c r="M19" s="58"/>
      <c r="N19" s="56">
        <f>N18+IF(AND(L19="Pago",OR(E19='PC Receitas'!$O$4,E19='PC Receitas'!$O$5,E19='PC Receitas'!$O$6)),J19,IF(AND(L19="Pago",OR(E19='PC Receitas'!$O$7,E19='PC Receitas'!$O$8,E19='PC Receitas'!$O$9,E19='PC Receitas'!$O$10,E19='PC Receitas'!$O$11,E19='PC Receitas'!$O$12,E19='PC Receitas'!$O$13,E19='PC Receitas'!$O$14)),-J19,0))</f>
        <v>11877.7</v>
      </c>
      <c r="P19" s="150" t="str">
        <f>'PC Receitas'!O7</f>
        <v>DESPESAS COM PRODUTOS</v>
      </c>
      <c r="S19" s="153" t="str">
        <f t="shared" si="1"/>
        <v>Despesa</v>
      </c>
      <c r="T19" s="150" t="str">
        <f t="shared" si="2"/>
        <v/>
      </c>
      <c r="U19" s="150" t="str">
        <f t="shared" si="3"/>
        <v/>
      </c>
      <c r="V19" s="150" t="str">
        <f t="shared" si="4"/>
        <v>Despesa</v>
      </c>
      <c r="W19" s="154" t="str">
        <f>VLOOKUP(E19,'PC Receitas'!$O$4:$P$14,2,FALSE)</f>
        <v>Despesas_com_RH</v>
      </c>
    </row>
    <row r="20" spans="3:23" ht="19.5" customHeight="1" thickTop="1" thickBot="1" x14ac:dyDescent="0.3">
      <c r="C20" s="58">
        <v>3</v>
      </c>
      <c r="D20" s="58" t="str">
        <f t="shared" ca="1" si="0"/>
        <v>03/08/2017</v>
      </c>
      <c r="E20" s="58" t="s">
        <v>1356</v>
      </c>
      <c r="F20" s="28" t="s">
        <v>1402</v>
      </c>
      <c r="G20" s="28" t="s">
        <v>1386</v>
      </c>
      <c r="H20" s="58" t="s">
        <v>1434</v>
      </c>
      <c r="I20" s="58"/>
      <c r="J20" s="167">
        <v>209.35</v>
      </c>
      <c r="K20" s="192">
        <v>0</v>
      </c>
      <c r="L20" s="168" t="s">
        <v>1392</v>
      </c>
      <c r="M20" s="58"/>
      <c r="N20" s="56">
        <f>N19+IF(AND(L20="Pago",OR(E20='PC Receitas'!$O$4,E20='PC Receitas'!$O$5,E20='PC Receitas'!$O$6)),J20,IF(AND(L20="Pago",OR(E20='PC Receitas'!$O$7,E20='PC Receitas'!$O$8,E20='PC Receitas'!$O$9,E20='PC Receitas'!$O$10,E20='PC Receitas'!$O$11,E20='PC Receitas'!$O$12,E20='PC Receitas'!$O$13,E20='PC Receitas'!$O$14)),-J20,0))</f>
        <v>11668.35</v>
      </c>
      <c r="P20" s="150" t="str">
        <f>'PC Receitas'!O8</f>
        <v>DESPESAS COM SERVIÇOS</v>
      </c>
      <c r="S20" s="153" t="str">
        <f t="shared" si="1"/>
        <v>Despesa</v>
      </c>
      <c r="T20" s="150" t="str">
        <f t="shared" si="2"/>
        <v/>
      </c>
      <c r="U20" s="150" t="str">
        <f t="shared" si="3"/>
        <v/>
      </c>
      <c r="V20" s="150" t="str">
        <f t="shared" si="4"/>
        <v>Despesa</v>
      </c>
      <c r="W20" s="154" t="str">
        <f>VLOOKUP(E20,'PC Receitas'!$O$4:$P$14,2,FALSE)</f>
        <v>Despesas_Operacionais</v>
      </c>
    </row>
    <row r="21" spans="3:23" ht="19.5" customHeight="1" thickTop="1" thickBot="1" x14ac:dyDescent="0.3">
      <c r="C21" s="58">
        <v>3</v>
      </c>
      <c r="D21" s="58" t="str">
        <f t="shared" ca="1" si="0"/>
        <v>03/08/2017</v>
      </c>
      <c r="E21" s="58" t="s">
        <v>1359</v>
      </c>
      <c r="F21" s="28" t="s">
        <v>1406</v>
      </c>
      <c r="G21" s="28" t="s">
        <v>1405</v>
      </c>
      <c r="H21" s="58" t="s">
        <v>1434</v>
      </c>
      <c r="I21" s="58"/>
      <c r="J21" s="167">
        <v>345</v>
      </c>
      <c r="K21" s="192">
        <v>0</v>
      </c>
      <c r="L21" s="168" t="s">
        <v>1392</v>
      </c>
      <c r="M21" s="58"/>
      <c r="N21" s="56">
        <f>N20+IF(AND(L21="Pago",OR(E21='PC Receitas'!$O$4,E21='PC Receitas'!$O$5,E21='PC Receitas'!$O$6)),J21,IF(AND(L21="Pago",OR(E21='PC Receitas'!$O$7,E21='PC Receitas'!$O$8,E21='PC Receitas'!$O$9,E21='PC Receitas'!$O$10,E21='PC Receitas'!$O$11,E21='PC Receitas'!$O$12,E21='PC Receitas'!$O$13,E21='PC Receitas'!$O$14)),-J21,0))</f>
        <v>11323.35</v>
      </c>
      <c r="P21" s="150" t="str">
        <f>'PC Receitas'!O9</f>
        <v>DESPESAS NÃO OPERACIONAIS</v>
      </c>
      <c r="S21" s="153" t="str">
        <f t="shared" si="1"/>
        <v/>
      </c>
      <c r="T21" s="150" t="str">
        <f t="shared" si="2"/>
        <v>Despesa</v>
      </c>
      <c r="U21" s="150" t="str">
        <f t="shared" si="3"/>
        <v/>
      </c>
      <c r="V21" s="150" t="str">
        <f t="shared" si="4"/>
        <v>Despesa</v>
      </c>
      <c r="W21" s="154" t="str">
        <f>VLOOKUP(E21,'PC Receitas'!$O$4:$P$14,2,FALSE)</f>
        <v>Despesas_Não_Operacionais</v>
      </c>
    </row>
    <row r="22" spans="3:23" ht="19.5" customHeight="1" thickTop="1" thickBot="1" x14ac:dyDescent="0.3">
      <c r="C22" s="58">
        <v>4</v>
      </c>
      <c r="D22" s="58" t="str">
        <f t="shared" ca="1" si="0"/>
        <v>04/08/2017</v>
      </c>
      <c r="E22" s="58" t="s">
        <v>1350</v>
      </c>
      <c r="F22" s="28"/>
      <c r="G22" s="58" t="s">
        <v>1394</v>
      </c>
      <c r="H22" s="58" t="s">
        <v>1435</v>
      </c>
      <c r="I22" s="58"/>
      <c r="J22" s="167">
        <v>0</v>
      </c>
      <c r="K22" s="192">
        <v>0</v>
      </c>
      <c r="L22" s="60" t="s">
        <v>1440</v>
      </c>
      <c r="M22" s="58" t="s">
        <v>1439</v>
      </c>
      <c r="N22" s="56">
        <f>N21+IF(AND(L22="Pago",OR(E22='PC Receitas'!$O$4,E22='PC Receitas'!$O$5,E22='PC Receitas'!$O$6)),J22,IF(AND(L22="Pago",OR(E22='PC Receitas'!$O$7,E22='PC Receitas'!$O$8,E22='PC Receitas'!$O$9,E22='PC Receitas'!$O$10,E22='PC Receitas'!$O$11,E22='PC Receitas'!$O$12,E22='PC Receitas'!$O$13,E22='PC Receitas'!$O$14)),-J22,0))</f>
        <v>11323.35</v>
      </c>
      <c r="P22" s="150" t="str">
        <f>'PC Receitas'!O10</f>
        <v>DESPESAS COM RH</v>
      </c>
      <c r="S22" s="153" t="str">
        <f t="shared" si="1"/>
        <v/>
      </c>
      <c r="T22" s="150" t="str">
        <f t="shared" si="2"/>
        <v/>
      </c>
      <c r="U22" s="150" t="str">
        <f t="shared" si="3"/>
        <v>Receita</v>
      </c>
      <c r="V22" s="150" t="str">
        <f t="shared" si="4"/>
        <v>Receita</v>
      </c>
      <c r="W22" s="154" t="str">
        <f>VLOOKUP(E22,'PC Receitas'!$O$4:$P$14,2,FALSE)</f>
        <v>Receitas_com_Produtos</v>
      </c>
    </row>
    <row r="23" spans="3:23" ht="19.5" customHeight="1" thickTop="1" thickBot="1" x14ac:dyDescent="0.3">
      <c r="C23" s="58">
        <v>4</v>
      </c>
      <c r="D23" s="58" t="str">
        <f t="shared" ca="1" si="0"/>
        <v>04/08/2017</v>
      </c>
      <c r="E23" s="58" t="s">
        <v>1350</v>
      </c>
      <c r="F23" s="28"/>
      <c r="G23" s="58" t="s">
        <v>1400</v>
      </c>
      <c r="H23" s="58" t="s">
        <v>1436</v>
      </c>
      <c r="I23" s="58"/>
      <c r="J23" s="167">
        <v>123</v>
      </c>
      <c r="K23" s="192">
        <v>0</v>
      </c>
      <c r="L23" s="168" t="s">
        <v>1391</v>
      </c>
      <c r="M23" s="58"/>
      <c r="N23" s="56">
        <f>N22+IF(AND(L23="Pago",OR(E23='PC Receitas'!$O$4,E23='PC Receitas'!$O$5,E23='PC Receitas'!$O$6)),J23,IF(AND(L23="Pago",OR(E23='PC Receitas'!$O$7,E23='PC Receitas'!$O$8,E23='PC Receitas'!$O$9,E23='PC Receitas'!$O$10,E23='PC Receitas'!$O$11,E23='PC Receitas'!$O$12,E23='PC Receitas'!$O$13,E23='PC Receitas'!$O$14)),-J23,0))</f>
        <v>11323.35</v>
      </c>
      <c r="P23" s="150" t="str">
        <f>'PC Receitas'!O11</f>
        <v>DESPESAS OPERACIONAIS</v>
      </c>
      <c r="S23" s="153" t="str">
        <f t="shared" si="1"/>
        <v/>
      </c>
      <c r="T23" s="150" t="str">
        <f t="shared" si="2"/>
        <v/>
      </c>
      <c r="U23" s="150" t="str">
        <f t="shared" si="3"/>
        <v>Receita</v>
      </c>
      <c r="V23" s="150" t="str">
        <f t="shared" si="4"/>
        <v>Receita</v>
      </c>
      <c r="W23" s="154" t="str">
        <f>VLOOKUP(E23,'PC Receitas'!$O$4:$P$14,2,FALSE)</f>
        <v>Receitas_com_Produtos</v>
      </c>
    </row>
    <row r="24" spans="3:23" ht="19.5" customHeight="1" thickTop="1" thickBot="1" x14ac:dyDescent="0.3">
      <c r="C24" s="58">
        <v>4</v>
      </c>
      <c r="D24" s="58" t="str">
        <f t="shared" ca="1" si="0"/>
        <v>04/08/2017</v>
      </c>
      <c r="E24" s="58" t="s">
        <v>1350</v>
      </c>
      <c r="F24" s="28" t="s">
        <v>1407</v>
      </c>
      <c r="G24" s="58" t="s">
        <v>1408</v>
      </c>
      <c r="H24" s="58" t="s">
        <v>1434</v>
      </c>
      <c r="I24" s="58"/>
      <c r="J24" s="167">
        <v>45</v>
      </c>
      <c r="K24" s="192">
        <v>0</v>
      </c>
      <c r="L24" s="168" t="s">
        <v>1391</v>
      </c>
      <c r="M24" s="58"/>
      <c r="N24" s="56">
        <f>N23+IF(AND(L24="Pago",OR(E24='PC Receitas'!$O$4,E24='PC Receitas'!$O$5,E24='PC Receitas'!$O$6)),J24,IF(AND(L24="Pago",OR(E24='PC Receitas'!$O$7,E24='PC Receitas'!$O$8,E24='PC Receitas'!$O$9,E24='PC Receitas'!$O$10,E24='PC Receitas'!$O$11,E24='PC Receitas'!$O$12,E24='PC Receitas'!$O$13,E24='PC Receitas'!$O$14)),-J24,0))</f>
        <v>11323.35</v>
      </c>
      <c r="P24" s="150" t="str">
        <f>'PC Receitas'!O12</f>
        <v>DESPESAS DE MARKETING</v>
      </c>
      <c r="S24" s="153" t="str">
        <f t="shared" si="1"/>
        <v/>
      </c>
      <c r="T24" s="150" t="str">
        <f t="shared" si="2"/>
        <v/>
      </c>
      <c r="U24" s="150" t="str">
        <f t="shared" si="3"/>
        <v>Receita</v>
      </c>
      <c r="V24" s="150" t="str">
        <f t="shared" si="4"/>
        <v>Receita</v>
      </c>
      <c r="W24" s="154" t="str">
        <f>VLOOKUP(E24,'PC Receitas'!$O$4:$P$14,2,FALSE)</f>
        <v>Receitas_com_Produtos</v>
      </c>
    </row>
    <row r="25" spans="3:23" ht="19.5" customHeight="1" thickTop="1" thickBot="1" x14ac:dyDescent="0.3">
      <c r="C25" s="58">
        <v>4</v>
      </c>
      <c r="D25" s="58" t="str">
        <f t="shared" ca="1" si="0"/>
        <v>04/08/2017</v>
      </c>
      <c r="E25" s="58" t="s">
        <v>1356</v>
      </c>
      <c r="F25" s="28" t="s">
        <v>1402</v>
      </c>
      <c r="G25" s="58" t="s">
        <v>1386</v>
      </c>
      <c r="H25" s="58" t="s">
        <v>1434</v>
      </c>
      <c r="I25" s="58"/>
      <c r="J25" s="167">
        <v>655</v>
      </c>
      <c r="K25" s="192">
        <v>0</v>
      </c>
      <c r="L25" s="168" t="s">
        <v>1392</v>
      </c>
      <c r="M25" s="58"/>
      <c r="N25" s="56">
        <f>N24+IF(AND(L25="Pago",OR(E25='PC Receitas'!$O$4,E25='PC Receitas'!$O$5,E25='PC Receitas'!$O$6)),J25,IF(AND(L25="Pago",OR(E25='PC Receitas'!$O$7,E25='PC Receitas'!$O$8,E25='PC Receitas'!$O$9,E25='PC Receitas'!$O$10,E25='PC Receitas'!$O$11,E25='PC Receitas'!$O$12,E25='PC Receitas'!$O$13,E25='PC Receitas'!$O$14)),-J25,0))</f>
        <v>10668.35</v>
      </c>
      <c r="P25" s="150" t="str">
        <f>'PC Receitas'!O13</f>
        <v>IMPOSTOS</v>
      </c>
      <c r="S25" s="153" t="str">
        <f t="shared" si="1"/>
        <v>Despesa</v>
      </c>
      <c r="T25" s="150" t="str">
        <f t="shared" si="2"/>
        <v/>
      </c>
      <c r="U25" s="150" t="str">
        <f t="shared" si="3"/>
        <v/>
      </c>
      <c r="V25" s="150" t="str">
        <f t="shared" si="4"/>
        <v>Despesa</v>
      </c>
      <c r="W25" s="154" t="str">
        <f>VLOOKUP(E25,'PC Receitas'!$O$4:$P$14,2,FALSE)</f>
        <v>Despesas_Operacionais</v>
      </c>
    </row>
    <row r="26" spans="3:23" ht="19.5" customHeight="1" thickTop="1" thickBot="1" x14ac:dyDescent="0.3">
      <c r="C26" s="58">
        <v>4</v>
      </c>
      <c r="D26" s="58" t="str">
        <f t="shared" ca="1" si="0"/>
        <v>04/08/2017</v>
      </c>
      <c r="E26" s="58" t="s">
        <v>154</v>
      </c>
      <c r="F26" s="28" t="s">
        <v>1403</v>
      </c>
      <c r="G26" s="28" t="s">
        <v>1376</v>
      </c>
      <c r="H26" s="58" t="s">
        <v>1434</v>
      </c>
      <c r="I26" s="58"/>
      <c r="J26" s="167">
        <v>789</v>
      </c>
      <c r="K26" s="192">
        <v>0</v>
      </c>
      <c r="L26" s="168" t="s">
        <v>1392</v>
      </c>
      <c r="M26" s="58"/>
      <c r="N26" s="56">
        <f>N25+IF(AND(L26="Pago",OR(E26='PC Receitas'!$O$4,E26='PC Receitas'!$O$5,E26='PC Receitas'!$O$6)),J26,IF(AND(L26="Pago",OR(E26='PC Receitas'!$O$7,E26='PC Receitas'!$O$8,E26='PC Receitas'!$O$9,E26='PC Receitas'!$O$10,E26='PC Receitas'!$O$11,E26='PC Receitas'!$O$12,E26='PC Receitas'!$O$13,E26='PC Receitas'!$O$14)),-J26,0))</f>
        <v>9879.35</v>
      </c>
      <c r="P26" s="150" t="str">
        <f>'PC Receitas'!O14</f>
        <v>INVESTIMENTOS</v>
      </c>
      <c r="S26" s="153" t="str">
        <f t="shared" si="1"/>
        <v>Despesa</v>
      </c>
      <c r="T26" s="150" t="str">
        <f t="shared" si="2"/>
        <v/>
      </c>
      <c r="U26" s="150" t="str">
        <f t="shared" si="3"/>
        <v/>
      </c>
      <c r="V26" s="150" t="str">
        <f t="shared" si="4"/>
        <v>Despesa</v>
      </c>
      <c r="W26" s="154" t="str">
        <f>VLOOKUP(E26,'PC Receitas'!$O$4:$P$14,2,FALSE)</f>
        <v>Despesas_com_RH</v>
      </c>
    </row>
    <row r="27" spans="3:23" ht="19.5" customHeight="1" thickTop="1" thickBot="1" x14ac:dyDescent="0.3">
      <c r="C27" s="58">
        <v>5</v>
      </c>
      <c r="D27" s="58" t="str">
        <f t="shared" ca="1" si="0"/>
        <v>05/08/2017</v>
      </c>
      <c r="E27" s="58" t="s">
        <v>1350</v>
      </c>
      <c r="F27" s="28"/>
      <c r="G27" s="58" t="s">
        <v>1394</v>
      </c>
      <c r="H27" s="58" t="s">
        <v>1434</v>
      </c>
      <c r="I27" s="58"/>
      <c r="J27" s="167">
        <v>20</v>
      </c>
      <c r="K27" s="192">
        <v>0</v>
      </c>
      <c r="L27" s="60" t="s">
        <v>1440</v>
      </c>
      <c r="M27" s="58" t="s">
        <v>1439</v>
      </c>
      <c r="N27" s="56">
        <f>N26+IF(AND(L27="Pago",OR(E27='PC Receitas'!$O$4,E27='PC Receitas'!$O$5,E27='PC Receitas'!$O$6)),J27,IF(AND(L27="Pago",OR(E27='PC Receitas'!$O$7,E27='PC Receitas'!$O$8,E27='PC Receitas'!$O$9,E27='PC Receitas'!$O$10,E27='PC Receitas'!$O$11,E27='PC Receitas'!$O$12,E27='PC Receitas'!$O$13,E27='PC Receitas'!$O$14)),-J27,0))</f>
        <v>9879.35</v>
      </c>
      <c r="S27" s="153" t="str">
        <f t="shared" si="1"/>
        <v/>
      </c>
      <c r="T27" s="150" t="str">
        <f t="shared" si="2"/>
        <v/>
      </c>
      <c r="U27" s="150" t="str">
        <f t="shared" si="3"/>
        <v>Receita</v>
      </c>
      <c r="V27" s="150" t="str">
        <f t="shared" si="4"/>
        <v>Receita</v>
      </c>
      <c r="W27" s="154" t="str">
        <f>VLOOKUP(E27,'PC Receitas'!$O$4:$P$14,2,FALSE)</f>
        <v>Receitas_com_Produtos</v>
      </c>
    </row>
    <row r="28" spans="3:23" ht="19.5" customHeight="1" thickTop="1" thickBot="1" x14ac:dyDescent="0.3">
      <c r="C28" s="58">
        <v>5</v>
      </c>
      <c r="D28" s="58" t="str">
        <f t="shared" ca="1" si="0"/>
        <v>05/08/2017</v>
      </c>
      <c r="E28" s="58" t="s">
        <v>1350</v>
      </c>
      <c r="F28" s="28"/>
      <c r="G28" s="58" t="s">
        <v>1409</v>
      </c>
      <c r="H28" s="58" t="s">
        <v>1435</v>
      </c>
      <c r="I28" s="58"/>
      <c r="J28" s="167">
        <v>-22</v>
      </c>
      <c r="K28" s="192">
        <v>0</v>
      </c>
      <c r="L28" s="168" t="s">
        <v>1440</v>
      </c>
      <c r="M28" s="58" t="s">
        <v>1439</v>
      </c>
      <c r="N28" s="56">
        <f>N27+IF(AND(L28="Pago",OR(E28='PC Receitas'!$O$4,E28='PC Receitas'!$O$5,E28='PC Receitas'!$O$6)),J28,IF(AND(L28="Pago",OR(E28='PC Receitas'!$O$7,E28='PC Receitas'!$O$8,E28='PC Receitas'!$O$9,E28='PC Receitas'!$O$10,E28='PC Receitas'!$O$11,E28='PC Receitas'!$O$12,E28='PC Receitas'!$O$13,E28='PC Receitas'!$O$14)),-J28,0))</f>
        <v>9879.35</v>
      </c>
      <c r="S28" s="153" t="str">
        <f t="shared" si="1"/>
        <v/>
      </c>
      <c r="T28" s="150" t="str">
        <f t="shared" si="2"/>
        <v/>
      </c>
      <c r="U28" s="150" t="str">
        <f t="shared" si="3"/>
        <v>Receita</v>
      </c>
      <c r="V28" s="150" t="str">
        <f t="shared" si="4"/>
        <v>Receita</v>
      </c>
      <c r="W28" s="154" t="str">
        <f>VLOOKUP(E28,'PC Receitas'!$O$4:$P$14,2,FALSE)</f>
        <v>Receitas_com_Produtos</v>
      </c>
    </row>
    <row r="29" spans="3:23" ht="19.5" customHeight="1" thickTop="1" thickBot="1" x14ac:dyDescent="0.3">
      <c r="C29" s="58">
        <v>5</v>
      </c>
      <c r="D29" s="58" t="str">
        <f t="shared" ca="1" si="0"/>
        <v>05/08/2017</v>
      </c>
      <c r="E29" s="58" t="s">
        <v>1350</v>
      </c>
      <c r="F29" s="28" t="s">
        <v>1410</v>
      </c>
      <c r="G29" s="28" t="s">
        <v>1408</v>
      </c>
      <c r="H29" s="58" t="s">
        <v>1436</v>
      </c>
      <c r="I29" s="58"/>
      <c r="J29" s="167">
        <v>321</v>
      </c>
      <c r="K29" s="192">
        <v>0</v>
      </c>
      <c r="L29" s="168" t="s">
        <v>1391</v>
      </c>
      <c r="M29" s="58"/>
      <c r="N29" s="56">
        <f>N28+IF(AND(L29="Pago",OR(E29='PC Receitas'!$O$4,E29='PC Receitas'!$O$5,E29='PC Receitas'!$O$6)),J29,IF(AND(L29="Pago",OR(E29='PC Receitas'!$O$7,E29='PC Receitas'!$O$8,E29='PC Receitas'!$O$9,E29='PC Receitas'!$O$10,E29='PC Receitas'!$O$11,E29='PC Receitas'!$O$12,E29='PC Receitas'!$O$13,E29='PC Receitas'!$O$14)),-J29,0))</f>
        <v>9879.35</v>
      </c>
      <c r="S29" s="153" t="str">
        <f t="shared" si="1"/>
        <v/>
      </c>
      <c r="T29" s="150" t="str">
        <f t="shared" si="2"/>
        <v/>
      </c>
      <c r="U29" s="150" t="str">
        <f t="shared" si="3"/>
        <v>Receita</v>
      </c>
      <c r="V29" s="150" t="str">
        <f t="shared" si="4"/>
        <v>Receita</v>
      </c>
      <c r="W29" s="154" t="str">
        <f>VLOOKUP(E29,'PC Receitas'!$O$4:$P$14,2,FALSE)</f>
        <v>Receitas_com_Produtos</v>
      </c>
    </row>
    <row r="30" spans="3:23" ht="19.5" customHeight="1" thickTop="1" thickBot="1" x14ac:dyDescent="0.3">
      <c r="C30" s="58">
        <v>5</v>
      </c>
      <c r="D30" s="58" t="str">
        <f t="shared" ca="1" si="0"/>
        <v>05/08/2017</v>
      </c>
      <c r="E30" s="28" t="s">
        <v>1350</v>
      </c>
      <c r="F30" s="28" t="s">
        <v>1411</v>
      </c>
      <c r="G30" s="28" t="s">
        <v>1408</v>
      </c>
      <c r="H30" s="58" t="s">
        <v>1434</v>
      </c>
      <c r="I30" s="58"/>
      <c r="J30" s="167">
        <v>243</v>
      </c>
      <c r="K30" s="192">
        <v>0</v>
      </c>
      <c r="L30" s="168" t="s">
        <v>1391</v>
      </c>
      <c r="M30" s="58"/>
      <c r="N30" s="56">
        <f>N29+IF(AND(L30="Pago",OR(E30='PC Receitas'!$O$4,E30='PC Receitas'!$O$5,E30='PC Receitas'!$O$6)),J30,IF(AND(L30="Pago",OR(E30='PC Receitas'!$O$7,E30='PC Receitas'!$O$8,E30='PC Receitas'!$O$9,E30='PC Receitas'!$O$10,E30='PC Receitas'!$O$11,E30='PC Receitas'!$O$12,E30='PC Receitas'!$O$13,E30='PC Receitas'!$O$14)),-J30,0))</f>
        <v>9879.35</v>
      </c>
      <c r="S30" s="153" t="str">
        <f t="shared" si="1"/>
        <v/>
      </c>
      <c r="T30" s="150" t="str">
        <f t="shared" si="2"/>
        <v/>
      </c>
      <c r="U30" s="150" t="str">
        <f t="shared" si="3"/>
        <v>Receita</v>
      </c>
      <c r="V30" s="150" t="str">
        <f t="shared" si="4"/>
        <v>Receita</v>
      </c>
      <c r="W30" s="154" t="str">
        <f>VLOOKUP(E30,'PC Receitas'!$O$4:$P$14,2,FALSE)</f>
        <v>Receitas_com_Produtos</v>
      </c>
    </row>
    <row r="31" spans="3:23" ht="19.5" customHeight="1" thickTop="1" thickBot="1" x14ac:dyDescent="0.3">
      <c r="C31" s="58">
        <v>5</v>
      </c>
      <c r="D31" s="58" t="str">
        <f t="shared" ca="1" si="0"/>
        <v>05/08/2017</v>
      </c>
      <c r="E31" s="58" t="s">
        <v>1350</v>
      </c>
      <c r="F31" s="28" t="s">
        <v>1412</v>
      </c>
      <c r="G31" s="28" t="s">
        <v>1408</v>
      </c>
      <c r="H31" s="58" t="s">
        <v>1434</v>
      </c>
      <c r="I31" s="58"/>
      <c r="J31" s="167">
        <v>547</v>
      </c>
      <c r="K31" s="192">
        <v>0</v>
      </c>
      <c r="L31" s="168" t="s">
        <v>1391</v>
      </c>
      <c r="M31" s="58"/>
      <c r="N31" s="56">
        <f>N30+IF(AND(L31="Pago",OR(E31='PC Receitas'!$O$4,E31='PC Receitas'!$O$5,E31='PC Receitas'!$O$6)),J31,IF(AND(L31="Pago",OR(E31='PC Receitas'!$O$7,E31='PC Receitas'!$O$8,E31='PC Receitas'!$O$9,E31='PC Receitas'!$O$10,E31='PC Receitas'!$O$11,E31='PC Receitas'!$O$12,E31='PC Receitas'!$O$13,E31='PC Receitas'!$O$14)),-J31,0))</f>
        <v>9879.35</v>
      </c>
      <c r="S31" s="153" t="str">
        <f t="shared" si="1"/>
        <v/>
      </c>
      <c r="T31" s="150" t="str">
        <f t="shared" si="2"/>
        <v/>
      </c>
      <c r="U31" s="150" t="str">
        <f t="shared" si="3"/>
        <v>Receita</v>
      </c>
      <c r="V31" s="150" t="str">
        <f t="shared" si="4"/>
        <v>Receita</v>
      </c>
      <c r="W31" s="154" t="str">
        <f>VLOOKUP(E31,'PC Receitas'!$O$4:$P$14,2,FALSE)</f>
        <v>Receitas_com_Produtos</v>
      </c>
    </row>
    <row r="32" spans="3:23" ht="19.5" customHeight="1" thickTop="1" thickBot="1" x14ac:dyDescent="0.3">
      <c r="C32" s="58">
        <v>5</v>
      </c>
      <c r="D32" s="58" t="str">
        <f t="shared" ca="1" si="0"/>
        <v>05/08/2017</v>
      </c>
      <c r="E32" s="58" t="s">
        <v>154</v>
      </c>
      <c r="F32" s="28" t="s">
        <v>1403</v>
      </c>
      <c r="G32" s="28" t="s">
        <v>1376</v>
      </c>
      <c r="H32" s="58" t="s">
        <v>1434</v>
      </c>
      <c r="I32" s="58"/>
      <c r="J32" s="167">
        <v>-10</v>
      </c>
      <c r="K32" s="192">
        <v>0</v>
      </c>
      <c r="L32" s="168" t="s">
        <v>1440</v>
      </c>
      <c r="M32" s="58" t="s">
        <v>1439</v>
      </c>
      <c r="N32" s="56">
        <f>N31+IF(AND(L32="Pago",OR(E32='PC Receitas'!$O$4,E32='PC Receitas'!$O$5,E32='PC Receitas'!$O$6)),J32,IF(AND(L32="Pago",OR(E32='PC Receitas'!$O$7,E32='PC Receitas'!$O$8,E32='PC Receitas'!$O$9,E32='PC Receitas'!$O$10,E32='PC Receitas'!$O$11,E32='PC Receitas'!$O$12,E32='PC Receitas'!$O$13,E32='PC Receitas'!$O$14)),-J32,0))</f>
        <v>9879.35</v>
      </c>
      <c r="S32" s="153" t="str">
        <f t="shared" si="1"/>
        <v>Despesa</v>
      </c>
      <c r="T32" s="150" t="str">
        <f t="shared" si="2"/>
        <v/>
      </c>
      <c r="U32" s="150" t="str">
        <f t="shared" si="3"/>
        <v/>
      </c>
      <c r="V32" s="150" t="str">
        <f t="shared" si="4"/>
        <v>Despesa</v>
      </c>
      <c r="W32" s="154" t="str">
        <f>VLOOKUP(E32,'PC Receitas'!$O$4:$P$14,2,FALSE)</f>
        <v>Despesas_com_RH</v>
      </c>
    </row>
    <row r="33" spans="3:23" ht="19.5" customHeight="1" thickTop="1" thickBot="1" x14ac:dyDescent="0.3">
      <c r="C33" s="58">
        <v>5</v>
      </c>
      <c r="D33" s="58" t="str">
        <f t="shared" ca="1" si="0"/>
        <v>05/08/2017</v>
      </c>
      <c r="E33" s="58" t="s">
        <v>1350</v>
      </c>
      <c r="F33" s="28"/>
      <c r="G33" s="58" t="s">
        <v>1397</v>
      </c>
      <c r="H33" s="58" t="s">
        <v>1434</v>
      </c>
      <c r="I33" s="58"/>
      <c r="J33" s="167">
        <v>250</v>
      </c>
      <c r="K33" s="192">
        <v>0</v>
      </c>
      <c r="L33" s="168" t="s">
        <v>1440</v>
      </c>
      <c r="M33" s="58" t="s">
        <v>1439</v>
      </c>
      <c r="N33" s="56">
        <f>N32+IF(AND(L33="Pago",OR(E33='PC Receitas'!$O$4,E33='PC Receitas'!$O$5,E33='PC Receitas'!$O$6)),J33,IF(AND(L33="Pago",OR(E33='PC Receitas'!$O$7,E33='PC Receitas'!$O$8,E33='PC Receitas'!$O$9,E33='PC Receitas'!$O$10,E33='PC Receitas'!$O$11,E33='PC Receitas'!$O$12,E33='PC Receitas'!$O$13,E33='PC Receitas'!$O$14)),-J33,0))</f>
        <v>9879.35</v>
      </c>
      <c r="S33" s="153" t="str">
        <f t="shared" si="1"/>
        <v/>
      </c>
      <c r="T33" s="150" t="str">
        <f t="shared" si="2"/>
        <v/>
      </c>
      <c r="U33" s="150" t="str">
        <f t="shared" si="3"/>
        <v>Receita</v>
      </c>
      <c r="V33" s="150" t="str">
        <f t="shared" si="4"/>
        <v>Receita</v>
      </c>
      <c r="W33" s="154" t="str">
        <f>VLOOKUP(E33,'PC Receitas'!$O$4:$P$14,2,FALSE)</f>
        <v>Receitas_com_Produtos</v>
      </c>
    </row>
    <row r="34" spans="3:23" ht="19.5" customHeight="1" thickTop="1" thickBot="1" x14ac:dyDescent="0.3">
      <c r="C34" s="58">
        <v>7</v>
      </c>
      <c r="D34" s="58" t="str">
        <f t="shared" ca="1" si="0"/>
        <v>07/08/2017</v>
      </c>
      <c r="E34" s="58" t="s">
        <v>1350</v>
      </c>
      <c r="F34" s="28"/>
      <c r="G34" s="58" t="s">
        <v>1394</v>
      </c>
      <c r="H34" s="58" t="s">
        <v>1434</v>
      </c>
      <c r="I34" s="58"/>
      <c r="J34" s="167">
        <v>20</v>
      </c>
      <c r="K34" s="192">
        <v>0</v>
      </c>
      <c r="L34" s="60" t="s">
        <v>1440</v>
      </c>
      <c r="M34" s="58" t="s">
        <v>1439</v>
      </c>
      <c r="N34" s="56">
        <f>N33+IF(AND(L34="Pago",OR(E34='PC Receitas'!$O$4,E34='PC Receitas'!$O$5,E34='PC Receitas'!$O$6)),J34,IF(AND(L34="Pago",OR(E34='PC Receitas'!$O$7,E34='PC Receitas'!$O$8,E34='PC Receitas'!$O$9,E34='PC Receitas'!$O$10,E34='PC Receitas'!$O$11,E34='PC Receitas'!$O$12,E34='PC Receitas'!$O$13,E34='PC Receitas'!$O$14)),-J34,0))</f>
        <v>9879.35</v>
      </c>
      <c r="S34" s="153" t="str">
        <f t="shared" si="1"/>
        <v/>
      </c>
      <c r="T34" s="150" t="str">
        <f t="shared" si="2"/>
        <v/>
      </c>
      <c r="U34" s="150" t="str">
        <f t="shared" si="3"/>
        <v>Receita</v>
      </c>
      <c r="V34" s="150" t="str">
        <f t="shared" si="4"/>
        <v>Receita</v>
      </c>
      <c r="W34" s="154" t="str">
        <f>VLOOKUP(E34,'PC Receitas'!$O$4:$P$14,2,FALSE)</f>
        <v>Receitas_com_Produtos</v>
      </c>
    </row>
    <row r="35" spans="3:23" ht="19.5" customHeight="1" thickTop="1" thickBot="1" x14ac:dyDescent="0.3">
      <c r="C35" s="58">
        <v>7</v>
      </c>
      <c r="D35" s="58" t="str">
        <f t="shared" ca="1" si="0"/>
        <v>07/08/2017</v>
      </c>
      <c r="E35" s="58" t="s">
        <v>1350</v>
      </c>
      <c r="F35" s="28"/>
      <c r="G35" s="58" t="s">
        <v>1400</v>
      </c>
      <c r="H35" s="58" t="s">
        <v>1434</v>
      </c>
      <c r="I35" s="58"/>
      <c r="J35" s="167">
        <v>1232</v>
      </c>
      <c r="K35" s="192">
        <v>0</v>
      </c>
      <c r="L35" s="168" t="s">
        <v>1391</v>
      </c>
      <c r="M35" s="58"/>
      <c r="N35" s="56">
        <f>N34+IF(AND(L35="Pago",OR(E35='PC Receitas'!$O$4,E35='PC Receitas'!$O$5,E35='PC Receitas'!$O$6)),J35,IF(AND(L35="Pago",OR(E35='PC Receitas'!$O$7,E35='PC Receitas'!$O$8,E35='PC Receitas'!$O$9,E35='PC Receitas'!$O$10,E35='PC Receitas'!$O$11,E35='PC Receitas'!$O$12,E35='PC Receitas'!$O$13,E35='PC Receitas'!$O$14)),-J35,0))</f>
        <v>9879.35</v>
      </c>
      <c r="S35" s="153" t="str">
        <f t="shared" si="1"/>
        <v/>
      </c>
      <c r="T35" s="150" t="str">
        <f t="shared" si="2"/>
        <v/>
      </c>
      <c r="U35" s="150" t="str">
        <f t="shared" si="3"/>
        <v>Receita</v>
      </c>
      <c r="V35" s="150" t="str">
        <f t="shared" si="4"/>
        <v>Receita</v>
      </c>
      <c r="W35" s="154" t="str">
        <f>VLOOKUP(E35,'PC Receitas'!$O$4:$P$14,2,FALSE)</f>
        <v>Receitas_com_Produtos</v>
      </c>
    </row>
    <row r="36" spans="3:23" ht="19.5" customHeight="1" thickTop="1" thickBot="1" x14ac:dyDescent="0.3">
      <c r="C36" s="58">
        <v>7</v>
      </c>
      <c r="D36" s="58" t="str">
        <f t="shared" ca="1" si="0"/>
        <v>07/08/2017</v>
      </c>
      <c r="E36" s="58" t="s">
        <v>1350</v>
      </c>
      <c r="F36" s="28" t="s">
        <v>1414</v>
      </c>
      <c r="G36" s="28" t="s">
        <v>1413</v>
      </c>
      <c r="H36" s="58" t="s">
        <v>1434</v>
      </c>
      <c r="I36" s="58"/>
      <c r="J36" s="167">
        <v>209.35</v>
      </c>
      <c r="K36" s="192">
        <v>0</v>
      </c>
      <c r="L36" s="168" t="s">
        <v>1391</v>
      </c>
      <c r="M36" s="58"/>
      <c r="N36" s="56">
        <f>N35+IF(AND(L36="Pago",OR(E36='PC Receitas'!$O$4,E36='PC Receitas'!$O$5,E36='PC Receitas'!$O$6)),J36,IF(AND(L36="Pago",OR(E36='PC Receitas'!$O$7,E36='PC Receitas'!$O$8,E36='PC Receitas'!$O$9,E36='PC Receitas'!$O$10,E36='PC Receitas'!$O$11,E36='PC Receitas'!$O$12,E36='PC Receitas'!$O$13,E36='PC Receitas'!$O$14)),-J36,0))</f>
        <v>9879.35</v>
      </c>
      <c r="S36" s="153" t="str">
        <f t="shared" si="1"/>
        <v/>
      </c>
      <c r="T36" s="150" t="str">
        <f t="shared" si="2"/>
        <v/>
      </c>
      <c r="U36" s="150" t="str">
        <f t="shared" si="3"/>
        <v>Receita</v>
      </c>
      <c r="V36" s="150" t="str">
        <f t="shared" si="4"/>
        <v>Receita</v>
      </c>
      <c r="W36" s="154" t="str">
        <f>VLOOKUP(E36,'PC Receitas'!$O$4:$P$14,2,FALSE)</f>
        <v>Receitas_com_Produtos</v>
      </c>
    </row>
    <row r="37" spans="3:23" ht="19.5" customHeight="1" thickTop="1" thickBot="1" x14ac:dyDescent="0.3">
      <c r="C37" s="58">
        <v>7</v>
      </c>
      <c r="D37" s="58" t="str">
        <f t="shared" ca="1" si="0"/>
        <v>07/08/2017</v>
      </c>
      <c r="E37" s="58" t="s">
        <v>1350</v>
      </c>
      <c r="F37" s="28" t="s">
        <v>1415</v>
      </c>
      <c r="G37" s="58" t="s">
        <v>1408</v>
      </c>
      <c r="H37" s="58" t="s">
        <v>1435</v>
      </c>
      <c r="I37" s="58"/>
      <c r="J37" s="167">
        <v>243</v>
      </c>
      <c r="K37" s="192">
        <v>0</v>
      </c>
      <c r="L37" s="168" t="s">
        <v>1391</v>
      </c>
      <c r="M37" s="58"/>
      <c r="N37" s="56">
        <f>N36+IF(AND(L37="Pago",OR(E37='PC Receitas'!$O$4,E37='PC Receitas'!$O$5,E37='PC Receitas'!$O$6)),J37,IF(AND(L37="Pago",OR(E37='PC Receitas'!$O$7,E37='PC Receitas'!$O$8,E37='PC Receitas'!$O$9,E37='PC Receitas'!$O$10,E37='PC Receitas'!$O$11,E37='PC Receitas'!$O$12,E37='PC Receitas'!$O$13,E37='PC Receitas'!$O$14)),-J37,0))</f>
        <v>9879.35</v>
      </c>
      <c r="S37" s="153" t="str">
        <f t="shared" si="1"/>
        <v/>
      </c>
      <c r="T37" s="150" t="str">
        <f t="shared" si="2"/>
        <v/>
      </c>
      <c r="U37" s="150" t="str">
        <f t="shared" si="3"/>
        <v>Receita</v>
      </c>
      <c r="V37" s="150" t="str">
        <f t="shared" si="4"/>
        <v>Receita</v>
      </c>
      <c r="W37" s="154" t="str">
        <f>VLOOKUP(E37,'PC Receitas'!$O$4:$P$14,2,FALSE)</f>
        <v>Receitas_com_Produtos</v>
      </c>
    </row>
    <row r="38" spans="3:23" ht="19.5" customHeight="1" thickTop="1" thickBot="1" x14ac:dyDescent="0.3">
      <c r="C38" s="58">
        <v>7</v>
      </c>
      <c r="D38" s="58" t="str">
        <f t="shared" ca="1" si="0"/>
        <v>07/08/2017</v>
      </c>
      <c r="E38" s="58" t="s">
        <v>1350</v>
      </c>
      <c r="F38" s="28" t="s">
        <v>1416</v>
      </c>
      <c r="G38" s="28" t="s">
        <v>1396</v>
      </c>
      <c r="H38" s="58" t="s">
        <v>1436</v>
      </c>
      <c r="I38" s="58"/>
      <c r="J38" s="167">
        <v>547</v>
      </c>
      <c r="K38" s="192">
        <v>0</v>
      </c>
      <c r="L38" s="168" t="s">
        <v>1391</v>
      </c>
      <c r="M38" s="58"/>
      <c r="N38" s="56">
        <f>N37+IF(AND(L38="Pago",OR(E38='PC Receitas'!$O$4,E38='PC Receitas'!$O$5,E38='PC Receitas'!$O$6)),J38,IF(AND(L38="Pago",OR(E38='PC Receitas'!$O$7,E38='PC Receitas'!$O$8,E38='PC Receitas'!$O$9,E38='PC Receitas'!$O$10,E38='PC Receitas'!$O$11,E38='PC Receitas'!$O$12,E38='PC Receitas'!$O$13,E38='PC Receitas'!$O$14)),-J38,0))</f>
        <v>9879.35</v>
      </c>
      <c r="S38" s="153" t="str">
        <f t="shared" si="1"/>
        <v/>
      </c>
      <c r="T38" s="150" t="str">
        <f t="shared" si="2"/>
        <v/>
      </c>
      <c r="U38" s="150" t="str">
        <f t="shared" si="3"/>
        <v>Receita</v>
      </c>
      <c r="V38" s="150" t="str">
        <f t="shared" si="4"/>
        <v>Receita</v>
      </c>
      <c r="W38" s="154" t="str">
        <f>VLOOKUP(E38,'PC Receitas'!$O$4:$P$14,2,FALSE)</f>
        <v>Receitas_com_Produtos</v>
      </c>
    </row>
    <row r="39" spans="3:23" ht="19.5" customHeight="1" thickTop="1" thickBot="1" x14ac:dyDescent="0.3">
      <c r="C39" s="58">
        <v>7</v>
      </c>
      <c r="D39" s="58" t="str">
        <f t="shared" ca="1" si="0"/>
        <v>07/08/2017</v>
      </c>
      <c r="E39" s="58" t="s">
        <v>1356</v>
      </c>
      <c r="F39" s="28" t="s">
        <v>1402</v>
      </c>
      <c r="G39" s="58" t="s">
        <v>1386</v>
      </c>
      <c r="H39" s="58" t="s">
        <v>1434</v>
      </c>
      <c r="I39" s="58"/>
      <c r="J39" s="167">
        <v>439</v>
      </c>
      <c r="K39" s="192">
        <v>0</v>
      </c>
      <c r="L39" s="168" t="s">
        <v>1392</v>
      </c>
      <c r="M39" s="58"/>
      <c r="N39" s="56">
        <f>N38+IF(AND(L39="Pago",OR(E39='PC Receitas'!$O$4,E39='PC Receitas'!$O$5,E39='PC Receitas'!$O$6)),J39,IF(AND(L39="Pago",OR(E39='PC Receitas'!$O$7,E39='PC Receitas'!$O$8,E39='PC Receitas'!$O$9,E39='PC Receitas'!$O$10,E39='PC Receitas'!$O$11,E39='PC Receitas'!$O$12,E39='PC Receitas'!$O$13,E39='PC Receitas'!$O$14)),-J39,0))</f>
        <v>9440.35</v>
      </c>
      <c r="S39" s="153" t="str">
        <f t="shared" si="1"/>
        <v>Despesa</v>
      </c>
      <c r="T39" s="150" t="str">
        <f t="shared" si="2"/>
        <v/>
      </c>
      <c r="U39" s="150" t="str">
        <f t="shared" si="3"/>
        <v/>
      </c>
      <c r="V39" s="150" t="str">
        <f t="shared" si="4"/>
        <v>Despesa</v>
      </c>
      <c r="W39" s="154" t="str">
        <f>VLOOKUP(E39,'PC Receitas'!$O$4:$P$14,2,FALSE)</f>
        <v>Despesas_Operacionais</v>
      </c>
    </row>
    <row r="40" spans="3:23" ht="19.5" customHeight="1" thickTop="1" thickBot="1" x14ac:dyDescent="0.3">
      <c r="C40" s="58">
        <v>7</v>
      </c>
      <c r="D40" s="58" t="str">
        <f t="shared" ca="1" si="0"/>
        <v>07/08/2017</v>
      </c>
      <c r="E40" s="58" t="s">
        <v>154</v>
      </c>
      <c r="F40" s="28" t="s">
        <v>1419</v>
      </c>
      <c r="G40" s="58" t="s">
        <v>1418</v>
      </c>
      <c r="H40" s="58" t="s">
        <v>1434</v>
      </c>
      <c r="I40" s="58"/>
      <c r="J40" s="167">
        <v>2.4500000000000002</v>
      </c>
      <c r="K40" s="192">
        <v>0</v>
      </c>
      <c r="L40" s="168" t="s">
        <v>1392</v>
      </c>
      <c r="M40" s="58"/>
      <c r="N40" s="56">
        <f>N39+IF(AND(L40="Pago",OR(E40='PC Receitas'!$O$4,E40='PC Receitas'!$O$5,E40='PC Receitas'!$O$6)),J40,IF(AND(L40="Pago",OR(E40='PC Receitas'!$O$7,E40='PC Receitas'!$O$8,E40='PC Receitas'!$O$9,E40='PC Receitas'!$O$10,E40='PC Receitas'!$O$11,E40='PC Receitas'!$O$12,E40='PC Receitas'!$O$13,E40='PC Receitas'!$O$14)),-J40,0))</f>
        <v>9437.9</v>
      </c>
      <c r="S40" s="153" t="str">
        <f t="shared" si="1"/>
        <v>Despesa</v>
      </c>
      <c r="T40" s="150" t="str">
        <f t="shared" si="2"/>
        <v/>
      </c>
      <c r="U40" s="150" t="str">
        <f t="shared" si="3"/>
        <v/>
      </c>
      <c r="V40" s="150" t="str">
        <f t="shared" si="4"/>
        <v>Despesa</v>
      </c>
      <c r="W40" s="154" t="str">
        <f>VLOOKUP(E40,'PC Receitas'!$O$4:$P$14,2,FALSE)</f>
        <v>Despesas_com_RH</v>
      </c>
    </row>
    <row r="41" spans="3:23" ht="19.5" customHeight="1" thickTop="1" thickBot="1" x14ac:dyDescent="0.3">
      <c r="C41" s="58">
        <v>7</v>
      </c>
      <c r="D41" s="58" t="str">
        <f t="shared" ca="1" si="0"/>
        <v>07/08/2017</v>
      </c>
      <c r="E41" s="58" t="s">
        <v>154</v>
      </c>
      <c r="F41" s="28" t="s">
        <v>1420</v>
      </c>
      <c r="G41" s="28" t="s">
        <v>1376</v>
      </c>
      <c r="H41" s="58" t="s">
        <v>1434</v>
      </c>
      <c r="I41" s="58"/>
      <c r="J41" s="167">
        <v>123.98</v>
      </c>
      <c r="K41" s="192">
        <v>0</v>
      </c>
      <c r="L41" s="168" t="s">
        <v>1392</v>
      </c>
      <c r="M41" s="58"/>
      <c r="N41" s="56">
        <f>N40+IF(AND(L41="Pago",OR(E41='PC Receitas'!$O$4,E41='PC Receitas'!$O$5,E41='PC Receitas'!$O$6)),J41,IF(AND(L41="Pago",OR(E41='PC Receitas'!$O$7,E41='PC Receitas'!$O$8,E41='PC Receitas'!$O$9,E41='PC Receitas'!$O$10,E41='PC Receitas'!$O$11,E41='PC Receitas'!$O$12,E41='PC Receitas'!$O$13,E41='PC Receitas'!$O$14)),-J41,0))</f>
        <v>9313.92</v>
      </c>
      <c r="S41" s="153" t="str">
        <f t="shared" si="1"/>
        <v>Despesa</v>
      </c>
      <c r="T41" s="150" t="str">
        <f t="shared" si="2"/>
        <v/>
      </c>
      <c r="U41" s="150" t="str">
        <f t="shared" si="3"/>
        <v/>
      </c>
      <c r="V41" s="150" t="str">
        <f t="shared" si="4"/>
        <v>Despesa</v>
      </c>
      <c r="W41" s="154" t="str">
        <f>VLOOKUP(E41,'PC Receitas'!$O$4:$P$14,2,FALSE)</f>
        <v>Despesas_com_RH</v>
      </c>
    </row>
    <row r="42" spans="3:23" ht="19.5" customHeight="1" thickTop="1" thickBot="1" x14ac:dyDescent="0.3">
      <c r="C42" s="58">
        <v>7</v>
      </c>
      <c r="D42" s="58" t="str">
        <f t="shared" ca="1" si="0"/>
        <v>07/08/2017</v>
      </c>
      <c r="E42" s="58" t="s">
        <v>1359</v>
      </c>
      <c r="F42" s="28"/>
      <c r="G42" s="28" t="s">
        <v>1405</v>
      </c>
      <c r="H42" s="58" t="s">
        <v>1434</v>
      </c>
      <c r="I42" s="58"/>
      <c r="J42" s="167">
        <v>1232</v>
      </c>
      <c r="K42" s="192">
        <v>0</v>
      </c>
      <c r="L42" s="168" t="s">
        <v>1392</v>
      </c>
      <c r="M42" s="58"/>
      <c r="N42" s="56">
        <f>N41+IF(AND(L42="Pago",OR(E42='PC Receitas'!$O$4,E42='PC Receitas'!$O$5,E42='PC Receitas'!$O$6)),J42,IF(AND(L42="Pago",OR(E42='PC Receitas'!$O$7,E42='PC Receitas'!$O$8,E42='PC Receitas'!$O$9,E42='PC Receitas'!$O$10,E42='PC Receitas'!$O$11,E42='PC Receitas'!$O$12,E42='PC Receitas'!$O$13,E42='PC Receitas'!$O$14)),-J42,0))</f>
        <v>8081.92</v>
      </c>
      <c r="S42" s="153" t="str">
        <f t="shared" si="1"/>
        <v/>
      </c>
      <c r="T42" s="150" t="str">
        <f t="shared" si="2"/>
        <v>Despesa</v>
      </c>
      <c r="U42" s="150" t="str">
        <f t="shared" si="3"/>
        <v/>
      </c>
      <c r="V42" s="150" t="str">
        <f t="shared" si="4"/>
        <v>Despesa</v>
      </c>
      <c r="W42" s="154" t="str">
        <f>VLOOKUP(E42,'PC Receitas'!$O$4:$P$14,2,FALSE)</f>
        <v>Despesas_Não_Operacionais</v>
      </c>
    </row>
    <row r="43" spans="3:23" ht="19.5" customHeight="1" thickTop="1" thickBot="1" x14ac:dyDescent="0.3">
      <c r="C43" s="58">
        <v>7</v>
      </c>
      <c r="D43" s="58" t="str">
        <f t="shared" ca="1" si="0"/>
        <v>07/08/2017</v>
      </c>
      <c r="E43" s="58" t="s">
        <v>154</v>
      </c>
      <c r="F43" s="28"/>
      <c r="G43" s="28" t="s">
        <v>1379</v>
      </c>
      <c r="H43" s="58" t="s">
        <v>1434</v>
      </c>
      <c r="I43" s="58"/>
      <c r="J43" s="167">
        <v>209.35</v>
      </c>
      <c r="K43" s="192">
        <v>0</v>
      </c>
      <c r="L43" s="168" t="s">
        <v>1392</v>
      </c>
      <c r="M43" s="58"/>
      <c r="N43" s="56">
        <f>N42+IF(AND(L43="Pago",OR(E43='PC Receitas'!$O$4,E43='PC Receitas'!$O$5,E43='PC Receitas'!$O$6)),J43,IF(AND(L43="Pago",OR(E43='PC Receitas'!$O$7,E43='PC Receitas'!$O$8,E43='PC Receitas'!$O$9,E43='PC Receitas'!$O$10,E43='PC Receitas'!$O$11,E43='PC Receitas'!$O$12,E43='PC Receitas'!$O$13,E43='PC Receitas'!$O$14)),-J43,0))</f>
        <v>7872.57</v>
      </c>
      <c r="S43" s="153" t="str">
        <f t="shared" si="1"/>
        <v>Despesa</v>
      </c>
      <c r="T43" s="150" t="str">
        <f t="shared" si="2"/>
        <v/>
      </c>
      <c r="U43" s="150" t="str">
        <f t="shared" si="3"/>
        <v/>
      </c>
      <c r="V43" s="150" t="str">
        <f t="shared" si="4"/>
        <v>Despesa</v>
      </c>
      <c r="W43" s="154" t="str">
        <f>VLOOKUP(E43,'PC Receitas'!$O$4:$P$14,2,FALSE)</f>
        <v>Despesas_com_RH</v>
      </c>
    </row>
    <row r="44" spans="3:23" ht="19.5" customHeight="1" thickTop="1" thickBot="1" x14ac:dyDescent="0.3">
      <c r="C44" s="58">
        <v>8</v>
      </c>
      <c r="D44" s="58" t="str">
        <f t="shared" ca="1" si="0"/>
        <v>08/08/2017</v>
      </c>
      <c r="E44" s="58" t="s">
        <v>1356</v>
      </c>
      <c r="F44" s="28"/>
      <c r="G44" s="28" t="s">
        <v>1424</v>
      </c>
      <c r="H44" s="58" t="s">
        <v>1434</v>
      </c>
      <c r="I44" s="58"/>
      <c r="J44" s="167">
        <v>243</v>
      </c>
      <c r="K44" s="192">
        <v>0</v>
      </c>
      <c r="L44" s="168" t="s">
        <v>1391</v>
      </c>
      <c r="M44" s="58"/>
      <c r="N44" s="56">
        <f>N43+IF(AND(L44="Pago",OR(E44='PC Receitas'!$O$4,E44='PC Receitas'!$O$5,E44='PC Receitas'!$O$6)),J44,IF(AND(L44="Pago",OR(E44='PC Receitas'!$O$7,E44='PC Receitas'!$O$8,E44='PC Receitas'!$O$9,E44='PC Receitas'!$O$10,E44='PC Receitas'!$O$11,E44='PC Receitas'!$O$12,E44='PC Receitas'!$O$13,E44='PC Receitas'!$O$14)),-J44,0))</f>
        <v>7872.57</v>
      </c>
      <c r="S44" s="153" t="str">
        <f t="shared" si="1"/>
        <v>Despesa</v>
      </c>
      <c r="T44" s="150" t="str">
        <f t="shared" si="2"/>
        <v/>
      </c>
      <c r="U44" s="150" t="str">
        <f t="shared" si="3"/>
        <v/>
      </c>
      <c r="V44" s="150" t="str">
        <f t="shared" si="4"/>
        <v>Despesa</v>
      </c>
      <c r="W44" s="154" t="str">
        <f>VLOOKUP(E44,'PC Receitas'!$O$4:$P$14,2,FALSE)</f>
        <v>Despesas_Operacionais</v>
      </c>
    </row>
    <row r="45" spans="3:23" ht="19.5" customHeight="1" thickTop="1" thickBot="1" x14ac:dyDescent="0.3">
      <c r="C45" s="58">
        <v>8</v>
      </c>
      <c r="D45" s="58" t="str">
        <f t="shared" ca="1" si="0"/>
        <v>08/08/2017</v>
      </c>
      <c r="E45" s="58" t="s">
        <v>1356</v>
      </c>
      <c r="F45" s="28"/>
      <c r="G45" s="28" t="s">
        <v>1369</v>
      </c>
      <c r="H45" s="58" t="s">
        <v>1435</v>
      </c>
      <c r="I45" s="58"/>
      <c r="J45" s="167">
        <v>547</v>
      </c>
      <c r="K45" s="192">
        <v>0</v>
      </c>
      <c r="L45" s="168" t="s">
        <v>1391</v>
      </c>
      <c r="M45" s="58"/>
      <c r="N45" s="56">
        <f>N44+IF(AND(L45="Pago",OR(E45='PC Receitas'!$O$4,E45='PC Receitas'!$O$5,E45='PC Receitas'!$O$6)),J45,IF(AND(L45="Pago",OR(E45='PC Receitas'!$O$7,E45='PC Receitas'!$O$8,E45='PC Receitas'!$O$9,E45='PC Receitas'!$O$10,E45='PC Receitas'!$O$11,E45='PC Receitas'!$O$12,E45='PC Receitas'!$O$13,E45='PC Receitas'!$O$14)),-J45,0))</f>
        <v>7872.57</v>
      </c>
      <c r="S45" s="153" t="str">
        <f t="shared" si="1"/>
        <v>Despesa</v>
      </c>
      <c r="T45" s="150" t="str">
        <f t="shared" si="2"/>
        <v/>
      </c>
      <c r="U45" s="150" t="str">
        <f t="shared" si="3"/>
        <v/>
      </c>
      <c r="V45" s="150" t="str">
        <f t="shared" si="4"/>
        <v>Despesa</v>
      </c>
      <c r="W45" s="154" t="str">
        <f>VLOOKUP(E45,'PC Receitas'!$O$4:$P$14,2,FALSE)</f>
        <v>Despesas_Operacionais</v>
      </c>
    </row>
    <row r="46" spans="3:23" ht="19.5" customHeight="1" thickTop="1" thickBot="1" x14ac:dyDescent="0.3">
      <c r="C46" s="58">
        <v>8</v>
      </c>
      <c r="D46" s="58" t="str">
        <f t="shared" ca="1" si="0"/>
        <v>08/08/2017</v>
      </c>
      <c r="E46" s="58" t="s">
        <v>1356</v>
      </c>
      <c r="F46" s="28"/>
      <c r="G46" s="58" t="s">
        <v>1370</v>
      </c>
      <c r="H46" s="58" t="s">
        <v>1436</v>
      </c>
      <c r="I46" s="58"/>
      <c r="J46" s="167">
        <v>439</v>
      </c>
      <c r="K46" s="192">
        <v>0</v>
      </c>
      <c r="L46" s="168" t="s">
        <v>1391</v>
      </c>
      <c r="M46" s="58"/>
      <c r="N46" s="56">
        <f>N45+IF(AND(L46="Pago",OR(E46='PC Receitas'!$O$4,E46='PC Receitas'!$O$5,E46='PC Receitas'!$O$6)),J46,IF(AND(L46="Pago",OR(E46='PC Receitas'!$O$7,E46='PC Receitas'!$O$8,E46='PC Receitas'!$O$9,E46='PC Receitas'!$O$10,E46='PC Receitas'!$O$11,E46='PC Receitas'!$O$12,E46='PC Receitas'!$O$13,E46='PC Receitas'!$O$14)),-J46,0))</f>
        <v>7872.57</v>
      </c>
      <c r="S46" s="153" t="str">
        <f t="shared" si="1"/>
        <v>Despesa</v>
      </c>
      <c r="T46" s="150" t="str">
        <f t="shared" si="2"/>
        <v/>
      </c>
      <c r="U46" s="150" t="str">
        <f t="shared" si="3"/>
        <v/>
      </c>
      <c r="V46" s="150" t="str">
        <f t="shared" si="4"/>
        <v>Despesa</v>
      </c>
      <c r="W46" s="154" t="str">
        <f>VLOOKUP(E46,'PC Receitas'!$O$4:$P$14,2,FALSE)</f>
        <v>Despesas_Operacionais</v>
      </c>
    </row>
    <row r="47" spans="3:23" ht="19.5" customHeight="1" thickTop="1" thickBot="1" x14ac:dyDescent="0.3">
      <c r="C47" s="58">
        <v>8</v>
      </c>
      <c r="D47" s="58" t="str">
        <f t="shared" ca="1" si="0"/>
        <v>08/08/2017</v>
      </c>
      <c r="E47" s="58" t="s">
        <v>1356</v>
      </c>
      <c r="F47" s="28"/>
      <c r="G47" s="28" t="s">
        <v>1368</v>
      </c>
      <c r="H47" s="58" t="s">
        <v>1434</v>
      </c>
      <c r="I47" s="58"/>
      <c r="J47" s="167">
        <v>2.4500000000000002</v>
      </c>
      <c r="K47" s="192">
        <v>0</v>
      </c>
      <c r="L47" s="168" t="s">
        <v>1391</v>
      </c>
      <c r="M47" s="58"/>
      <c r="N47" s="56">
        <f>N46+IF(AND(L47="Pago",OR(E47='PC Receitas'!$O$4,E47='PC Receitas'!$O$5,E47='PC Receitas'!$O$6)),J47,IF(AND(L47="Pago",OR(E47='PC Receitas'!$O$7,E47='PC Receitas'!$O$8,E47='PC Receitas'!$O$9,E47='PC Receitas'!$O$10,E47='PC Receitas'!$O$11,E47='PC Receitas'!$O$12,E47='PC Receitas'!$O$13,E47='PC Receitas'!$O$14)),-J47,0))</f>
        <v>7872.57</v>
      </c>
      <c r="S47" s="153" t="str">
        <f t="shared" si="1"/>
        <v>Despesa</v>
      </c>
      <c r="T47" s="150" t="str">
        <f t="shared" si="2"/>
        <v/>
      </c>
      <c r="U47" s="150" t="str">
        <f t="shared" si="3"/>
        <v/>
      </c>
      <c r="V47" s="150" t="str">
        <f t="shared" si="4"/>
        <v>Despesa</v>
      </c>
      <c r="W47" s="154" t="str">
        <f>VLOOKUP(E47,'PC Receitas'!$O$4:$P$14,2,FALSE)</f>
        <v>Despesas_Operacionais</v>
      </c>
    </row>
    <row r="48" spans="3:23" ht="19.5" customHeight="1" thickTop="1" thickBot="1" x14ac:dyDescent="0.3">
      <c r="C48" s="58">
        <v>8</v>
      </c>
      <c r="D48" s="58" t="str">
        <f t="shared" ca="1" si="0"/>
        <v>08/08/2017</v>
      </c>
      <c r="E48" s="58" t="s">
        <v>1356</v>
      </c>
      <c r="F48" s="28"/>
      <c r="G48" s="58" t="s">
        <v>1374</v>
      </c>
      <c r="H48" s="58" t="s">
        <v>1434</v>
      </c>
      <c r="I48" s="58"/>
      <c r="J48" s="167">
        <v>123.98</v>
      </c>
      <c r="K48" s="192">
        <v>0</v>
      </c>
      <c r="L48" s="168" t="s">
        <v>1391</v>
      </c>
      <c r="M48" s="58"/>
      <c r="N48" s="56">
        <f>N47+IF(AND(L48="Pago",OR(E48='PC Receitas'!$O$4,E48='PC Receitas'!$O$5,E48='PC Receitas'!$O$6)),J48,IF(AND(L48="Pago",OR(E48='PC Receitas'!$O$7,E48='PC Receitas'!$O$8,E48='PC Receitas'!$O$9,E48='PC Receitas'!$O$10,E48='PC Receitas'!$O$11,E48='PC Receitas'!$O$12,E48='PC Receitas'!$O$13,E48='PC Receitas'!$O$14)),-J48,0))</f>
        <v>7872.57</v>
      </c>
      <c r="S48" s="153" t="str">
        <f t="shared" si="1"/>
        <v>Despesa</v>
      </c>
      <c r="T48" s="150" t="str">
        <f t="shared" si="2"/>
        <v/>
      </c>
      <c r="U48" s="150" t="str">
        <f t="shared" si="3"/>
        <v/>
      </c>
      <c r="V48" s="150" t="str">
        <f t="shared" si="4"/>
        <v>Despesa</v>
      </c>
      <c r="W48" s="154" t="str">
        <f>VLOOKUP(E48,'PC Receitas'!$O$4:$P$14,2,FALSE)</f>
        <v>Despesas_Operacionais</v>
      </c>
    </row>
    <row r="49" spans="3:23" ht="19.5" customHeight="1" thickTop="1" thickBot="1" x14ac:dyDescent="0.3">
      <c r="C49" s="58">
        <v>8</v>
      </c>
      <c r="D49" s="58" t="str">
        <f t="shared" ca="1" si="0"/>
        <v>08/08/2017</v>
      </c>
      <c r="E49" s="58" t="s">
        <v>1356</v>
      </c>
      <c r="F49" s="28"/>
      <c r="G49" s="58" t="s">
        <v>1390</v>
      </c>
      <c r="H49" s="58" t="s">
        <v>1437</v>
      </c>
      <c r="I49" s="58"/>
      <c r="J49" s="167">
        <v>1232</v>
      </c>
      <c r="K49" s="192">
        <v>0</v>
      </c>
      <c r="L49" s="168" t="s">
        <v>1391</v>
      </c>
      <c r="M49" s="58"/>
      <c r="N49" s="56">
        <f>N48+IF(AND(L49="Pago",OR(E49='PC Receitas'!$O$4,E49='PC Receitas'!$O$5,E49='PC Receitas'!$O$6)),J49,IF(AND(L49="Pago",OR(E49='PC Receitas'!$O$7,E49='PC Receitas'!$O$8,E49='PC Receitas'!$O$9,E49='PC Receitas'!$O$10,E49='PC Receitas'!$O$11,E49='PC Receitas'!$O$12,E49='PC Receitas'!$O$13,E49='PC Receitas'!$O$14)),-J49,0))</f>
        <v>7872.57</v>
      </c>
      <c r="S49" s="153" t="str">
        <f t="shared" si="1"/>
        <v>Despesa</v>
      </c>
      <c r="T49" s="150" t="str">
        <f t="shared" si="2"/>
        <v/>
      </c>
      <c r="U49" s="150" t="str">
        <f t="shared" si="3"/>
        <v/>
      </c>
      <c r="V49" s="150" t="str">
        <f t="shared" si="4"/>
        <v>Despesa</v>
      </c>
      <c r="W49" s="154" t="str">
        <f>VLOOKUP(E49,'PC Receitas'!$O$4:$P$14,2,FALSE)</f>
        <v>Despesas_Operacionais</v>
      </c>
    </row>
    <row r="50" spans="3:23" ht="19.5" customHeight="1" thickTop="1" thickBot="1" x14ac:dyDescent="0.3">
      <c r="C50" s="58">
        <v>8</v>
      </c>
      <c r="D50" s="58" t="str">
        <f t="shared" ca="1" si="0"/>
        <v>08/08/2017</v>
      </c>
      <c r="E50" s="58" t="s">
        <v>1356</v>
      </c>
      <c r="F50" s="28"/>
      <c r="G50" s="58" t="s">
        <v>1398</v>
      </c>
      <c r="H50" s="58" t="s">
        <v>1437</v>
      </c>
      <c r="I50" s="58"/>
      <c r="J50" s="167">
        <v>209.35</v>
      </c>
      <c r="K50" s="192">
        <v>0</v>
      </c>
      <c r="L50" s="168" t="s">
        <v>1391</v>
      </c>
      <c r="M50" s="58"/>
      <c r="N50" s="56">
        <f>N49+IF(AND(L50="Pago",OR(E50='PC Receitas'!$O$4,E50='PC Receitas'!$O$5,E50='PC Receitas'!$O$6)),J50,IF(AND(L50="Pago",OR(E50='PC Receitas'!$O$7,E50='PC Receitas'!$O$8,E50='PC Receitas'!$O$9,E50='PC Receitas'!$O$10,E50='PC Receitas'!$O$11,E50='PC Receitas'!$O$12,E50='PC Receitas'!$O$13,E50='PC Receitas'!$O$14)),-J50,0))</f>
        <v>7872.57</v>
      </c>
      <c r="S50" s="153" t="str">
        <f t="shared" si="1"/>
        <v>Despesa</v>
      </c>
      <c r="T50" s="150" t="str">
        <f t="shared" si="2"/>
        <v/>
      </c>
      <c r="U50" s="150" t="str">
        <f t="shared" si="3"/>
        <v/>
      </c>
      <c r="V50" s="150" t="str">
        <f t="shared" si="4"/>
        <v>Despesa</v>
      </c>
      <c r="W50" s="154" t="str">
        <f>VLOOKUP(E50,'PC Receitas'!$O$4:$P$14,2,FALSE)</f>
        <v>Despesas_Operacionais</v>
      </c>
    </row>
    <row r="51" spans="3:23" ht="19.5" customHeight="1" thickTop="1" thickBot="1" x14ac:dyDescent="0.3">
      <c r="C51" s="58">
        <v>8</v>
      </c>
      <c r="D51" s="58" t="str">
        <f t="shared" ca="1" si="0"/>
        <v>08/08/2017</v>
      </c>
      <c r="E51" s="58" t="s">
        <v>154</v>
      </c>
      <c r="F51" s="28"/>
      <c r="G51" s="28" t="s">
        <v>1380</v>
      </c>
      <c r="H51" s="58" t="s">
        <v>1437</v>
      </c>
      <c r="I51" s="58"/>
      <c r="J51" s="167">
        <v>243</v>
      </c>
      <c r="K51" s="192">
        <v>0</v>
      </c>
      <c r="L51" s="168" t="s">
        <v>1391</v>
      </c>
      <c r="M51" s="58"/>
      <c r="N51" s="56">
        <f>N50+IF(AND(L51="Pago",OR(E51='PC Receitas'!$O$4,E51='PC Receitas'!$O$5,E51='PC Receitas'!$O$6)),J51,IF(AND(L51="Pago",OR(E51='PC Receitas'!$O$7,E51='PC Receitas'!$O$8,E51='PC Receitas'!$O$9,E51='PC Receitas'!$O$10,E51='PC Receitas'!$O$11,E51='PC Receitas'!$O$12,E51='PC Receitas'!$O$13,E51='PC Receitas'!$O$14)),-J51,0))</f>
        <v>7872.57</v>
      </c>
      <c r="S51" s="153" t="str">
        <f t="shared" si="1"/>
        <v>Despesa</v>
      </c>
      <c r="T51" s="150" t="str">
        <f t="shared" si="2"/>
        <v/>
      </c>
      <c r="U51" s="150" t="str">
        <f t="shared" si="3"/>
        <v/>
      </c>
      <c r="V51" s="150" t="str">
        <f t="shared" si="4"/>
        <v>Despesa</v>
      </c>
      <c r="W51" s="154" t="str">
        <f>VLOOKUP(E51,'PC Receitas'!$O$4:$P$14,2,FALSE)</f>
        <v>Despesas_com_RH</v>
      </c>
    </row>
    <row r="52" spans="3:23" ht="19.5" customHeight="1" thickTop="1" thickBot="1" x14ac:dyDescent="0.3">
      <c r="C52" s="58">
        <v>8</v>
      </c>
      <c r="D52" s="58" t="str">
        <f t="shared" ca="1" si="0"/>
        <v>08/08/2017</v>
      </c>
      <c r="E52" s="58" t="s">
        <v>1352</v>
      </c>
      <c r="F52" s="28"/>
      <c r="G52" s="28" t="s">
        <v>1425</v>
      </c>
      <c r="H52" s="58" t="s">
        <v>1437</v>
      </c>
      <c r="I52" s="58"/>
      <c r="J52" s="167">
        <v>547</v>
      </c>
      <c r="K52" s="192">
        <v>0</v>
      </c>
      <c r="L52" s="168" t="s">
        <v>1391</v>
      </c>
      <c r="M52" s="58"/>
      <c r="N52" s="56">
        <f>N51+IF(AND(L52="Pago",OR(E52='PC Receitas'!$O$4,E52='PC Receitas'!$O$5,E52='PC Receitas'!$O$6)),J52,IF(AND(L52="Pago",OR(E52='PC Receitas'!$O$7,E52='PC Receitas'!$O$8,E52='PC Receitas'!$O$9,E52='PC Receitas'!$O$10,E52='PC Receitas'!$O$11,E52='PC Receitas'!$O$12,E52='PC Receitas'!$O$13,E52='PC Receitas'!$O$14)),-J52,0))</f>
        <v>7872.57</v>
      </c>
      <c r="S52" s="153" t="str">
        <f t="shared" si="1"/>
        <v>Despesa</v>
      </c>
      <c r="T52" s="150" t="str">
        <f t="shared" si="2"/>
        <v/>
      </c>
      <c r="U52" s="150" t="str">
        <f t="shared" si="3"/>
        <v/>
      </c>
      <c r="V52" s="150" t="str">
        <f t="shared" si="4"/>
        <v>Despesa</v>
      </c>
      <c r="W52" s="154" t="str">
        <f>VLOOKUP(E52,'PC Receitas'!$O$4:$P$14,2,FALSE)</f>
        <v>Impostos</v>
      </c>
    </row>
    <row r="53" spans="3:23" ht="19.5" customHeight="1" thickTop="1" thickBot="1" x14ac:dyDescent="0.3">
      <c r="C53" s="58">
        <v>8</v>
      </c>
      <c r="D53" s="58" t="str">
        <f t="shared" ca="1" si="0"/>
        <v>08/08/2017</v>
      </c>
      <c r="E53" s="58" t="s">
        <v>154</v>
      </c>
      <c r="F53" s="28"/>
      <c r="G53" s="28" t="s">
        <v>1422</v>
      </c>
      <c r="H53" s="58" t="s">
        <v>1437</v>
      </c>
      <c r="I53" s="58"/>
      <c r="J53" s="167">
        <v>439</v>
      </c>
      <c r="K53" s="192">
        <v>0</v>
      </c>
      <c r="L53" s="168" t="s">
        <v>1391</v>
      </c>
      <c r="M53" s="58"/>
      <c r="N53" s="56">
        <f>N52+IF(AND(L53="Pago",OR(E53='PC Receitas'!$O$4,E53='PC Receitas'!$O$5,E53='PC Receitas'!$O$6)),J53,IF(AND(L53="Pago",OR(E53='PC Receitas'!$O$7,E53='PC Receitas'!$O$8,E53='PC Receitas'!$O$9,E53='PC Receitas'!$O$10,E53='PC Receitas'!$O$11,E53='PC Receitas'!$O$12,E53='PC Receitas'!$O$13,E53='PC Receitas'!$O$14)),-J53,0))</f>
        <v>7872.57</v>
      </c>
      <c r="S53" s="153" t="str">
        <f t="shared" si="1"/>
        <v>Despesa</v>
      </c>
      <c r="T53" s="150" t="str">
        <f t="shared" si="2"/>
        <v/>
      </c>
      <c r="U53" s="150" t="str">
        <f t="shared" si="3"/>
        <v/>
      </c>
      <c r="V53" s="150" t="str">
        <f t="shared" si="4"/>
        <v>Despesa</v>
      </c>
      <c r="W53" s="154" t="str">
        <f>VLOOKUP(E53,'PC Receitas'!$O$4:$P$14,2,FALSE)</f>
        <v>Despesas_com_RH</v>
      </c>
    </row>
    <row r="54" spans="3:23" ht="19.5" customHeight="1" thickTop="1" thickBot="1" x14ac:dyDescent="0.3">
      <c r="C54" s="58">
        <v>8</v>
      </c>
      <c r="D54" s="58" t="str">
        <f t="shared" ca="1" si="0"/>
        <v>08/08/2017</v>
      </c>
      <c r="E54" s="58" t="s">
        <v>1356</v>
      </c>
      <c r="F54" s="28"/>
      <c r="G54" s="28" t="s">
        <v>1399</v>
      </c>
      <c r="H54" s="58" t="s">
        <v>1437</v>
      </c>
      <c r="I54" s="58"/>
      <c r="J54" s="167">
        <v>2.4500000000000002</v>
      </c>
      <c r="K54" s="192">
        <v>0</v>
      </c>
      <c r="L54" s="168" t="s">
        <v>1391</v>
      </c>
      <c r="M54" s="58"/>
      <c r="N54" s="56">
        <f>N53+IF(AND(L54="Pago",OR(E54='PC Receitas'!$O$4,E54='PC Receitas'!$O$5,E54='PC Receitas'!$O$6)),J54,IF(AND(L54="Pago",OR(E54='PC Receitas'!$O$7,E54='PC Receitas'!$O$8,E54='PC Receitas'!$O$9,E54='PC Receitas'!$O$10,E54='PC Receitas'!$O$11,E54='PC Receitas'!$O$12,E54='PC Receitas'!$O$13,E54='PC Receitas'!$O$14)),-J54,0))</f>
        <v>7872.57</v>
      </c>
      <c r="S54" s="153" t="str">
        <f t="shared" si="1"/>
        <v>Despesa</v>
      </c>
      <c r="T54" s="150" t="str">
        <f t="shared" si="2"/>
        <v/>
      </c>
      <c r="U54" s="150" t="str">
        <f t="shared" si="3"/>
        <v/>
      </c>
      <c r="V54" s="150" t="str">
        <f t="shared" si="4"/>
        <v>Despesa</v>
      </c>
      <c r="W54" s="154" t="str">
        <f>VLOOKUP(E54,'PC Receitas'!$O$4:$P$14,2,FALSE)</f>
        <v>Despesas_Operacionais</v>
      </c>
    </row>
    <row r="55" spans="3:23" ht="19.5" customHeight="1" thickTop="1" thickBot="1" x14ac:dyDescent="0.3">
      <c r="C55" s="58">
        <v>8</v>
      </c>
      <c r="D55" s="58" t="str">
        <f t="shared" ca="1" si="0"/>
        <v>08/08/2017</v>
      </c>
      <c r="E55" s="58" t="s">
        <v>1358</v>
      </c>
      <c r="F55" s="28"/>
      <c r="G55" s="28" t="s">
        <v>1423</v>
      </c>
      <c r="H55" s="58" t="s">
        <v>1434</v>
      </c>
      <c r="I55" s="58"/>
      <c r="J55" s="167">
        <v>123.98</v>
      </c>
      <c r="K55" s="192">
        <v>0</v>
      </c>
      <c r="L55" s="168" t="s">
        <v>1391</v>
      </c>
      <c r="M55" s="58"/>
      <c r="N55" s="56">
        <f>N54+IF(AND(L55="Pago",OR(E55='PC Receitas'!$O$4,E55='PC Receitas'!$O$5,E55='PC Receitas'!$O$6)),J55,IF(AND(L55="Pago",OR(E55='PC Receitas'!$O$7,E55='PC Receitas'!$O$8,E55='PC Receitas'!$O$9,E55='PC Receitas'!$O$10,E55='PC Receitas'!$O$11,E55='PC Receitas'!$O$12,E55='PC Receitas'!$O$13,E55='PC Receitas'!$O$14)),-J55,0))</f>
        <v>7872.57</v>
      </c>
      <c r="S55" s="153" t="str">
        <f t="shared" si="1"/>
        <v>Despesa</v>
      </c>
      <c r="T55" s="150" t="str">
        <f t="shared" si="2"/>
        <v/>
      </c>
      <c r="U55" s="150" t="str">
        <f t="shared" si="3"/>
        <v/>
      </c>
      <c r="V55" s="150" t="str">
        <f t="shared" si="4"/>
        <v>Despesa</v>
      </c>
      <c r="W55" s="154" t="str">
        <f>VLOOKUP(E55,'PC Receitas'!$O$4:$P$14,2,FALSE)</f>
        <v>Investimentos</v>
      </c>
    </row>
    <row r="56" spans="3:23" ht="19.5" customHeight="1" thickTop="1" thickBot="1" x14ac:dyDescent="0.3">
      <c r="C56" s="58">
        <v>8</v>
      </c>
      <c r="D56" s="58" t="str">
        <f t="shared" ca="1" si="0"/>
        <v>08/08/2017</v>
      </c>
      <c r="E56" s="58" t="s">
        <v>1350</v>
      </c>
      <c r="F56" s="28"/>
      <c r="G56" s="28" t="s">
        <v>1396</v>
      </c>
      <c r="H56" s="58" t="s">
        <v>1434</v>
      </c>
      <c r="I56" s="58"/>
      <c r="J56" s="167">
        <v>1320</v>
      </c>
      <c r="K56" s="192">
        <v>0</v>
      </c>
      <c r="L56" s="168" t="s">
        <v>1440</v>
      </c>
      <c r="M56" s="58" t="s">
        <v>1439</v>
      </c>
      <c r="N56" s="56">
        <f>N55+IF(AND(L56="Pago",OR(E56='PC Receitas'!$O$4,E56='PC Receitas'!$O$5,E56='PC Receitas'!$O$6)),J56,IF(AND(L56="Pago",OR(E56='PC Receitas'!$O$7,E56='PC Receitas'!$O$8,E56='PC Receitas'!$O$9,E56='PC Receitas'!$O$10,E56='PC Receitas'!$O$11,E56='PC Receitas'!$O$12,E56='PC Receitas'!$O$13,E56='PC Receitas'!$O$14)),-J56,0))</f>
        <v>7872.57</v>
      </c>
      <c r="S56" s="153" t="str">
        <f t="shared" si="1"/>
        <v/>
      </c>
      <c r="T56" s="150" t="str">
        <f t="shared" si="2"/>
        <v/>
      </c>
      <c r="U56" s="150" t="str">
        <f t="shared" si="3"/>
        <v>Receita</v>
      </c>
      <c r="V56" s="150" t="str">
        <f t="shared" si="4"/>
        <v>Receita</v>
      </c>
      <c r="W56" s="154" t="str">
        <f>VLOOKUP(E56,'PC Receitas'!$O$4:$P$14,2,FALSE)</f>
        <v>Receitas_com_Produtos</v>
      </c>
    </row>
    <row r="57" spans="3:23" ht="19.5" customHeight="1" thickTop="1" thickBot="1" x14ac:dyDescent="0.3">
      <c r="C57" s="58"/>
      <c r="D57" s="58" t="str">
        <f t="shared" ca="1" si="0"/>
        <v/>
      </c>
      <c r="E57" s="58"/>
      <c r="F57" s="28"/>
      <c r="G57" s="28"/>
      <c r="H57" s="28"/>
      <c r="I57" s="28"/>
      <c r="J57" s="167"/>
      <c r="K57" s="192"/>
      <c r="L57" s="168"/>
      <c r="M57" s="58"/>
      <c r="N57" s="56">
        <f>N56+IF(AND(L57="Pago",OR(E57='PC Receitas'!$O$4,E57='PC Receitas'!$O$5,E57='PC Receitas'!$O$6)),J57,IF(AND(L57="Pago",OR(E57='PC Receitas'!$O$7,E57='PC Receitas'!$O$8,E57='PC Receitas'!$O$9,E57='PC Receitas'!$O$10,E57='PC Receitas'!$O$11,E57='PC Receitas'!$O$12,E57='PC Receitas'!$O$13,E57='PC Receitas'!$O$14)),-J57,0))</f>
        <v>7872.57</v>
      </c>
      <c r="S57" s="153" t="e">
        <f t="shared" si="1"/>
        <v>#N/A</v>
      </c>
      <c r="T57" s="150" t="e">
        <f t="shared" si="2"/>
        <v>#N/A</v>
      </c>
      <c r="U57" s="150" t="e">
        <f t="shared" si="3"/>
        <v>#N/A</v>
      </c>
      <c r="V57" s="150" t="e">
        <f t="shared" si="4"/>
        <v>#N/A</v>
      </c>
      <c r="W57" s="154" t="e">
        <f>VLOOKUP(E57,'PC Receitas'!$O$4:$P$14,2,FALSE)</f>
        <v>#N/A</v>
      </c>
    </row>
    <row r="58" spans="3:23" ht="19.5" customHeight="1" thickTop="1" thickBot="1" x14ac:dyDescent="0.3">
      <c r="C58" s="58"/>
      <c r="D58" s="58" t="str">
        <f t="shared" ca="1" si="0"/>
        <v/>
      </c>
      <c r="E58" s="58"/>
      <c r="F58" s="28"/>
      <c r="G58" s="28"/>
      <c r="H58" s="28"/>
      <c r="I58" s="28"/>
      <c r="J58" s="167"/>
      <c r="K58" s="192"/>
      <c r="L58" s="168"/>
      <c r="M58" s="58"/>
      <c r="N58" s="56">
        <f>N57+IF(AND(L58="Pago",OR(E58='PC Receitas'!$O$4,E58='PC Receitas'!$O$5,E58='PC Receitas'!$O$6)),J58,IF(AND(L58="Pago",OR(E58='PC Receitas'!$O$7,E58='PC Receitas'!$O$8,E58='PC Receitas'!$O$9,E58='PC Receitas'!$O$10,E58='PC Receitas'!$O$11,E58='PC Receitas'!$O$12,E58='PC Receitas'!$O$13,E58='PC Receitas'!$O$14)),-J58,0))</f>
        <v>7872.57</v>
      </c>
      <c r="S58" s="153" t="e">
        <f t="shared" si="1"/>
        <v>#N/A</v>
      </c>
      <c r="T58" s="150" t="e">
        <f t="shared" si="2"/>
        <v>#N/A</v>
      </c>
      <c r="U58" s="150" t="e">
        <f t="shared" si="3"/>
        <v>#N/A</v>
      </c>
      <c r="V58" s="150" t="e">
        <f t="shared" si="4"/>
        <v>#N/A</v>
      </c>
      <c r="W58" s="154" t="e">
        <f>VLOOKUP(E58,'PC Receitas'!$O$4:$P$14,2,FALSE)</f>
        <v>#N/A</v>
      </c>
    </row>
    <row r="59" spans="3:23" ht="19.5" customHeight="1" thickTop="1" thickBot="1" x14ac:dyDescent="0.3">
      <c r="C59" s="58"/>
      <c r="D59" s="58" t="str">
        <f t="shared" ca="1" si="0"/>
        <v/>
      </c>
      <c r="E59" s="58"/>
      <c r="F59" s="28"/>
      <c r="G59" s="58"/>
      <c r="H59" s="58"/>
      <c r="I59" s="58"/>
      <c r="J59" s="167"/>
      <c r="K59" s="192"/>
      <c r="L59" s="168"/>
      <c r="M59" s="58"/>
      <c r="N59" s="56">
        <f>N58+IF(AND(L59="Pago",OR(E59='PC Receitas'!$O$4,E59='PC Receitas'!$O$5,E59='PC Receitas'!$O$6)),J59,IF(AND(L59="Pago",OR(E59='PC Receitas'!$O$7,E59='PC Receitas'!$O$8,E59='PC Receitas'!$O$9,E59='PC Receitas'!$O$10,E59='PC Receitas'!$O$11,E59='PC Receitas'!$O$12,E59='PC Receitas'!$O$13,E59='PC Receitas'!$O$14)),-J59,0))</f>
        <v>7872.57</v>
      </c>
      <c r="S59" s="153" t="e">
        <f t="shared" si="1"/>
        <v>#N/A</v>
      </c>
      <c r="T59" s="150" t="e">
        <f t="shared" si="2"/>
        <v>#N/A</v>
      </c>
      <c r="U59" s="150" t="e">
        <f t="shared" si="3"/>
        <v>#N/A</v>
      </c>
      <c r="V59" s="150" t="e">
        <f t="shared" si="4"/>
        <v>#N/A</v>
      </c>
      <c r="W59" s="154" t="e">
        <f>VLOOKUP(E59,'PC Receitas'!$O$4:$P$14,2,FALSE)</f>
        <v>#N/A</v>
      </c>
    </row>
    <row r="60" spans="3:23" ht="19.5" customHeight="1" thickTop="1" thickBot="1" x14ac:dyDescent="0.3">
      <c r="C60" s="58"/>
      <c r="D60" s="58" t="str">
        <f t="shared" ca="1" si="0"/>
        <v/>
      </c>
      <c r="E60" s="58"/>
      <c r="F60" s="28"/>
      <c r="G60" s="58"/>
      <c r="H60" s="58"/>
      <c r="I60" s="58"/>
      <c r="J60" s="167"/>
      <c r="K60" s="192"/>
      <c r="L60" s="168"/>
      <c r="M60" s="58"/>
      <c r="N60" s="56">
        <f>N59+IF(AND(L60="Pago",OR(E60='PC Receitas'!$O$4,E60='PC Receitas'!$O$5,E60='PC Receitas'!$O$6)),J60,IF(AND(L60="Pago",OR(E60='PC Receitas'!$O$7,E60='PC Receitas'!$O$8,E60='PC Receitas'!$O$9,E60='PC Receitas'!$O$10,E60='PC Receitas'!$O$11,E60='PC Receitas'!$O$12,E60='PC Receitas'!$O$13,E60='PC Receitas'!$O$14)),-J60,0))</f>
        <v>7872.57</v>
      </c>
      <c r="S60" s="153" t="e">
        <f t="shared" si="1"/>
        <v>#N/A</v>
      </c>
      <c r="T60" s="150" t="e">
        <f t="shared" si="2"/>
        <v>#N/A</v>
      </c>
      <c r="U60" s="150" t="e">
        <f t="shared" si="3"/>
        <v>#N/A</v>
      </c>
      <c r="V60" s="150" t="e">
        <f t="shared" si="4"/>
        <v>#N/A</v>
      </c>
      <c r="W60" s="154" t="e">
        <f>VLOOKUP(E60,'PC Receitas'!$O$4:$P$14,2,FALSE)</f>
        <v>#N/A</v>
      </c>
    </row>
    <row r="61" spans="3:23" ht="19.5" customHeight="1" thickTop="1" thickBot="1" x14ac:dyDescent="0.3">
      <c r="C61" s="58"/>
      <c r="D61" s="58" t="str">
        <f t="shared" ca="1" si="0"/>
        <v/>
      </c>
      <c r="E61" s="58"/>
      <c r="F61" s="28"/>
      <c r="G61" s="28"/>
      <c r="H61" s="28"/>
      <c r="I61" s="28"/>
      <c r="J61" s="167"/>
      <c r="K61" s="192"/>
      <c r="L61" s="168"/>
      <c r="M61" s="58"/>
      <c r="N61" s="56">
        <f>N60+IF(AND(L61="Pago",OR(E61='PC Receitas'!$O$4,E61='PC Receitas'!$O$5,E61='PC Receitas'!$O$6)),J61,IF(AND(L61="Pago",OR(E61='PC Receitas'!$O$7,E61='PC Receitas'!$O$8,E61='PC Receitas'!$O$9,E61='PC Receitas'!$O$10,E61='PC Receitas'!$O$11,E61='PC Receitas'!$O$12,E61='PC Receitas'!$O$13,E61='PC Receitas'!$O$14)),-J61,0))</f>
        <v>7872.57</v>
      </c>
      <c r="S61" s="153" t="e">
        <f t="shared" si="1"/>
        <v>#N/A</v>
      </c>
      <c r="T61" s="150" t="e">
        <f t="shared" si="2"/>
        <v>#N/A</v>
      </c>
      <c r="U61" s="150" t="e">
        <f t="shared" si="3"/>
        <v>#N/A</v>
      </c>
      <c r="V61" s="150" t="e">
        <f t="shared" si="4"/>
        <v>#N/A</v>
      </c>
      <c r="W61" s="154" t="e">
        <f>VLOOKUP(E61,'PC Receitas'!$O$4:$P$14,2,FALSE)</f>
        <v>#N/A</v>
      </c>
    </row>
    <row r="62" spans="3:23" ht="19.5" customHeight="1" thickTop="1" thickBot="1" x14ac:dyDescent="0.3">
      <c r="C62" s="58"/>
      <c r="D62" s="58" t="str">
        <f t="shared" ca="1" si="0"/>
        <v/>
      </c>
      <c r="E62" s="58"/>
      <c r="F62" s="28"/>
      <c r="G62" s="28"/>
      <c r="H62" s="28"/>
      <c r="I62" s="28"/>
      <c r="J62" s="167"/>
      <c r="K62" s="192"/>
      <c r="L62" s="168"/>
      <c r="M62" s="58"/>
      <c r="N62" s="56">
        <f>N61+IF(AND(L62="Pago",OR(E62='PC Receitas'!$O$4,E62='PC Receitas'!$O$5,E62='PC Receitas'!$O$6)),J62,IF(AND(L62="Pago",OR(E62='PC Receitas'!$O$7,E62='PC Receitas'!$O$8,E62='PC Receitas'!$O$9,E62='PC Receitas'!$O$10,E62='PC Receitas'!$O$11,E62='PC Receitas'!$O$12,E62='PC Receitas'!$O$13,E62='PC Receitas'!$O$14)),-J62,0))</f>
        <v>7872.57</v>
      </c>
      <c r="S62" s="153" t="e">
        <f t="shared" si="1"/>
        <v>#N/A</v>
      </c>
      <c r="T62" s="150" t="e">
        <f t="shared" si="2"/>
        <v>#N/A</v>
      </c>
      <c r="U62" s="150" t="e">
        <f t="shared" si="3"/>
        <v>#N/A</v>
      </c>
      <c r="V62" s="150" t="e">
        <f t="shared" si="4"/>
        <v>#N/A</v>
      </c>
      <c r="W62" s="154" t="e">
        <f>VLOOKUP(E62,'PC Receitas'!$O$4:$P$14,2,FALSE)</f>
        <v>#N/A</v>
      </c>
    </row>
    <row r="63" spans="3:23" ht="19.5" customHeight="1" thickTop="1" thickBot="1" x14ac:dyDescent="0.3">
      <c r="C63" s="58"/>
      <c r="D63" s="58" t="str">
        <f t="shared" ca="1" si="0"/>
        <v/>
      </c>
      <c r="E63" s="58"/>
      <c r="F63" s="28"/>
      <c r="G63" s="28"/>
      <c r="H63" s="28"/>
      <c r="I63" s="28"/>
      <c r="J63" s="167"/>
      <c r="K63" s="192"/>
      <c r="L63" s="168"/>
      <c r="M63" s="58"/>
      <c r="N63" s="56">
        <f>N62+IF(AND(L63="Pago",OR(E63='PC Receitas'!$O$4,E63='PC Receitas'!$O$5,E63='PC Receitas'!$O$6)),J63,IF(AND(L63="Pago",OR(E63='PC Receitas'!$O$7,E63='PC Receitas'!$O$8,E63='PC Receitas'!$O$9,E63='PC Receitas'!$O$10,E63='PC Receitas'!$O$11,E63='PC Receitas'!$O$12,E63='PC Receitas'!$O$13,E63='PC Receitas'!$O$14)),-J63,0))</f>
        <v>7872.57</v>
      </c>
      <c r="S63" s="153" t="e">
        <f t="shared" si="1"/>
        <v>#N/A</v>
      </c>
      <c r="T63" s="150" t="e">
        <f t="shared" si="2"/>
        <v>#N/A</v>
      </c>
      <c r="U63" s="150" t="e">
        <f t="shared" si="3"/>
        <v>#N/A</v>
      </c>
      <c r="V63" s="150" t="e">
        <f t="shared" si="4"/>
        <v>#N/A</v>
      </c>
      <c r="W63" s="154" t="e">
        <f>VLOOKUP(E63,'PC Receitas'!$O$4:$P$14,2,FALSE)</f>
        <v>#N/A</v>
      </c>
    </row>
    <row r="64" spans="3:23" ht="19.5" customHeight="1" thickTop="1" thickBot="1" x14ac:dyDescent="0.3">
      <c r="C64" s="58"/>
      <c r="D64" s="58" t="str">
        <f t="shared" ca="1" si="0"/>
        <v/>
      </c>
      <c r="E64" s="58"/>
      <c r="F64" s="28"/>
      <c r="G64" s="58"/>
      <c r="H64" s="58"/>
      <c r="I64" s="58"/>
      <c r="J64" s="167"/>
      <c r="K64" s="192"/>
      <c r="L64" s="168"/>
      <c r="M64" s="58"/>
      <c r="N64" s="56">
        <f>N63+IF(AND(L64="Pago",OR(E64='PC Receitas'!$O$4,E64='PC Receitas'!$O$5,E64='PC Receitas'!$O$6)),J64,IF(AND(L64="Pago",OR(E64='PC Receitas'!$O$7,E64='PC Receitas'!$O$8,E64='PC Receitas'!$O$9,E64='PC Receitas'!$O$10,E64='PC Receitas'!$O$11,E64='PC Receitas'!$O$12,E64='PC Receitas'!$O$13,E64='PC Receitas'!$O$14)),-J64,0))</f>
        <v>7872.57</v>
      </c>
      <c r="S64" s="153" t="e">
        <f t="shared" si="1"/>
        <v>#N/A</v>
      </c>
      <c r="T64" s="150" t="e">
        <f t="shared" si="2"/>
        <v>#N/A</v>
      </c>
      <c r="U64" s="150" t="e">
        <f t="shared" si="3"/>
        <v>#N/A</v>
      </c>
      <c r="V64" s="150" t="e">
        <f t="shared" si="4"/>
        <v>#N/A</v>
      </c>
      <c r="W64" s="154" t="e">
        <f>VLOOKUP(E64,'PC Receitas'!$O$4:$P$14,2,FALSE)</f>
        <v>#N/A</v>
      </c>
    </row>
    <row r="65" spans="3:23" ht="19.5" customHeight="1" thickTop="1" thickBot="1" x14ac:dyDescent="0.3">
      <c r="C65" s="58"/>
      <c r="D65" s="58" t="str">
        <f t="shared" ca="1" si="0"/>
        <v/>
      </c>
      <c r="E65" s="58"/>
      <c r="F65" s="28"/>
      <c r="G65" s="28"/>
      <c r="H65" s="28"/>
      <c r="I65" s="28"/>
      <c r="J65" s="167"/>
      <c r="K65" s="192"/>
      <c r="L65" s="168"/>
      <c r="M65" s="58"/>
      <c r="N65" s="56">
        <f>N64+IF(AND(L65="Pago",OR(E65='PC Receitas'!$O$4,E65='PC Receitas'!$O$5,E65='PC Receitas'!$O$6)),J65,IF(AND(L65="Pago",OR(E65='PC Receitas'!$O$7,E65='PC Receitas'!$O$8,E65='PC Receitas'!$O$9,E65='PC Receitas'!$O$10,E65='PC Receitas'!$O$11,E65='PC Receitas'!$O$12,E65='PC Receitas'!$O$13,E65='PC Receitas'!$O$14)),-J65,0))</f>
        <v>7872.57</v>
      </c>
      <c r="S65" s="153" t="e">
        <f t="shared" si="1"/>
        <v>#N/A</v>
      </c>
      <c r="T65" s="150" t="e">
        <f t="shared" si="2"/>
        <v>#N/A</v>
      </c>
      <c r="U65" s="150" t="e">
        <f t="shared" si="3"/>
        <v>#N/A</v>
      </c>
      <c r="V65" s="150" t="e">
        <f t="shared" si="4"/>
        <v>#N/A</v>
      </c>
      <c r="W65" s="154" t="e">
        <f>VLOOKUP(E65,'PC Receitas'!$O$4:$P$14,2,FALSE)</f>
        <v>#N/A</v>
      </c>
    </row>
    <row r="66" spans="3:23" ht="19.5" customHeight="1" thickTop="1" thickBot="1" x14ac:dyDescent="0.3">
      <c r="C66" s="58"/>
      <c r="D66" s="58" t="str">
        <f t="shared" ca="1" si="0"/>
        <v/>
      </c>
      <c r="E66" s="58"/>
      <c r="F66" s="28"/>
      <c r="G66" s="28"/>
      <c r="H66" s="28"/>
      <c r="I66" s="28"/>
      <c r="J66" s="167"/>
      <c r="K66" s="192"/>
      <c r="L66" s="168"/>
      <c r="M66" s="58"/>
      <c r="N66" s="56">
        <f>N65+IF(AND(L66="Pago",OR(E66='PC Receitas'!$O$4,E66='PC Receitas'!$O$5,E66='PC Receitas'!$O$6)),J66,IF(AND(L66="Pago",OR(E66='PC Receitas'!$O$7,E66='PC Receitas'!$O$8,E66='PC Receitas'!$O$9,E66='PC Receitas'!$O$10,E66='PC Receitas'!$O$11,E66='PC Receitas'!$O$12,E66='PC Receitas'!$O$13,E66='PC Receitas'!$O$14)),-J66,0))</f>
        <v>7872.57</v>
      </c>
      <c r="S66" s="153" t="e">
        <f t="shared" si="1"/>
        <v>#N/A</v>
      </c>
      <c r="T66" s="150" t="e">
        <f t="shared" si="2"/>
        <v>#N/A</v>
      </c>
      <c r="U66" s="150" t="e">
        <f t="shared" si="3"/>
        <v>#N/A</v>
      </c>
      <c r="V66" s="150" t="e">
        <f t="shared" si="4"/>
        <v>#N/A</v>
      </c>
      <c r="W66" s="154" t="e">
        <f>VLOOKUP(E66,'PC Receitas'!$O$4:$P$14,2,FALSE)</f>
        <v>#N/A</v>
      </c>
    </row>
    <row r="67" spans="3:23" ht="19.5" customHeight="1" thickTop="1" thickBot="1" x14ac:dyDescent="0.3">
      <c r="C67" s="58"/>
      <c r="D67" s="58" t="str">
        <f t="shared" ca="1" si="0"/>
        <v/>
      </c>
      <c r="E67" s="58"/>
      <c r="F67" s="28"/>
      <c r="G67" s="58"/>
      <c r="H67" s="58"/>
      <c r="I67" s="58"/>
      <c r="J67" s="167"/>
      <c r="K67" s="192"/>
      <c r="L67" s="168"/>
      <c r="M67" s="58"/>
      <c r="N67" s="56">
        <f>N66+IF(AND(L67="Pago",OR(E67='PC Receitas'!$O$4,E67='PC Receitas'!$O$5,E67='PC Receitas'!$O$6)),J67,IF(AND(L67="Pago",OR(E67='PC Receitas'!$O$7,E67='PC Receitas'!$O$8,E67='PC Receitas'!$O$9,E67='PC Receitas'!$O$10,E67='PC Receitas'!$O$11,E67='PC Receitas'!$O$12,E67='PC Receitas'!$O$13,E67='PC Receitas'!$O$14)),-J67,0))</f>
        <v>7872.57</v>
      </c>
      <c r="S67" s="153" t="e">
        <f t="shared" si="1"/>
        <v>#N/A</v>
      </c>
      <c r="T67" s="150" t="e">
        <f t="shared" si="2"/>
        <v>#N/A</v>
      </c>
      <c r="U67" s="150" t="e">
        <f t="shared" si="3"/>
        <v>#N/A</v>
      </c>
      <c r="V67" s="150" t="e">
        <f t="shared" si="4"/>
        <v>#N/A</v>
      </c>
      <c r="W67" s="154" t="e">
        <f>VLOOKUP(E67,'PC Receitas'!$O$4:$P$14,2,FALSE)</f>
        <v>#N/A</v>
      </c>
    </row>
    <row r="68" spans="3:23" ht="19.5" customHeight="1" thickTop="1" thickBot="1" x14ac:dyDescent="0.3">
      <c r="C68" s="58"/>
      <c r="D68" s="58" t="str">
        <f t="shared" ca="1" si="0"/>
        <v/>
      </c>
      <c r="E68" s="58"/>
      <c r="F68" s="28"/>
      <c r="G68" s="28"/>
      <c r="H68" s="28"/>
      <c r="I68" s="28"/>
      <c r="J68" s="167"/>
      <c r="K68" s="192"/>
      <c r="L68" s="168"/>
      <c r="M68" s="58"/>
      <c r="N68" s="56">
        <f>N67+IF(AND(L68="Pago",OR(E68='PC Receitas'!$O$4,E68='PC Receitas'!$O$5,E68='PC Receitas'!$O$6)),J68,IF(AND(L68="Pago",OR(E68='PC Receitas'!$O$7,E68='PC Receitas'!$O$8,E68='PC Receitas'!$O$9,E68='PC Receitas'!$O$10,E68='PC Receitas'!$O$11,E68='PC Receitas'!$O$12,E68='PC Receitas'!$O$13,E68='PC Receitas'!$O$14)),-J68,0))</f>
        <v>7872.57</v>
      </c>
      <c r="S68" s="153" t="e">
        <f t="shared" si="1"/>
        <v>#N/A</v>
      </c>
      <c r="T68" s="150" t="e">
        <f t="shared" si="2"/>
        <v>#N/A</v>
      </c>
      <c r="U68" s="150" t="e">
        <f t="shared" si="3"/>
        <v>#N/A</v>
      </c>
      <c r="V68" s="150" t="e">
        <f t="shared" si="4"/>
        <v>#N/A</v>
      </c>
      <c r="W68" s="154" t="e">
        <f>VLOOKUP(E68,'PC Receitas'!$O$4:$P$14,2,FALSE)</f>
        <v>#N/A</v>
      </c>
    </row>
    <row r="69" spans="3:23" ht="19.5" customHeight="1" thickTop="1" thickBot="1" x14ac:dyDescent="0.3">
      <c r="C69" s="58"/>
      <c r="D69" s="58" t="str">
        <f t="shared" ca="1" si="0"/>
        <v/>
      </c>
      <c r="E69" s="58"/>
      <c r="F69" s="28"/>
      <c r="G69" s="28"/>
      <c r="H69" s="28"/>
      <c r="I69" s="28"/>
      <c r="J69" s="167"/>
      <c r="K69" s="192"/>
      <c r="L69" s="168"/>
      <c r="M69" s="58"/>
      <c r="N69" s="56">
        <f>N68+IF(AND(L69="Pago",OR(E69='PC Receitas'!$O$4,E69='PC Receitas'!$O$5,E69='PC Receitas'!$O$6)),J69,IF(AND(L69="Pago",OR(E69='PC Receitas'!$O$7,E69='PC Receitas'!$O$8,E69='PC Receitas'!$O$9,E69='PC Receitas'!$O$10,E69='PC Receitas'!$O$11,E69='PC Receitas'!$O$12,E69='PC Receitas'!$O$13,E69='PC Receitas'!$O$14)),-J69,0))</f>
        <v>7872.57</v>
      </c>
      <c r="S69" s="153" t="e">
        <f t="shared" si="1"/>
        <v>#N/A</v>
      </c>
      <c r="T69" s="150" t="e">
        <f t="shared" si="2"/>
        <v>#N/A</v>
      </c>
      <c r="U69" s="150" t="e">
        <f t="shared" si="3"/>
        <v>#N/A</v>
      </c>
      <c r="V69" s="150" t="e">
        <f t="shared" si="4"/>
        <v>#N/A</v>
      </c>
      <c r="W69" s="154" t="e">
        <f>VLOOKUP(E69,'PC Receitas'!$O$4:$P$14,2,FALSE)</f>
        <v>#N/A</v>
      </c>
    </row>
    <row r="70" spans="3:23" ht="19.5" customHeight="1" thickTop="1" thickBot="1" x14ac:dyDescent="0.3">
      <c r="C70" s="58"/>
      <c r="D70" s="58" t="str">
        <f t="shared" ref="D70:D133" ca="1" si="5">IF(C70&lt;&gt;"",TEXT(C70,"00")&amp;"/08/"&amp;YEAR(TODAY()),"")</f>
        <v/>
      </c>
      <c r="E70" s="58"/>
      <c r="F70" s="28"/>
      <c r="G70" s="58"/>
      <c r="H70" s="58"/>
      <c r="I70" s="58"/>
      <c r="J70" s="167"/>
      <c r="K70" s="192"/>
      <c r="L70" s="168"/>
      <c r="M70" s="58"/>
      <c r="N70" s="56">
        <f>N69+IF(AND(L70="Pago",OR(E70='PC Receitas'!$O$4,E70='PC Receitas'!$O$5,E70='PC Receitas'!$O$6)),J70,IF(AND(L70="Pago",OR(E70='PC Receitas'!$O$7,E70='PC Receitas'!$O$8,E70='PC Receitas'!$O$9,E70='PC Receitas'!$O$10,E70='PC Receitas'!$O$11,E70='PC Receitas'!$O$12,E70='PC Receitas'!$O$13,E70='PC Receitas'!$O$14)),-J70,0))</f>
        <v>7872.57</v>
      </c>
      <c r="S70" s="153" t="e">
        <f t="shared" ref="S70:S133" si="6">IF(W70="Despesas_com_RH","Despesa",IF(W70="Despesas_Operacionais","Despesa",IF(W70="Despesas_com_Marketing","Despesa",IF(W70="Impostos","Despesa",IF(W70="Investimentos","Despesa","")))))</f>
        <v>#N/A</v>
      </c>
      <c r="T70" s="150" t="e">
        <f t="shared" ref="T70:T133" si="7">IF(W70="Despesas_com_Produtos","Despesa",IF(W70="Despesas_com_Serviços","Despesa",IF(W70="Despesas_Não_Operacionais","Despesa","")))</f>
        <v>#N/A</v>
      </c>
      <c r="U70" s="150" t="e">
        <f t="shared" ref="U70:U133" si="8">IF(W70="Receitas_com_Produtos","Receita",IF(W70="Receitas_com_Serviços","Receita",IF(W70="Receitas_Não_Operacionais","Receita","")))</f>
        <v>#N/A</v>
      </c>
      <c r="V70" s="150" t="e">
        <f t="shared" ref="V70:V133" si="9">IF(S70&lt;&gt;"",S70,IF(T70&lt;&gt;"",T70,IF(U70&lt;&gt;"",U70,"")))</f>
        <v>#N/A</v>
      </c>
      <c r="W70" s="154" t="e">
        <f>VLOOKUP(E70,'PC Receitas'!$O$4:$P$14,2,FALSE)</f>
        <v>#N/A</v>
      </c>
    </row>
    <row r="71" spans="3:23" ht="19.5" customHeight="1" thickTop="1" thickBot="1" x14ac:dyDescent="0.3">
      <c r="C71" s="58"/>
      <c r="D71" s="58" t="str">
        <f t="shared" ca="1" si="5"/>
        <v/>
      </c>
      <c r="E71" s="58"/>
      <c r="F71" s="28"/>
      <c r="G71" s="58"/>
      <c r="H71" s="58"/>
      <c r="I71" s="58"/>
      <c r="J71" s="167"/>
      <c r="K71" s="192"/>
      <c r="L71" s="168"/>
      <c r="M71" s="58"/>
      <c r="N71" s="56">
        <f>N70+IF(AND(L71="Pago",OR(E71='PC Receitas'!$O$4,E71='PC Receitas'!$O$5,E71='PC Receitas'!$O$6)),J71,IF(AND(L71="Pago",OR(E71='PC Receitas'!$O$7,E71='PC Receitas'!$O$8,E71='PC Receitas'!$O$9,E71='PC Receitas'!$O$10,E71='PC Receitas'!$O$11,E71='PC Receitas'!$O$12,E71='PC Receitas'!$O$13,E71='PC Receitas'!$O$14)),-J71,0))</f>
        <v>7872.57</v>
      </c>
      <c r="S71" s="153" t="e">
        <f t="shared" si="6"/>
        <v>#N/A</v>
      </c>
      <c r="T71" s="150" t="e">
        <f t="shared" si="7"/>
        <v>#N/A</v>
      </c>
      <c r="U71" s="150" t="e">
        <f t="shared" si="8"/>
        <v>#N/A</v>
      </c>
      <c r="V71" s="150" t="e">
        <f t="shared" si="9"/>
        <v>#N/A</v>
      </c>
      <c r="W71" s="154" t="e">
        <f>VLOOKUP(E71,'PC Receitas'!$O$4:$P$14,2,FALSE)</f>
        <v>#N/A</v>
      </c>
    </row>
    <row r="72" spans="3:23" ht="19.5" customHeight="1" thickTop="1" thickBot="1" x14ac:dyDescent="0.3">
      <c r="C72" s="58"/>
      <c r="D72" s="58" t="str">
        <f t="shared" ca="1" si="5"/>
        <v/>
      </c>
      <c r="E72" s="58"/>
      <c r="F72" s="28"/>
      <c r="G72" s="58"/>
      <c r="H72" s="58"/>
      <c r="I72" s="58"/>
      <c r="J72" s="167"/>
      <c r="K72" s="192"/>
      <c r="L72" s="168"/>
      <c r="M72" s="58"/>
      <c r="N72" s="56">
        <f>N71+IF(AND(L72="Pago",OR(E72='PC Receitas'!$O$4,E72='PC Receitas'!$O$5,E72='PC Receitas'!$O$6)),J72,IF(AND(L72="Pago",OR(E72='PC Receitas'!$O$7,E72='PC Receitas'!$O$8,E72='PC Receitas'!$O$9,E72='PC Receitas'!$O$10,E72='PC Receitas'!$O$11,E72='PC Receitas'!$O$12,E72='PC Receitas'!$O$13,E72='PC Receitas'!$O$14)),-J72,0))</f>
        <v>7872.57</v>
      </c>
      <c r="S72" s="153" t="e">
        <f t="shared" si="6"/>
        <v>#N/A</v>
      </c>
      <c r="T72" s="150" t="e">
        <f t="shared" si="7"/>
        <v>#N/A</v>
      </c>
      <c r="U72" s="150" t="e">
        <f t="shared" si="8"/>
        <v>#N/A</v>
      </c>
      <c r="V72" s="150" t="e">
        <f t="shared" si="9"/>
        <v>#N/A</v>
      </c>
      <c r="W72" s="154" t="e">
        <f>VLOOKUP(E72,'PC Receitas'!$O$4:$P$14,2,FALSE)</f>
        <v>#N/A</v>
      </c>
    </row>
    <row r="73" spans="3:23" ht="19.5" customHeight="1" thickTop="1" thickBot="1" x14ac:dyDescent="0.3">
      <c r="C73" s="58"/>
      <c r="D73" s="58" t="str">
        <f t="shared" ca="1" si="5"/>
        <v/>
      </c>
      <c r="E73" s="58"/>
      <c r="F73" s="28"/>
      <c r="G73" s="58"/>
      <c r="H73" s="58"/>
      <c r="I73" s="58"/>
      <c r="J73" s="167"/>
      <c r="K73" s="192"/>
      <c r="L73" s="168"/>
      <c r="M73" s="58"/>
      <c r="N73" s="56">
        <f>N72+IF(AND(L73="Pago",OR(E73='PC Receitas'!$O$4,E73='PC Receitas'!$O$5,E73='PC Receitas'!$O$6)),J73,IF(AND(L73="Pago",OR(E73='PC Receitas'!$O$7,E73='PC Receitas'!$O$8,E73='PC Receitas'!$O$9,E73='PC Receitas'!$O$10,E73='PC Receitas'!$O$11,E73='PC Receitas'!$O$12,E73='PC Receitas'!$O$13,E73='PC Receitas'!$O$14)),-J73,0))</f>
        <v>7872.57</v>
      </c>
      <c r="S73" s="153" t="e">
        <f t="shared" si="6"/>
        <v>#N/A</v>
      </c>
      <c r="T73" s="150" t="e">
        <f t="shared" si="7"/>
        <v>#N/A</v>
      </c>
      <c r="U73" s="150" t="e">
        <f t="shared" si="8"/>
        <v>#N/A</v>
      </c>
      <c r="V73" s="150" t="e">
        <f t="shared" si="9"/>
        <v>#N/A</v>
      </c>
      <c r="W73" s="154" t="e">
        <f>VLOOKUP(E73,'PC Receitas'!$O$4:$P$14,2,FALSE)</f>
        <v>#N/A</v>
      </c>
    </row>
    <row r="74" spans="3:23" ht="19.5" customHeight="1" thickTop="1" thickBot="1" x14ac:dyDescent="0.3">
      <c r="C74" s="58"/>
      <c r="D74" s="58" t="str">
        <f t="shared" ca="1" si="5"/>
        <v/>
      </c>
      <c r="E74" s="58"/>
      <c r="F74" s="28"/>
      <c r="G74" s="28"/>
      <c r="H74" s="28"/>
      <c r="I74" s="28"/>
      <c r="J74" s="167"/>
      <c r="K74" s="192"/>
      <c r="L74" s="168"/>
      <c r="M74" s="58"/>
      <c r="N74" s="56">
        <f>N73+IF(AND(L74="Pago",OR(E74='PC Receitas'!$O$4,E74='PC Receitas'!$O$5,E74='PC Receitas'!$O$6)),J74,IF(AND(L74="Pago",OR(E74='PC Receitas'!$O$7,E74='PC Receitas'!$O$8,E74='PC Receitas'!$O$9,E74='PC Receitas'!$O$10,E74='PC Receitas'!$O$11,E74='PC Receitas'!$O$12,E74='PC Receitas'!$O$13,E74='PC Receitas'!$O$14)),-J74,0))</f>
        <v>7872.57</v>
      </c>
      <c r="S74" s="153" t="e">
        <f t="shared" si="6"/>
        <v>#N/A</v>
      </c>
      <c r="T74" s="150" t="e">
        <f t="shared" si="7"/>
        <v>#N/A</v>
      </c>
      <c r="U74" s="150" t="e">
        <f t="shared" si="8"/>
        <v>#N/A</v>
      </c>
      <c r="V74" s="150" t="e">
        <f t="shared" si="9"/>
        <v>#N/A</v>
      </c>
      <c r="W74" s="154" t="e">
        <f>VLOOKUP(E74,'PC Receitas'!$O$4:$P$14,2,FALSE)</f>
        <v>#N/A</v>
      </c>
    </row>
    <row r="75" spans="3:23" ht="19.5" customHeight="1" thickTop="1" thickBot="1" x14ac:dyDescent="0.3">
      <c r="C75" s="58"/>
      <c r="D75" s="58" t="str">
        <f t="shared" ca="1" si="5"/>
        <v/>
      </c>
      <c r="E75" s="58"/>
      <c r="F75" s="28"/>
      <c r="G75" s="28"/>
      <c r="H75" s="28"/>
      <c r="I75" s="28"/>
      <c r="J75" s="167"/>
      <c r="K75" s="192"/>
      <c r="L75" s="168"/>
      <c r="M75" s="58"/>
      <c r="N75" s="56">
        <f>N74+IF(AND(L75="Pago",OR(E75='PC Receitas'!$O$4,E75='PC Receitas'!$O$5,E75='PC Receitas'!$O$6)),J75,IF(AND(L75="Pago",OR(E75='PC Receitas'!$O$7,E75='PC Receitas'!$O$8,E75='PC Receitas'!$O$9,E75='PC Receitas'!$O$10,E75='PC Receitas'!$O$11,E75='PC Receitas'!$O$12,E75='PC Receitas'!$O$13,E75='PC Receitas'!$O$14)),-J75,0))</f>
        <v>7872.57</v>
      </c>
      <c r="S75" s="153" t="e">
        <f t="shared" si="6"/>
        <v>#N/A</v>
      </c>
      <c r="T75" s="150" t="e">
        <f t="shared" si="7"/>
        <v>#N/A</v>
      </c>
      <c r="U75" s="150" t="e">
        <f t="shared" si="8"/>
        <v>#N/A</v>
      </c>
      <c r="V75" s="150" t="e">
        <f t="shared" si="9"/>
        <v>#N/A</v>
      </c>
      <c r="W75" s="154" t="e">
        <f>VLOOKUP(E75,'PC Receitas'!$O$4:$P$14,2,FALSE)</f>
        <v>#N/A</v>
      </c>
    </row>
    <row r="76" spans="3:23" ht="19.5" customHeight="1" thickTop="1" thickBot="1" x14ac:dyDescent="0.3">
      <c r="C76" s="58"/>
      <c r="D76" s="58" t="str">
        <f t="shared" ca="1" si="5"/>
        <v/>
      </c>
      <c r="E76" s="58"/>
      <c r="F76" s="28"/>
      <c r="G76" s="28"/>
      <c r="H76" s="28"/>
      <c r="I76" s="28"/>
      <c r="J76" s="167"/>
      <c r="K76" s="192"/>
      <c r="L76" s="168"/>
      <c r="M76" s="58"/>
      <c r="N76" s="56">
        <f>N75+IF(AND(L76="Pago",OR(E76='PC Receitas'!$O$4,E76='PC Receitas'!$O$5,E76='PC Receitas'!$O$6)),J76,IF(AND(L76="Pago",OR(E76='PC Receitas'!$O$7,E76='PC Receitas'!$O$8,E76='PC Receitas'!$O$9,E76='PC Receitas'!$O$10,E76='PC Receitas'!$O$11,E76='PC Receitas'!$O$12,E76='PC Receitas'!$O$13,E76='PC Receitas'!$O$14)),-J76,0))</f>
        <v>7872.57</v>
      </c>
      <c r="S76" s="153" t="e">
        <f t="shared" si="6"/>
        <v>#N/A</v>
      </c>
      <c r="T76" s="150" t="e">
        <f t="shared" si="7"/>
        <v>#N/A</v>
      </c>
      <c r="U76" s="150" t="e">
        <f t="shared" si="8"/>
        <v>#N/A</v>
      </c>
      <c r="V76" s="150" t="e">
        <f t="shared" si="9"/>
        <v>#N/A</v>
      </c>
      <c r="W76" s="154" t="e">
        <f>VLOOKUP(E76,'PC Receitas'!$O$4:$P$14,2,FALSE)</f>
        <v>#N/A</v>
      </c>
    </row>
    <row r="77" spans="3:23" ht="19.5" customHeight="1" thickTop="1" thickBot="1" x14ac:dyDescent="0.3">
      <c r="C77" s="58"/>
      <c r="D77" s="58" t="str">
        <f t="shared" ca="1" si="5"/>
        <v/>
      </c>
      <c r="E77" s="58"/>
      <c r="F77" s="28"/>
      <c r="G77" s="28"/>
      <c r="H77" s="28"/>
      <c r="I77" s="28"/>
      <c r="J77" s="167"/>
      <c r="K77" s="192"/>
      <c r="L77" s="168"/>
      <c r="M77" s="58"/>
      <c r="N77" s="56">
        <f>N76+IF(AND(L77="Pago",OR(E77='PC Receitas'!$O$4,E77='PC Receitas'!$O$5,E77='PC Receitas'!$O$6)),J77,IF(AND(L77="Pago",OR(E77='PC Receitas'!$O$7,E77='PC Receitas'!$O$8,E77='PC Receitas'!$O$9,E77='PC Receitas'!$O$10,E77='PC Receitas'!$O$11,E77='PC Receitas'!$O$12,E77='PC Receitas'!$O$13,E77='PC Receitas'!$O$14)),-J77,0))</f>
        <v>7872.57</v>
      </c>
      <c r="S77" s="153" t="e">
        <f t="shared" si="6"/>
        <v>#N/A</v>
      </c>
      <c r="T77" s="150" t="e">
        <f t="shared" si="7"/>
        <v>#N/A</v>
      </c>
      <c r="U77" s="150" t="e">
        <f t="shared" si="8"/>
        <v>#N/A</v>
      </c>
      <c r="V77" s="150" t="e">
        <f t="shared" si="9"/>
        <v>#N/A</v>
      </c>
      <c r="W77" s="154" t="e">
        <f>VLOOKUP(E77,'PC Receitas'!$O$4:$P$14,2,FALSE)</f>
        <v>#N/A</v>
      </c>
    </row>
    <row r="78" spans="3:23" ht="19.5" customHeight="1" thickTop="1" thickBot="1" x14ac:dyDescent="0.3">
      <c r="C78" s="58"/>
      <c r="D78" s="58" t="str">
        <f t="shared" ca="1" si="5"/>
        <v/>
      </c>
      <c r="E78" s="58"/>
      <c r="F78" s="28"/>
      <c r="G78" s="28"/>
      <c r="H78" s="28"/>
      <c r="I78" s="28"/>
      <c r="J78" s="167"/>
      <c r="K78" s="192"/>
      <c r="L78" s="168"/>
      <c r="M78" s="58"/>
      <c r="N78" s="56">
        <f>N77+IF(AND(L78="Pago",OR(E78='PC Receitas'!$O$4,E78='PC Receitas'!$O$5,E78='PC Receitas'!$O$6)),J78,IF(AND(L78="Pago",OR(E78='PC Receitas'!$O$7,E78='PC Receitas'!$O$8,E78='PC Receitas'!$O$9,E78='PC Receitas'!$O$10,E78='PC Receitas'!$O$11,E78='PC Receitas'!$O$12,E78='PC Receitas'!$O$13,E78='PC Receitas'!$O$14)),-J78,0))</f>
        <v>7872.57</v>
      </c>
      <c r="S78" s="153" t="e">
        <f t="shared" si="6"/>
        <v>#N/A</v>
      </c>
      <c r="T78" s="150" t="e">
        <f t="shared" si="7"/>
        <v>#N/A</v>
      </c>
      <c r="U78" s="150" t="e">
        <f t="shared" si="8"/>
        <v>#N/A</v>
      </c>
      <c r="V78" s="150" t="e">
        <f t="shared" si="9"/>
        <v>#N/A</v>
      </c>
      <c r="W78" s="154" t="e">
        <f>VLOOKUP(E78,'PC Receitas'!$O$4:$P$14,2,FALSE)</f>
        <v>#N/A</v>
      </c>
    </row>
    <row r="79" spans="3:23" ht="19.5" customHeight="1" thickTop="1" thickBot="1" x14ac:dyDescent="0.3">
      <c r="C79" s="58"/>
      <c r="D79" s="58" t="str">
        <f t="shared" ca="1" si="5"/>
        <v/>
      </c>
      <c r="E79" s="58"/>
      <c r="F79" s="28"/>
      <c r="G79" s="28"/>
      <c r="H79" s="28"/>
      <c r="I79" s="28"/>
      <c r="J79" s="167"/>
      <c r="K79" s="192"/>
      <c r="L79" s="168"/>
      <c r="M79" s="58"/>
      <c r="N79" s="56">
        <f>N78+IF(AND(L79="Pago",OR(E79='PC Receitas'!$O$4,E79='PC Receitas'!$O$5,E79='PC Receitas'!$O$6)),J79,IF(AND(L79="Pago",OR(E79='PC Receitas'!$O$7,E79='PC Receitas'!$O$8,E79='PC Receitas'!$O$9,E79='PC Receitas'!$O$10,E79='PC Receitas'!$O$11,E79='PC Receitas'!$O$12,E79='PC Receitas'!$O$13,E79='PC Receitas'!$O$14)),-J79,0))</f>
        <v>7872.57</v>
      </c>
      <c r="S79" s="153" t="e">
        <f t="shared" si="6"/>
        <v>#N/A</v>
      </c>
      <c r="T79" s="150" t="e">
        <f t="shared" si="7"/>
        <v>#N/A</v>
      </c>
      <c r="U79" s="150" t="e">
        <f t="shared" si="8"/>
        <v>#N/A</v>
      </c>
      <c r="V79" s="150" t="e">
        <f t="shared" si="9"/>
        <v>#N/A</v>
      </c>
      <c r="W79" s="154" t="e">
        <f>VLOOKUP(E79,'PC Receitas'!$O$4:$P$14,2,FALSE)</f>
        <v>#N/A</v>
      </c>
    </row>
    <row r="80" spans="3:23" ht="19.5" customHeight="1" thickTop="1" thickBot="1" x14ac:dyDescent="0.3">
      <c r="C80" s="58"/>
      <c r="D80" s="58" t="str">
        <f t="shared" ca="1" si="5"/>
        <v/>
      </c>
      <c r="E80" s="58"/>
      <c r="F80" s="28"/>
      <c r="G80" s="58"/>
      <c r="H80" s="58"/>
      <c r="I80" s="58"/>
      <c r="J80" s="167"/>
      <c r="K80" s="192"/>
      <c r="L80" s="168"/>
      <c r="M80" s="58"/>
      <c r="N80" s="56">
        <f>N79+IF(AND(L80="Pago",OR(E80='PC Receitas'!$O$4,E80='PC Receitas'!$O$5,E80='PC Receitas'!$O$6)),J80,IF(AND(L80="Pago",OR(E80='PC Receitas'!$O$7,E80='PC Receitas'!$O$8,E80='PC Receitas'!$O$9,E80='PC Receitas'!$O$10,E80='PC Receitas'!$O$11,E80='PC Receitas'!$O$12,E80='PC Receitas'!$O$13,E80='PC Receitas'!$O$14)),-J80,0))</f>
        <v>7872.57</v>
      </c>
      <c r="S80" s="153" t="e">
        <f t="shared" si="6"/>
        <v>#N/A</v>
      </c>
      <c r="T80" s="150" t="e">
        <f t="shared" si="7"/>
        <v>#N/A</v>
      </c>
      <c r="U80" s="150" t="e">
        <f t="shared" si="8"/>
        <v>#N/A</v>
      </c>
      <c r="V80" s="150" t="e">
        <f t="shared" si="9"/>
        <v>#N/A</v>
      </c>
      <c r="W80" s="154" t="e">
        <f>VLOOKUP(E80,'PC Receitas'!$O$4:$P$14,2,FALSE)</f>
        <v>#N/A</v>
      </c>
    </row>
    <row r="81" spans="3:23" ht="19.5" customHeight="1" thickTop="1" thickBot="1" x14ac:dyDescent="0.3">
      <c r="C81" s="58"/>
      <c r="D81" s="58" t="str">
        <f t="shared" ca="1" si="5"/>
        <v/>
      </c>
      <c r="E81" s="58"/>
      <c r="F81" s="28"/>
      <c r="G81" s="28"/>
      <c r="H81" s="28"/>
      <c r="I81" s="28"/>
      <c r="J81" s="167"/>
      <c r="K81" s="192"/>
      <c r="L81" s="168"/>
      <c r="M81" s="58"/>
      <c r="N81" s="56">
        <f>N80+IF(AND(L81="Pago",OR(E81='PC Receitas'!$O$4,E81='PC Receitas'!$O$5,E81='PC Receitas'!$O$6)),J81,IF(AND(L81="Pago",OR(E81='PC Receitas'!$O$7,E81='PC Receitas'!$O$8,E81='PC Receitas'!$O$9,E81='PC Receitas'!$O$10,E81='PC Receitas'!$O$11,E81='PC Receitas'!$O$12,E81='PC Receitas'!$O$13,E81='PC Receitas'!$O$14)),-J81,0))</f>
        <v>7872.57</v>
      </c>
      <c r="S81" s="153" t="e">
        <f t="shared" si="6"/>
        <v>#N/A</v>
      </c>
      <c r="T81" s="150" t="e">
        <f t="shared" si="7"/>
        <v>#N/A</v>
      </c>
      <c r="U81" s="150" t="e">
        <f t="shared" si="8"/>
        <v>#N/A</v>
      </c>
      <c r="V81" s="150" t="e">
        <f t="shared" si="9"/>
        <v>#N/A</v>
      </c>
      <c r="W81" s="154" t="e">
        <f>VLOOKUP(E81,'PC Receitas'!$O$4:$P$14,2,FALSE)</f>
        <v>#N/A</v>
      </c>
    </row>
    <row r="82" spans="3:23" ht="19.5" customHeight="1" thickTop="1" thickBot="1" x14ac:dyDescent="0.3">
      <c r="C82" s="58"/>
      <c r="D82" s="58" t="str">
        <f t="shared" ca="1" si="5"/>
        <v/>
      </c>
      <c r="E82" s="58"/>
      <c r="F82" s="28"/>
      <c r="G82" s="28"/>
      <c r="H82" s="28"/>
      <c r="I82" s="28"/>
      <c r="J82" s="167"/>
      <c r="K82" s="192"/>
      <c r="L82" s="168"/>
      <c r="M82" s="58"/>
      <c r="N82" s="56">
        <f>N81+IF(AND(L82="Pago",OR(E82='PC Receitas'!$O$4,E82='PC Receitas'!$O$5,E82='PC Receitas'!$O$6)),J82,IF(AND(L82="Pago",OR(E82='PC Receitas'!$O$7,E82='PC Receitas'!$O$8,E82='PC Receitas'!$O$9,E82='PC Receitas'!$O$10,E82='PC Receitas'!$O$11,E82='PC Receitas'!$O$12,E82='PC Receitas'!$O$13,E82='PC Receitas'!$O$14)),-J82,0))</f>
        <v>7872.57</v>
      </c>
      <c r="S82" s="153" t="e">
        <f t="shared" si="6"/>
        <v>#N/A</v>
      </c>
      <c r="T82" s="150" t="e">
        <f t="shared" si="7"/>
        <v>#N/A</v>
      </c>
      <c r="U82" s="150" t="e">
        <f t="shared" si="8"/>
        <v>#N/A</v>
      </c>
      <c r="V82" s="150" t="e">
        <f t="shared" si="9"/>
        <v>#N/A</v>
      </c>
      <c r="W82" s="154" t="e">
        <f>VLOOKUP(E82,'PC Receitas'!$O$4:$P$14,2,FALSE)</f>
        <v>#N/A</v>
      </c>
    </row>
    <row r="83" spans="3:23" ht="19.5" customHeight="1" thickTop="1" thickBot="1" x14ac:dyDescent="0.3">
      <c r="C83" s="58"/>
      <c r="D83" s="58" t="str">
        <f t="shared" ca="1" si="5"/>
        <v/>
      </c>
      <c r="E83" s="58"/>
      <c r="F83" s="28"/>
      <c r="G83" s="28"/>
      <c r="H83" s="28"/>
      <c r="I83" s="28"/>
      <c r="J83" s="167"/>
      <c r="K83" s="192"/>
      <c r="L83" s="168"/>
      <c r="M83" s="58"/>
      <c r="N83" s="56">
        <f>N82+IF(AND(L83="Pago",OR(E83='PC Receitas'!$O$4,E83='PC Receitas'!$O$5,E83='PC Receitas'!$O$6)),J83,IF(AND(L83="Pago",OR(E83='PC Receitas'!$O$7,E83='PC Receitas'!$O$8,E83='PC Receitas'!$O$9,E83='PC Receitas'!$O$10,E83='PC Receitas'!$O$11,E83='PC Receitas'!$O$12,E83='PC Receitas'!$O$13,E83='PC Receitas'!$O$14)),-J83,0))</f>
        <v>7872.57</v>
      </c>
      <c r="S83" s="153" t="e">
        <f t="shared" si="6"/>
        <v>#N/A</v>
      </c>
      <c r="T83" s="150" t="e">
        <f t="shared" si="7"/>
        <v>#N/A</v>
      </c>
      <c r="U83" s="150" t="e">
        <f t="shared" si="8"/>
        <v>#N/A</v>
      </c>
      <c r="V83" s="150" t="e">
        <f t="shared" si="9"/>
        <v>#N/A</v>
      </c>
      <c r="W83" s="154" t="e">
        <f>VLOOKUP(E83,'PC Receitas'!$O$4:$P$14,2,FALSE)</f>
        <v>#N/A</v>
      </c>
    </row>
    <row r="84" spans="3:23" ht="19.5" customHeight="1" thickTop="1" thickBot="1" x14ac:dyDescent="0.3">
      <c r="C84" s="58"/>
      <c r="D84" s="58" t="str">
        <f t="shared" ca="1" si="5"/>
        <v/>
      </c>
      <c r="E84" s="58"/>
      <c r="F84" s="28"/>
      <c r="G84" s="58"/>
      <c r="H84" s="58"/>
      <c r="I84" s="58"/>
      <c r="J84" s="167"/>
      <c r="K84" s="192"/>
      <c r="L84" s="168"/>
      <c r="M84" s="58"/>
      <c r="N84" s="56">
        <f>N83+IF(AND(L84="Pago",OR(E84='PC Receitas'!$O$4,E84='PC Receitas'!$O$5,E84='PC Receitas'!$O$6)),J84,IF(AND(L84="Pago",OR(E84='PC Receitas'!$O$7,E84='PC Receitas'!$O$8,E84='PC Receitas'!$O$9,E84='PC Receitas'!$O$10,E84='PC Receitas'!$O$11,E84='PC Receitas'!$O$12,E84='PC Receitas'!$O$13,E84='PC Receitas'!$O$14)),-J84,0))</f>
        <v>7872.57</v>
      </c>
      <c r="S84" s="153" t="e">
        <f t="shared" si="6"/>
        <v>#N/A</v>
      </c>
      <c r="T84" s="150" t="e">
        <f t="shared" si="7"/>
        <v>#N/A</v>
      </c>
      <c r="U84" s="150" t="e">
        <f t="shared" si="8"/>
        <v>#N/A</v>
      </c>
      <c r="V84" s="150" t="e">
        <f t="shared" si="9"/>
        <v>#N/A</v>
      </c>
      <c r="W84" s="154" t="e">
        <f>VLOOKUP(E84,'PC Receitas'!$O$4:$P$14,2,FALSE)</f>
        <v>#N/A</v>
      </c>
    </row>
    <row r="85" spans="3:23" ht="19.5" customHeight="1" thickTop="1" thickBot="1" x14ac:dyDescent="0.3">
      <c r="C85" s="58"/>
      <c r="D85" s="58" t="str">
        <f t="shared" ca="1" si="5"/>
        <v/>
      </c>
      <c r="E85" s="58"/>
      <c r="F85" s="28"/>
      <c r="G85" s="58"/>
      <c r="H85" s="58"/>
      <c r="I85" s="58"/>
      <c r="J85" s="167"/>
      <c r="K85" s="192"/>
      <c r="L85" s="168"/>
      <c r="M85" s="58"/>
      <c r="N85" s="56">
        <f>N84+IF(AND(L85="Pago",OR(E85='PC Receitas'!$O$4,E85='PC Receitas'!$O$5,E85='PC Receitas'!$O$6)),J85,IF(AND(L85="Pago",OR(E85='PC Receitas'!$O$7,E85='PC Receitas'!$O$8,E85='PC Receitas'!$O$9,E85='PC Receitas'!$O$10,E85='PC Receitas'!$O$11,E85='PC Receitas'!$O$12,E85='PC Receitas'!$O$13,E85='PC Receitas'!$O$14)),-J85,0))</f>
        <v>7872.57</v>
      </c>
      <c r="S85" s="153" t="e">
        <f t="shared" si="6"/>
        <v>#N/A</v>
      </c>
      <c r="T85" s="150" t="e">
        <f t="shared" si="7"/>
        <v>#N/A</v>
      </c>
      <c r="U85" s="150" t="e">
        <f t="shared" si="8"/>
        <v>#N/A</v>
      </c>
      <c r="V85" s="150" t="e">
        <f t="shared" si="9"/>
        <v>#N/A</v>
      </c>
      <c r="W85" s="154" t="e">
        <f>VLOOKUP(E85,'PC Receitas'!$O$4:$P$14,2,FALSE)</f>
        <v>#N/A</v>
      </c>
    </row>
    <row r="86" spans="3:23" ht="19.5" customHeight="1" thickTop="1" thickBot="1" x14ac:dyDescent="0.3">
      <c r="C86" s="58"/>
      <c r="D86" s="58" t="str">
        <f t="shared" ca="1" si="5"/>
        <v/>
      </c>
      <c r="E86" s="58"/>
      <c r="F86" s="28"/>
      <c r="G86" s="58"/>
      <c r="H86" s="58"/>
      <c r="I86" s="58"/>
      <c r="J86" s="167"/>
      <c r="K86" s="192"/>
      <c r="L86" s="168"/>
      <c r="M86" s="58"/>
      <c r="N86" s="56">
        <f>N85+IF(AND(L86="Pago",OR(E86='PC Receitas'!$O$4,E86='PC Receitas'!$O$5,E86='PC Receitas'!$O$6)),J86,IF(AND(L86="Pago",OR(E86='PC Receitas'!$O$7,E86='PC Receitas'!$O$8,E86='PC Receitas'!$O$9,E86='PC Receitas'!$O$10,E86='PC Receitas'!$O$11,E86='PC Receitas'!$O$12,E86='PC Receitas'!$O$13,E86='PC Receitas'!$O$14)),-J86,0))</f>
        <v>7872.57</v>
      </c>
      <c r="S86" s="153" t="e">
        <f t="shared" si="6"/>
        <v>#N/A</v>
      </c>
      <c r="T86" s="150" t="e">
        <f t="shared" si="7"/>
        <v>#N/A</v>
      </c>
      <c r="U86" s="150" t="e">
        <f t="shared" si="8"/>
        <v>#N/A</v>
      </c>
      <c r="V86" s="150" t="e">
        <f t="shared" si="9"/>
        <v>#N/A</v>
      </c>
      <c r="W86" s="154" t="e">
        <f>VLOOKUP(E86,'PC Receitas'!$O$4:$P$14,2,FALSE)</f>
        <v>#N/A</v>
      </c>
    </row>
    <row r="87" spans="3:23" ht="19.5" customHeight="1" thickTop="1" thickBot="1" x14ac:dyDescent="0.3">
      <c r="C87" s="58"/>
      <c r="D87" s="58" t="str">
        <f t="shared" ca="1" si="5"/>
        <v/>
      </c>
      <c r="E87" s="58"/>
      <c r="F87" s="28"/>
      <c r="G87" s="28"/>
      <c r="H87" s="28"/>
      <c r="I87" s="28"/>
      <c r="J87" s="167"/>
      <c r="K87" s="192"/>
      <c r="L87" s="168"/>
      <c r="M87" s="58"/>
      <c r="N87" s="56">
        <f>N86+IF(AND(L87="Pago",OR(E87='PC Receitas'!$O$4,E87='PC Receitas'!$O$5,E87='PC Receitas'!$O$6)),J87,IF(AND(L87="Pago",OR(E87='PC Receitas'!$O$7,E87='PC Receitas'!$O$8,E87='PC Receitas'!$O$9,E87='PC Receitas'!$O$10,E87='PC Receitas'!$O$11,E87='PC Receitas'!$O$12,E87='PC Receitas'!$O$13,E87='PC Receitas'!$O$14)),-J87,0))</f>
        <v>7872.57</v>
      </c>
      <c r="S87" s="153" t="e">
        <f t="shared" si="6"/>
        <v>#N/A</v>
      </c>
      <c r="T87" s="150" t="e">
        <f t="shared" si="7"/>
        <v>#N/A</v>
      </c>
      <c r="U87" s="150" t="e">
        <f t="shared" si="8"/>
        <v>#N/A</v>
      </c>
      <c r="V87" s="150" t="e">
        <f t="shared" si="9"/>
        <v>#N/A</v>
      </c>
      <c r="W87" s="154" t="e">
        <f>VLOOKUP(E87,'PC Receitas'!$O$4:$P$14,2,FALSE)</f>
        <v>#N/A</v>
      </c>
    </row>
    <row r="88" spans="3:23" ht="19.5" customHeight="1" thickTop="1" thickBot="1" x14ac:dyDescent="0.3">
      <c r="C88" s="58"/>
      <c r="D88" s="58" t="str">
        <f t="shared" ca="1" si="5"/>
        <v/>
      </c>
      <c r="E88" s="58"/>
      <c r="F88" s="28"/>
      <c r="G88" s="58"/>
      <c r="H88" s="58"/>
      <c r="I88" s="58"/>
      <c r="J88" s="167"/>
      <c r="K88" s="192"/>
      <c r="L88" s="168"/>
      <c r="M88" s="58"/>
      <c r="N88" s="56">
        <f>N87+IF(AND(L88="Pago",OR(E88='PC Receitas'!$O$4,E88='PC Receitas'!$O$5,E88='PC Receitas'!$O$6)),J88,IF(AND(L88="Pago",OR(E88='PC Receitas'!$O$7,E88='PC Receitas'!$O$8,E88='PC Receitas'!$O$9,E88='PC Receitas'!$O$10,E88='PC Receitas'!$O$11,E88='PC Receitas'!$O$12,E88='PC Receitas'!$O$13,E88='PC Receitas'!$O$14)),-J88,0))</f>
        <v>7872.57</v>
      </c>
      <c r="S88" s="153" t="e">
        <f t="shared" si="6"/>
        <v>#N/A</v>
      </c>
      <c r="T88" s="150" t="e">
        <f t="shared" si="7"/>
        <v>#N/A</v>
      </c>
      <c r="U88" s="150" t="e">
        <f t="shared" si="8"/>
        <v>#N/A</v>
      </c>
      <c r="V88" s="150" t="e">
        <f t="shared" si="9"/>
        <v>#N/A</v>
      </c>
      <c r="W88" s="154" t="e">
        <f>VLOOKUP(E88,'PC Receitas'!$O$4:$P$14,2,FALSE)</f>
        <v>#N/A</v>
      </c>
    </row>
    <row r="89" spans="3:23" ht="19.5" customHeight="1" thickTop="1" thickBot="1" x14ac:dyDescent="0.3">
      <c r="C89" s="58"/>
      <c r="D89" s="58" t="str">
        <f t="shared" ca="1" si="5"/>
        <v/>
      </c>
      <c r="E89" s="58"/>
      <c r="F89" s="28"/>
      <c r="G89" s="58"/>
      <c r="H89" s="58"/>
      <c r="I89" s="58"/>
      <c r="J89" s="167"/>
      <c r="K89" s="192"/>
      <c r="L89" s="168"/>
      <c r="M89" s="58"/>
      <c r="N89" s="56">
        <f>N88+IF(AND(L89="Pago",OR(E89='PC Receitas'!$O$4,E89='PC Receitas'!$O$5,E89='PC Receitas'!$O$6)),J89,IF(AND(L89="Pago",OR(E89='PC Receitas'!$O$7,E89='PC Receitas'!$O$8,E89='PC Receitas'!$O$9,E89='PC Receitas'!$O$10,E89='PC Receitas'!$O$11,E89='PC Receitas'!$O$12,E89='PC Receitas'!$O$13,E89='PC Receitas'!$O$14)),-J89,0))</f>
        <v>7872.57</v>
      </c>
      <c r="S89" s="153" t="e">
        <f t="shared" si="6"/>
        <v>#N/A</v>
      </c>
      <c r="T89" s="150" t="e">
        <f t="shared" si="7"/>
        <v>#N/A</v>
      </c>
      <c r="U89" s="150" t="e">
        <f t="shared" si="8"/>
        <v>#N/A</v>
      </c>
      <c r="V89" s="150" t="e">
        <f t="shared" si="9"/>
        <v>#N/A</v>
      </c>
      <c r="W89" s="154" t="e">
        <f>VLOOKUP(E89,'PC Receitas'!$O$4:$P$14,2,FALSE)</f>
        <v>#N/A</v>
      </c>
    </row>
    <row r="90" spans="3:23" ht="19.5" customHeight="1" thickTop="1" thickBot="1" x14ac:dyDescent="0.3">
      <c r="C90" s="58"/>
      <c r="D90" s="58" t="str">
        <f t="shared" ca="1" si="5"/>
        <v/>
      </c>
      <c r="E90" s="58"/>
      <c r="F90" s="28"/>
      <c r="G90" s="28"/>
      <c r="H90" s="28"/>
      <c r="I90" s="28"/>
      <c r="J90" s="167"/>
      <c r="K90" s="192"/>
      <c r="L90" s="168"/>
      <c r="M90" s="58"/>
      <c r="N90" s="56">
        <f>N89+IF(AND(L90="Pago",OR(E90='PC Receitas'!$O$4,E90='PC Receitas'!$O$5,E90='PC Receitas'!$O$6)),J90,IF(AND(L90="Pago",OR(E90='PC Receitas'!$O$7,E90='PC Receitas'!$O$8,E90='PC Receitas'!$O$9,E90='PC Receitas'!$O$10,E90='PC Receitas'!$O$11,E90='PC Receitas'!$O$12,E90='PC Receitas'!$O$13,E90='PC Receitas'!$O$14)),-J90,0))</f>
        <v>7872.57</v>
      </c>
      <c r="S90" s="153" t="e">
        <f t="shared" si="6"/>
        <v>#N/A</v>
      </c>
      <c r="T90" s="150" t="e">
        <f t="shared" si="7"/>
        <v>#N/A</v>
      </c>
      <c r="U90" s="150" t="e">
        <f t="shared" si="8"/>
        <v>#N/A</v>
      </c>
      <c r="V90" s="150" t="e">
        <f t="shared" si="9"/>
        <v>#N/A</v>
      </c>
      <c r="W90" s="154" t="e">
        <f>VLOOKUP(E90,'PC Receitas'!$O$4:$P$14,2,FALSE)</f>
        <v>#N/A</v>
      </c>
    </row>
    <row r="91" spans="3:23" ht="19.5" customHeight="1" thickTop="1" thickBot="1" x14ac:dyDescent="0.3">
      <c r="C91" s="58"/>
      <c r="D91" s="58" t="str">
        <f t="shared" ca="1" si="5"/>
        <v/>
      </c>
      <c r="E91" s="58"/>
      <c r="F91" s="28"/>
      <c r="G91" s="28"/>
      <c r="H91" s="28"/>
      <c r="I91" s="28"/>
      <c r="J91" s="167"/>
      <c r="K91" s="192"/>
      <c r="L91" s="168"/>
      <c r="M91" s="58"/>
      <c r="N91" s="56">
        <f>N90+IF(AND(L91="Pago",OR(E91='PC Receitas'!$O$4,E91='PC Receitas'!$O$5,E91='PC Receitas'!$O$6)),J91,IF(AND(L91="Pago",OR(E91='PC Receitas'!$O$7,E91='PC Receitas'!$O$8,E91='PC Receitas'!$O$9,E91='PC Receitas'!$O$10,E91='PC Receitas'!$O$11,E91='PC Receitas'!$O$12,E91='PC Receitas'!$O$13,E91='PC Receitas'!$O$14)),-J91,0))</f>
        <v>7872.57</v>
      </c>
      <c r="S91" s="153" t="e">
        <f t="shared" si="6"/>
        <v>#N/A</v>
      </c>
      <c r="T91" s="150" t="e">
        <f t="shared" si="7"/>
        <v>#N/A</v>
      </c>
      <c r="U91" s="150" t="e">
        <f t="shared" si="8"/>
        <v>#N/A</v>
      </c>
      <c r="V91" s="150" t="e">
        <f t="shared" si="9"/>
        <v>#N/A</v>
      </c>
      <c r="W91" s="154" t="e">
        <f>VLOOKUP(E91,'PC Receitas'!$O$4:$P$14,2,FALSE)</f>
        <v>#N/A</v>
      </c>
    </row>
    <row r="92" spans="3:23" ht="19.5" customHeight="1" thickTop="1" thickBot="1" x14ac:dyDescent="0.3">
      <c r="C92" s="58"/>
      <c r="D92" s="58" t="str">
        <f t="shared" ca="1" si="5"/>
        <v/>
      </c>
      <c r="E92" s="58"/>
      <c r="F92" s="28"/>
      <c r="G92" s="58"/>
      <c r="H92" s="58"/>
      <c r="I92" s="58"/>
      <c r="J92" s="167"/>
      <c r="K92" s="192"/>
      <c r="L92" s="168"/>
      <c r="M92" s="58"/>
      <c r="N92" s="56">
        <f>N91+IF(AND(L92="Pago",OR(E92='PC Receitas'!$O$4,E92='PC Receitas'!$O$5,E92='PC Receitas'!$O$6)),J92,IF(AND(L92="Pago",OR(E92='PC Receitas'!$O$7,E92='PC Receitas'!$O$8,E92='PC Receitas'!$O$9,E92='PC Receitas'!$O$10,E92='PC Receitas'!$O$11,E92='PC Receitas'!$O$12,E92='PC Receitas'!$O$13,E92='PC Receitas'!$O$14)),-J92,0))</f>
        <v>7872.57</v>
      </c>
      <c r="S92" s="153" t="e">
        <f t="shared" si="6"/>
        <v>#N/A</v>
      </c>
      <c r="T92" s="150" t="e">
        <f t="shared" si="7"/>
        <v>#N/A</v>
      </c>
      <c r="U92" s="150" t="e">
        <f t="shared" si="8"/>
        <v>#N/A</v>
      </c>
      <c r="V92" s="150" t="e">
        <f t="shared" si="9"/>
        <v>#N/A</v>
      </c>
      <c r="W92" s="154" t="e">
        <f>VLOOKUP(E92,'PC Receitas'!$O$4:$P$14,2,FALSE)</f>
        <v>#N/A</v>
      </c>
    </row>
    <row r="93" spans="3:23" ht="19.5" customHeight="1" thickTop="1" thickBot="1" x14ac:dyDescent="0.3">
      <c r="C93" s="58"/>
      <c r="D93" s="58" t="str">
        <f t="shared" ca="1" si="5"/>
        <v/>
      </c>
      <c r="E93" s="58"/>
      <c r="F93" s="28"/>
      <c r="G93" s="28"/>
      <c r="H93" s="28"/>
      <c r="I93" s="28"/>
      <c r="J93" s="167"/>
      <c r="K93" s="192"/>
      <c r="L93" s="168"/>
      <c r="M93" s="58"/>
      <c r="N93" s="56">
        <f>N92+IF(AND(L93="Pago",OR(E93='PC Receitas'!$O$4,E93='PC Receitas'!$O$5,E93='PC Receitas'!$O$6)),J93,IF(AND(L93="Pago",OR(E93='PC Receitas'!$O$7,E93='PC Receitas'!$O$8,E93='PC Receitas'!$O$9,E93='PC Receitas'!$O$10,E93='PC Receitas'!$O$11,E93='PC Receitas'!$O$12,E93='PC Receitas'!$O$13,E93='PC Receitas'!$O$14)),-J93,0))</f>
        <v>7872.57</v>
      </c>
      <c r="S93" s="153" t="e">
        <f t="shared" si="6"/>
        <v>#N/A</v>
      </c>
      <c r="T93" s="150" t="e">
        <f t="shared" si="7"/>
        <v>#N/A</v>
      </c>
      <c r="U93" s="150" t="e">
        <f t="shared" si="8"/>
        <v>#N/A</v>
      </c>
      <c r="V93" s="150" t="e">
        <f t="shared" si="9"/>
        <v>#N/A</v>
      </c>
      <c r="W93" s="154" t="e">
        <f>VLOOKUP(E93,'PC Receitas'!$O$4:$P$14,2,FALSE)</f>
        <v>#N/A</v>
      </c>
    </row>
    <row r="94" spans="3:23" ht="19.5" customHeight="1" thickTop="1" thickBot="1" x14ac:dyDescent="0.3">
      <c r="C94" s="58"/>
      <c r="D94" s="58" t="str">
        <f t="shared" ca="1" si="5"/>
        <v/>
      </c>
      <c r="E94" s="58"/>
      <c r="F94" s="28"/>
      <c r="G94" s="58"/>
      <c r="H94" s="58"/>
      <c r="I94" s="58"/>
      <c r="J94" s="167"/>
      <c r="K94" s="192"/>
      <c r="L94" s="168"/>
      <c r="M94" s="58"/>
      <c r="N94" s="56">
        <f>N93+IF(AND(L94="Pago",OR(E94='PC Receitas'!$O$4,E94='PC Receitas'!$O$5,E94='PC Receitas'!$O$6)),J94,IF(AND(L94="Pago",OR(E94='PC Receitas'!$O$7,E94='PC Receitas'!$O$8,E94='PC Receitas'!$O$9,E94='PC Receitas'!$O$10,E94='PC Receitas'!$O$11,E94='PC Receitas'!$O$12,E94='PC Receitas'!$O$13,E94='PC Receitas'!$O$14)),-J94,0))</f>
        <v>7872.57</v>
      </c>
      <c r="S94" s="153" t="e">
        <f t="shared" si="6"/>
        <v>#N/A</v>
      </c>
      <c r="T94" s="150" t="e">
        <f t="shared" si="7"/>
        <v>#N/A</v>
      </c>
      <c r="U94" s="150" t="e">
        <f t="shared" si="8"/>
        <v>#N/A</v>
      </c>
      <c r="V94" s="150" t="e">
        <f t="shared" si="9"/>
        <v>#N/A</v>
      </c>
      <c r="W94" s="154" t="e">
        <f>VLOOKUP(E94,'PC Receitas'!$O$4:$P$14,2,FALSE)</f>
        <v>#N/A</v>
      </c>
    </row>
    <row r="95" spans="3:23" ht="19.5" customHeight="1" thickTop="1" thickBot="1" x14ac:dyDescent="0.3">
      <c r="C95" s="58"/>
      <c r="D95" s="58" t="str">
        <f t="shared" ca="1" si="5"/>
        <v/>
      </c>
      <c r="E95" s="58"/>
      <c r="F95" s="28"/>
      <c r="G95" s="28"/>
      <c r="H95" s="28"/>
      <c r="I95" s="28"/>
      <c r="J95" s="167"/>
      <c r="K95" s="192"/>
      <c r="L95" s="168"/>
      <c r="M95" s="58"/>
      <c r="N95" s="56">
        <f>N94+IF(AND(L95="Pago",OR(E95='PC Receitas'!$O$4,E95='PC Receitas'!$O$5,E95='PC Receitas'!$O$6)),J95,IF(AND(L95="Pago",OR(E95='PC Receitas'!$O$7,E95='PC Receitas'!$O$8,E95='PC Receitas'!$O$9,E95='PC Receitas'!$O$10,E95='PC Receitas'!$O$11,E95='PC Receitas'!$O$12,E95='PC Receitas'!$O$13,E95='PC Receitas'!$O$14)),-J95,0))</f>
        <v>7872.57</v>
      </c>
      <c r="S95" s="153" t="e">
        <f t="shared" si="6"/>
        <v>#N/A</v>
      </c>
      <c r="T95" s="150" t="e">
        <f t="shared" si="7"/>
        <v>#N/A</v>
      </c>
      <c r="U95" s="150" t="e">
        <f t="shared" si="8"/>
        <v>#N/A</v>
      </c>
      <c r="V95" s="150" t="e">
        <f t="shared" si="9"/>
        <v>#N/A</v>
      </c>
      <c r="W95" s="154" t="e">
        <f>VLOOKUP(E95,'PC Receitas'!$O$4:$P$14,2,FALSE)</f>
        <v>#N/A</v>
      </c>
    </row>
    <row r="96" spans="3:23" ht="19.5" customHeight="1" thickTop="1" thickBot="1" x14ac:dyDescent="0.3">
      <c r="C96" s="58"/>
      <c r="D96" s="58" t="str">
        <f t="shared" ca="1" si="5"/>
        <v/>
      </c>
      <c r="E96" s="58"/>
      <c r="F96" s="28"/>
      <c r="G96" s="28"/>
      <c r="H96" s="28"/>
      <c r="I96" s="28"/>
      <c r="J96" s="167"/>
      <c r="K96" s="192"/>
      <c r="L96" s="168"/>
      <c r="M96" s="58"/>
      <c r="N96" s="56">
        <f>N95+IF(AND(L96="Pago",OR(E96='PC Receitas'!$O$4,E96='PC Receitas'!$O$5,E96='PC Receitas'!$O$6)),J96,IF(AND(L96="Pago",OR(E96='PC Receitas'!$O$7,E96='PC Receitas'!$O$8,E96='PC Receitas'!$O$9,E96='PC Receitas'!$O$10,E96='PC Receitas'!$O$11,E96='PC Receitas'!$O$12,E96='PC Receitas'!$O$13,E96='PC Receitas'!$O$14)),-J96,0))</f>
        <v>7872.57</v>
      </c>
      <c r="S96" s="153" t="e">
        <f t="shared" si="6"/>
        <v>#N/A</v>
      </c>
      <c r="T96" s="150" t="e">
        <f t="shared" si="7"/>
        <v>#N/A</v>
      </c>
      <c r="U96" s="150" t="e">
        <f t="shared" si="8"/>
        <v>#N/A</v>
      </c>
      <c r="V96" s="150" t="e">
        <f t="shared" si="9"/>
        <v>#N/A</v>
      </c>
      <c r="W96" s="154" t="e">
        <f>VLOOKUP(E96,'PC Receitas'!$O$4:$P$14,2,FALSE)</f>
        <v>#N/A</v>
      </c>
    </row>
    <row r="97" spans="3:23" ht="19.5" customHeight="1" thickTop="1" thickBot="1" x14ac:dyDescent="0.3">
      <c r="C97" s="58"/>
      <c r="D97" s="58" t="str">
        <f t="shared" ca="1" si="5"/>
        <v/>
      </c>
      <c r="E97" s="58"/>
      <c r="F97" s="28"/>
      <c r="G97" s="28"/>
      <c r="H97" s="28"/>
      <c r="I97" s="28"/>
      <c r="J97" s="167"/>
      <c r="K97" s="192"/>
      <c r="L97" s="168"/>
      <c r="M97" s="58"/>
      <c r="N97" s="56">
        <f>N96+IF(AND(L97="Pago",OR(E97='PC Receitas'!$O$4,E97='PC Receitas'!$O$5,E97='PC Receitas'!$O$6)),J97,IF(AND(L97="Pago",OR(E97='PC Receitas'!$O$7,E97='PC Receitas'!$O$8,E97='PC Receitas'!$O$9,E97='PC Receitas'!$O$10,E97='PC Receitas'!$O$11,E97='PC Receitas'!$O$12,E97='PC Receitas'!$O$13,E97='PC Receitas'!$O$14)),-J97,0))</f>
        <v>7872.57</v>
      </c>
      <c r="S97" s="153" t="e">
        <f t="shared" si="6"/>
        <v>#N/A</v>
      </c>
      <c r="T97" s="150" t="e">
        <f t="shared" si="7"/>
        <v>#N/A</v>
      </c>
      <c r="U97" s="150" t="e">
        <f t="shared" si="8"/>
        <v>#N/A</v>
      </c>
      <c r="V97" s="150" t="e">
        <f t="shared" si="9"/>
        <v>#N/A</v>
      </c>
      <c r="W97" s="154" t="e">
        <f>VLOOKUP(E97,'PC Receitas'!$O$4:$P$14,2,FALSE)</f>
        <v>#N/A</v>
      </c>
    </row>
    <row r="98" spans="3:23" ht="19.5" customHeight="1" thickTop="1" thickBot="1" x14ac:dyDescent="0.3">
      <c r="C98" s="58"/>
      <c r="D98" s="58" t="str">
        <f t="shared" ca="1" si="5"/>
        <v/>
      </c>
      <c r="E98" s="58"/>
      <c r="F98" s="28"/>
      <c r="G98" s="28"/>
      <c r="H98" s="28"/>
      <c r="I98" s="28"/>
      <c r="J98" s="167"/>
      <c r="K98" s="192"/>
      <c r="L98" s="168"/>
      <c r="M98" s="58"/>
      <c r="N98" s="56">
        <f>N97+IF(AND(L98="Pago",OR(E98='PC Receitas'!$O$4,E98='PC Receitas'!$O$5,E98='PC Receitas'!$O$6)),J98,IF(AND(L98="Pago",OR(E98='PC Receitas'!$O$7,E98='PC Receitas'!$O$8,E98='PC Receitas'!$O$9,E98='PC Receitas'!$O$10,E98='PC Receitas'!$O$11,E98='PC Receitas'!$O$12,E98='PC Receitas'!$O$13,E98='PC Receitas'!$O$14)),-J98,0))</f>
        <v>7872.57</v>
      </c>
      <c r="S98" s="153" t="e">
        <f t="shared" si="6"/>
        <v>#N/A</v>
      </c>
      <c r="T98" s="150" t="e">
        <f t="shared" si="7"/>
        <v>#N/A</v>
      </c>
      <c r="U98" s="150" t="e">
        <f t="shared" si="8"/>
        <v>#N/A</v>
      </c>
      <c r="V98" s="150" t="e">
        <f t="shared" si="9"/>
        <v>#N/A</v>
      </c>
      <c r="W98" s="154" t="e">
        <f>VLOOKUP(E98,'PC Receitas'!$O$4:$P$14,2,FALSE)</f>
        <v>#N/A</v>
      </c>
    </row>
    <row r="99" spans="3:23" ht="19.5" customHeight="1" thickTop="1" thickBot="1" x14ac:dyDescent="0.3">
      <c r="C99" s="58"/>
      <c r="D99" s="58" t="str">
        <f t="shared" ca="1" si="5"/>
        <v/>
      </c>
      <c r="E99" s="58"/>
      <c r="F99" s="28"/>
      <c r="G99" s="28"/>
      <c r="H99" s="28"/>
      <c r="I99" s="28"/>
      <c r="J99" s="167"/>
      <c r="K99" s="192"/>
      <c r="L99" s="168"/>
      <c r="M99" s="58"/>
      <c r="N99" s="56">
        <f>N98+IF(AND(L99="Pago",OR(E99='PC Receitas'!$O$4,E99='PC Receitas'!$O$5,E99='PC Receitas'!$O$6)),J99,IF(AND(L99="Pago",OR(E99='PC Receitas'!$O$7,E99='PC Receitas'!$O$8,E99='PC Receitas'!$O$9,E99='PC Receitas'!$O$10,E99='PC Receitas'!$O$11,E99='PC Receitas'!$O$12,E99='PC Receitas'!$O$13,E99='PC Receitas'!$O$14)),-J99,0))</f>
        <v>7872.57</v>
      </c>
      <c r="S99" s="153" t="e">
        <f t="shared" si="6"/>
        <v>#N/A</v>
      </c>
      <c r="T99" s="150" t="e">
        <f t="shared" si="7"/>
        <v>#N/A</v>
      </c>
      <c r="U99" s="150" t="e">
        <f t="shared" si="8"/>
        <v>#N/A</v>
      </c>
      <c r="V99" s="150" t="e">
        <f t="shared" si="9"/>
        <v>#N/A</v>
      </c>
      <c r="W99" s="154" t="e">
        <f>VLOOKUP(E99,'PC Receitas'!$O$4:$P$14,2,FALSE)</f>
        <v>#N/A</v>
      </c>
    </row>
    <row r="100" spans="3:23" ht="19.5" customHeight="1" thickTop="1" thickBot="1" x14ac:dyDescent="0.3">
      <c r="C100" s="58"/>
      <c r="D100" s="58" t="str">
        <f t="shared" ca="1" si="5"/>
        <v/>
      </c>
      <c r="E100" s="58"/>
      <c r="F100" s="28"/>
      <c r="G100" s="28"/>
      <c r="H100" s="28"/>
      <c r="I100" s="28"/>
      <c r="J100" s="167"/>
      <c r="K100" s="192"/>
      <c r="L100" s="168"/>
      <c r="M100" s="58"/>
      <c r="N100" s="56">
        <f>N99+IF(AND(L100="Pago",OR(E100='PC Receitas'!$O$4,E100='PC Receitas'!$O$5,E100='PC Receitas'!$O$6)),J100,IF(AND(L100="Pago",OR(E100='PC Receitas'!$O$7,E100='PC Receitas'!$O$8,E100='PC Receitas'!$O$9,E100='PC Receitas'!$O$10,E100='PC Receitas'!$O$11,E100='PC Receitas'!$O$12,E100='PC Receitas'!$O$13,E100='PC Receitas'!$O$14)),-J100,0))</f>
        <v>7872.57</v>
      </c>
      <c r="S100" s="153" t="e">
        <f t="shared" si="6"/>
        <v>#N/A</v>
      </c>
      <c r="T100" s="150" t="e">
        <f t="shared" si="7"/>
        <v>#N/A</v>
      </c>
      <c r="U100" s="150" t="e">
        <f t="shared" si="8"/>
        <v>#N/A</v>
      </c>
      <c r="V100" s="150" t="e">
        <f t="shared" si="9"/>
        <v>#N/A</v>
      </c>
      <c r="W100" s="154" t="e">
        <f>VLOOKUP(E100,'PC Receitas'!$O$4:$P$14,2,FALSE)</f>
        <v>#N/A</v>
      </c>
    </row>
    <row r="101" spans="3:23" ht="19.5" customHeight="1" thickTop="1" thickBot="1" x14ac:dyDescent="0.3">
      <c r="C101" s="58"/>
      <c r="D101" s="58" t="str">
        <f t="shared" ca="1" si="5"/>
        <v/>
      </c>
      <c r="E101" s="58"/>
      <c r="F101" s="28"/>
      <c r="G101" s="58"/>
      <c r="H101" s="58"/>
      <c r="I101" s="58"/>
      <c r="J101" s="167"/>
      <c r="K101" s="192"/>
      <c r="L101" s="168"/>
      <c r="M101" s="58"/>
      <c r="N101" s="56">
        <f>N100+IF(AND(L101="Pago",OR(E101='PC Receitas'!$O$4,E101='PC Receitas'!$O$5,E101='PC Receitas'!$O$6)),J101,IF(AND(L101="Pago",OR(E101='PC Receitas'!$O$7,E101='PC Receitas'!$O$8,E101='PC Receitas'!$O$9,E101='PC Receitas'!$O$10,E101='PC Receitas'!$O$11,E101='PC Receitas'!$O$12,E101='PC Receitas'!$O$13,E101='PC Receitas'!$O$14)),-J101,0))</f>
        <v>7872.57</v>
      </c>
      <c r="S101" s="153" t="e">
        <f t="shared" si="6"/>
        <v>#N/A</v>
      </c>
      <c r="T101" s="150" t="e">
        <f t="shared" si="7"/>
        <v>#N/A</v>
      </c>
      <c r="U101" s="150" t="e">
        <f t="shared" si="8"/>
        <v>#N/A</v>
      </c>
      <c r="V101" s="150" t="e">
        <f t="shared" si="9"/>
        <v>#N/A</v>
      </c>
      <c r="W101" s="154" t="e">
        <f>VLOOKUP(E101,'PC Receitas'!$O$4:$P$14,2,FALSE)</f>
        <v>#N/A</v>
      </c>
    </row>
    <row r="102" spans="3:23" ht="19.5" customHeight="1" thickTop="1" thickBot="1" x14ac:dyDescent="0.3">
      <c r="C102" s="58"/>
      <c r="D102" s="58" t="str">
        <f t="shared" ca="1" si="5"/>
        <v/>
      </c>
      <c r="E102" s="58"/>
      <c r="F102" s="28"/>
      <c r="G102" s="28"/>
      <c r="H102" s="28"/>
      <c r="I102" s="28"/>
      <c r="J102" s="167"/>
      <c r="K102" s="192"/>
      <c r="L102" s="168"/>
      <c r="M102" s="58"/>
      <c r="N102" s="56">
        <f>N101+IF(AND(L102="Pago",OR(E102='PC Receitas'!$O$4,E102='PC Receitas'!$O$5,E102='PC Receitas'!$O$6)),J102,IF(AND(L102="Pago",OR(E102='PC Receitas'!$O$7,E102='PC Receitas'!$O$8,E102='PC Receitas'!$O$9,E102='PC Receitas'!$O$10,E102='PC Receitas'!$O$11,E102='PC Receitas'!$O$12,E102='PC Receitas'!$O$13,E102='PC Receitas'!$O$14)),-J102,0))</f>
        <v>7872.57</v>
      </c>
      <c r="S102" s="153" t="e">
        <f t="shared" si="6"/>
        <v>#N/A</v>
      </c>
      <c r="T102" s="150" t="e">
        <f t="shared" si="7"/>
        <v>#N/A</v>
      </c>
      <c r="U102" s="150" t="e">
        <f t="shared" si="8"/>
        <v>#N/A</v>
      </c>
      <c r="V102" s="150" t="e">
        <f t="shared" si="9"/>
        <v>#N/A</v>
      </c>
      <c r="W102" s="154" t="e">
        <f>VLOOKUP(E102,'PC Receitas'!$O$4:$P$14,2,FALSE)</f>
        <v>#N/A</v>
      </c>
    </row>
    <row r="103" spans="3:23" ht="19.5" customHeight="1" thickTop="1" thickBot="1" x14ac:dyDescent="0.3">
      <c r="C103" s="58"/>
      <c r="D103" s="58" t="str">
        <f t="shared" ca="1" si="5"/>
        <v/>
      </c>
      <c r="E103" s="58"/>
      <c r="F103" s="28"/>
      <c r="G103" s="28"/>
      <c r="H103" s="28"/>
      <c r="I103" s="28"/>
      <c r="J103" s="167"/>
      <c r="K103" s="192"/>
      <c r="L103" s="168"/>
      <c r="M103" s="58"/>
      <c r="N103" s="56">
        <f>N102+IF(AND(L103="Pago",OR(E103='PC Receitas'!$O$4,E103='PC Receitas'!$O$5,E103='PC Receitas'!$O$6)),J103,IF(AND(L103="Pago",OR(E103='PC Receitas'!$O$7,E103='PC Receitas'!$O$8,E103='PC Receitas'!$O$9,E103='PC Receitas'!$O$10,E103='PC Receitas'!$O$11,E103='PC Receitas'!$O$12,E103='PC Receitas'!$O$13,E103='PC Receitas'!$O$14)),-J103,0))</f>
        <v>7872.57</v>
      </c>
      <c r="S103" s="153" t="e">
        <f t="shared" si="6"/>
        <v>#N/A</v>
      </c>
      <c r="T103" s="150" t="e">
        <f t="shared" si="7"/>
        <v>#N/A</v>
      </c>
      <c r="U103" s="150" t="e">
        <f t="shared" si="8"/>
        <v>#N/A</v>
      </c>
      <c r="V103" s="150" t="e">
        <f t="shared" si="9"/>
        <v>#N/A</v>
      </c>
      <c r="W103" s="154" t="e">
        <f>VLOOKUP(E103,'PC Receitas'!$O$4:$P$14,2,FALSE)</f>
        <v>#N/A</v>
      </c>
    </row>
    <row r="104" spans="3:23" ht="19.5" customHeight="1" thickTop="1" thickBot="1" x14ac:dyDescent="0.3">
      <c r="C104" s="58"/>
      <c r="D104" s="58" t="str">
        <f t="shared" ca="1" si="5"/>
        <v/>
      </c>
      <c r="E104" s="58"/>
      <c r="F104" s="28"/>
      <c r="G104" s="58"/>
      <c r="H104" s="58"/>
      <c r="I104" s="58"/>
      <c r="J104" s="167"/>
      <c r="K104" s="192"/>
      <c r="L104" s="168"/>
      <c r="M104" s="58"/>
      <c r="N104" s="56">
        <f>N103+IF(AND(L104="Pago",OR(E104='PC Receitas'!$O$4,E104='PC Receitas'!$O$5,E104='PC Receitas'!$O$6)),J104,IF(AND(L104="Pago",OR(E104='PC Receitas'!$O$7,E104='PC Receitas'!$O$8,E104='PC Receitas'!$O$9,E104='PC Receitas'!$O$10,E104='PC Receitas'!$O$11,E104='PC Receitas'!$O$12,E104='PC Receitas'!$O$13,E104='PC Receitas'!$O$14)),-J104,0))</f>
        <v>7872.57</v>
      </c>
      <c r="S104" s="153" t="e">
        <f t="shared" si="6"/>
        <v>#N/A</v>
      </c>
      <c r="T104" s="150" t="e">
        <f t="shared" si="7"/>
        <v>#N/A</v>
      </c>
      <c r="U104" s="150" t="e">
        <f t="shared" si="8"/>
        <v>#N/A</v>
      </c>
      <c r="V104" s="150" t="e">
        <f t="shared" si="9"/>
        <v>#N/A</v>
      </c>
      <c r="W104" s="154" t="e">
        <f>VLOOKUP(E104,'PC Receitas'!$O$4:$P$14,2,FALSE)</f>
        <v>#N/A</v>
      </c>
    </row>
    <row r="105" spans="3:23" ht="19.5" customHeight="1" thickTop="1" thickBot="1" x14ac:dyDescent="0.3">
      <c r="C105" s="58"/>
      <c r="D105" s="58" t="str">
        <f t="shared" ca="1" si="5"/>
        <v/>
      </c>
      <c r="E105" s="58"/>
      <c r="F105" s="28"/>
      <c r="G105" s="58"/>
      <c r="H105" s="58"/>
      <c r="I105" s="58"/>
      <c r="J105" s="167"/>
      <c r="K105" s="192"/>
      <c r="L105" s="168"/>
      <c r="M105" s="58"/>
      <c r="N105" s="56">
        <f>N104+IF(AND(L105="Pago",OR(E105='PC Receitas'!$O$4,E105='PC Receitas'!$O$5,E105='PC Receitas'!$O$6)),J105,IF(AND(L105="Pago",OR(E105='PC Receitas'!$O$7,E105='PC Receitas'!$O$8,E105='PC Receitas'!$O$9,E105='PC Receitas'!$O$10,E105='PC Receitas'!$O$11,E105='PC Receitas'!$O$12,E105='PC Receitas'!$O$13,E105='PC Receitas'!$O$14)),-J105,0))</f>
        <v>7872.57</v>
      </c>
      <c r="S105" s="153" t="e">
        <f t="shared" si="6"/>
        <v>#N/A</v>
      </c>
      <c r="T105" s="150" t="e">
        <f t="shared" si="7"/>
        <v>#N/A</v>
      </c>
      <c r="U105" s="150" t="e">
        <f t="shared" si="8"/>
        <v>#N/A</v>
      </c>
      <c r="V105" s="150" t="e">
        <f t="shared" si="9"/>
        <v>#N/A</v>
      </c>
      <c r="W105" s="154" t="e">
        <f>VLOOKUP(E105,'PC Receitas'!$O$4:$P$14,2,FALSE)</f>
        <v>#N/A</v>
      </c>
    </row>
    <row r="106" spans="3:23" ht="19.5" customHeight="1" thickTop="1" thickBot="1" x14ac:dyDescent="0.3">
      <c r="C106" s="58"/>
      <c r="D106" s="58" t="str">
        <f t="shared" ca="1" si="5"/>
        <v/>
      </c>
      <c r="E106" s="58"/>
      <c r="F106" s="28"/>
      <c r="G106" s="58"/>
      <c r="H106" s="58"/>
      <c r="I106" s="58"/>
      <c r="J106" s="167"/>
      <c r="K106" s="192"/>
      <c r="L106" s="168"/>
      <c r="M106" s="58"/>
      <c r="N106" s="56">
        <f>N105+IF(AND(L106="Pago",OR(E106='PC Receitas'!$O$4,E106='PC Receitas'!$O$5,E106='PC Receitas'!$O$6)),J106,IF(AND(L106="Pago",OR(E106='PC Receitas'!$O$7,E106='PC Receitas'!$O$8,E106='PC Receitas'!$O$9,E106='PC Receitas'!$O$10,E106='PC Receitas'!$O$11,E106='PC Receitas'!$O$12,E106='PC Receitas'!$O$13,E106='PC Receitas'!$O$14)),-J106,0))</f>
        <v>7872.57</v>
      </c>
      <c r="S106" s="153" t="e">
        <f t="shared" si="6"/>
        <v>#N/A</v>
      </c>
      <c r="T106" s="150" t="e">
        <f t="shared" si="7"/>
        <v>#N/A</v>
      </c>
      <c r="U106" s="150" t="e">
        <f t="shared" si="8"/>
        <v>#N/A</v>
      </c>
      <c r="V106" s="150" t="e">
        <f t="shared" si="9"/>
        <v>#N/A</v>
      </c>
      <c r="W106" s="154" t="e">
        <f>VLOOKUP(E106,'PC Receitas'!$O$4:$P$14,2,FALSE)</f>
        <v>#N/A</v>
      </c>
    </row>
    <row r="107" spans="3:23" ht="19.5" customHeight="1" thickTop="1" thickBot="1" x14ac:dyDescent="0.3">
      <c r="C107" s="58"/>
      <c r="D107" s="58" t="str">
        <f t="shared" ca="1" si="5"/>
        <v/>
      </c>
      <c r="E107" s="58"/>
      <c r="F107" s="28"/>
      <c r="G107" s="28"/>
      <c r="H107" s="28"/>
      <c r="I107" s="28"/>
      <c r="J107" s="167"/>
      <c r="K107" s="192"/>
      <c r="L107" s="168"/>
      <c r="M107" s="58"/>
      <c r="N107" s="56">
        <f>N106+IF(AND(L107="Pago",OR(E107='PC Receitas'!$O$4,E107='PC Receitas'!$O$5,E107='PC Receitas'!$O$6)),J107,IF(AND(L107="Pago",OR(E107='PC Receitas'!$O$7,E107='PC Receitas'!$O$8,E107='PC Receitas'!$O$9,E107='PC Receitas'!$O$10,E107='PC Receitas'!$O$11,E107='PC Receitas'!$O$12,E107='PC Receitas'!$O$13,E107='PC Receitas'!$O$14)),-J107,0))</f>
        <v>7872.57</v>
      </c>
      <c r="S107" s="153" t="e">
        <f t="shared" si="6"/>
        <v>#N/A</v>
      </c>
      <c r="T107" s="150" t="e">
        <f t="shared" si="7"/>
        <v>#N/A</v>
      </c>
      <c r="U107" s="150" t="e">
        <f t="shared" si="8"/>
        <v>#N/A</v>
      </c>
      <c r="V107" s="150" t="e">
        <f t="shared" si="9"/>
        <v>#N/A</v>
      </c>
      <c r="W107" s="154" t="e">
        <f>VLOOKUP(E107,'PC Receitas'!$O$4:$P$14,2,FALSE)</f>
        <v>#N/A</v>
      </c>
    </row>
    <row r="108" spans="3:23" ht="19.5" customHeight="1" thickTop="1" thickBot="1" x14ac:dyDescent="0.3">
      <c r="C108" s="58"/>
      <c r="D108" s="58" t="str">
        <f t="shared" ca="1" si="5"/>
        <v/>
      </c>
      <c r="E108" s="58"/>
      <c r="F108" s="28"/>
      <c r="G108" s="28"/>
      <c r="H108" s="28"/>
      <c r="I108" s="28"/>
      <c r="J108" s="167"/>
      <c r="K108" s="192"/>
      <c r="L108" s="168"/>
      <c r="M108" s="58"/>
      <c r="N108" s="56">
        <f>N107+IF(AND(L108="Pago",OR(E108='PC Receitas'!$O$4,E108='PC Receitas'!$O$5,E108='PC Receitas'!$O$6)),J108,IF(AND(L108="Pago",OR(E108='PC Receitas'!$O$7,E108='PC Receitas'!$O$8,E108='PC Receitas'!$O$9,E108='PC Receitas'!$O$10,E108='PC Receitas'!$O$11,E108='PC Receitas'!$O$12,E108='PC Receitas'!$O$13,E108='PC Receitas'!$O$14)),-J108,0))</f>
        <v>7872.57</v>
      </c>
      <c r="S108" s="153" t="e">
        <f t="shared" si="6"/>
        <v>#N/A</v>
      </c>
      <c r="T108" s="150" t="e">
        <f t="shared" si="7"/>
        <v>#N/A</v>
      </c>
      <c r="U108" s="150" t="e">
        <f t="shared" si="8"/>
        <v>#N/A</v>
      </c>
      <c r="V108" s="150" t="e">
        <f t="shared" si="9"/>
        <v>#N/A</v>
      </c>
      <c r="W108" s="154" t="e">
        <f>VLOOKUP(E108,'PC Receitas'!$O$4:$P$14,2,FALSE)</f>
        <v>#N/A</v>
      </c>
    </row>
    <row r="109" spans="3:23" ht="19.5" customHeight="1" thickTop="1" thickBot="1" x14ac:dyDescent="0.3">
      <c r="C109" s="58"/>
      <c r="D109" s="58" t="str">
        <f t="shared" ca="1" si="5"/>
        <v/>
      </c>
      <c r="E109" s="58"/>
      <c r="F109" s="28"/>
      <c r="G109" s="28"/>
      <c r="H109" s="28"/>
      <c r="I109" s="28"/>
      <c r="J109" s="167"/>
      <c r="K109" s="192"/>
      <c r="L109" s="168"/>
      <c r="M109" s="58"/>
      <c r="N109" s="56">
        <f>N108+IF(AND(L109="Pago",OR(E109='PC Receitas'!$O$4,E109='PC Receitas'!$O$5,E109='PC Receitas'!$O$6)),J109,IF(AND(L109="Pago",OR(E109='PC Receitas'!$O$7,E109='PC Receitas'!$O$8,E109='PC Receitas'!$O$9,E109='PC Receitas'!$O$10,E109='PC Receitas'!$O$11,E109='PC Receitas'!$O$12,E109='PC Receitas'!$O$13,E109='PC Receitas'!$O$14)),-J109,0))</f>
        <v>7872.57</v>
      </c>
      <c r="S109" s="153" t="e">
        <f t="shared" si="6"/>
        <v>#N/A</v>
      </c>
      <c r="T109" s="150" t="e">
        <f t="shared" si="7"/>
        <v>#N/A</v>
      </c>
      <c r="U109" s="150" t="e">
        <f t="shared" si="8"/>
        <v>#N/A</v>
      </c>
      <c r="V109" s="150" t="e">
        <f t="shared" si="9"/>
        <v>#N/A</v>
      </c>
      <c r="W109" s="154" t="e">
        <f>VLOOKUP(E109,'PC Receitas'!$O$4:$P$14,2,FALSE)</f>
        <v>#N/A</v>
      </c>
    </row>
    <row r="110" spans="3:23" ht="19.5" customHeight="1" thickTop="1" thickBot="1" x14ac:dyDescent="0.3">
      <c r="C110" s="58"/>
      <c r="D110" s="58" t="str">
        <f t="shared" ca="1" si="5"/>
        <v/>
      </c>
      <c r="E110" s="58"/>
      <c r="F110" s="28"/>
      <c r="G110" s="28"/>
      <c r="H110" s="28"/>
      <c r="I110" s="28"/>
      <c r="J110" s="167"/>
      <c r="K110" s="192"/>
      <c r="L110" s="168"/>
      <c r="M110" s="58"/>
      <c r="N110" s="56">
        <f>N109+IF(AND(L110="Pago",OR(E110='PC Receitas'!$O$4,E110='PC Receitas'!$O$5,E110='PC Receitas'!$O$6)),J110,IF(AND(L110="Pago",OR(E110='PC Receitas'!$O$7,E110='PC Receitas'!$O$8,E110='PC Receitas'!$O$9,E110='PC Receitas'!$O$10,E110='PC Receitas'!$O$11,E110='PC Receitas'!$O$12,E110='PC Receitas'!$O$13,E110='PC Receitas'!$O$14)),-J110,0))</f>
        <v>7872.57</v>
      </c>
      <c r="S110" s="153" t="e">
        <f t="shared" si="6"/>
        <v>#N/A</v>
      </c>
      <c r="T110" s="150" t="e">
        <f t="shared" si="7"/>
        <v>#N/A</v>
      </c>
      <c r="U110" s="150" t="e">
        <f t="shared" si="8"/>
        <v>#N/A</v>
      </c>
      <c r="V110" s="150" t="e">
        <f t="shared" si="9"/>
        <v>#N/A</v>
      </c>
      <c r="W110" s="154" t="e">
        <f>VLOOKUP(E110,'PC Receitas'!$O$4:$P$14,2,FALSE)</f>
        <v>#N/A</v>
      </c>
    </row>
    <row r="111" spans="3:23" ht="19.5" customHeight="1" thickTop="1" thickBot="1" x14ac:dyDescent="0.3">
      <c r="C111" s="58"/>
      <c r="D111" s="58" t="str">
        <f t="shared" ca="1" si="5"/>
        <v/>
      </c>
      <c r="E111" s="58"/>
      <c r="F111" s="28"/>
      <c r="G111" s="58"/>
      <c r="H111" s="58"/>
      <c r="I111" s="58"/>
      <c r="J111" s="167"/>
      <c r="K111" s="192"/>
      <c r="L111" s="168"/>
      <c r="M111" s="58"/>
      <c r="N111" s="56">
        <f>N110+IF(AND(L111="Pago",OR(E111='PC Receitas'!$O$4,E111='PC Receitas'!$O$5,E111='PC Receitas'!$O$6)),J111,IF(AND(L111="Pago",OR(E111='PC Receitas'!$O$7,E111='PC Receitas'!$O$8,E111='PC Receitas'!$O$9,E111='PC Receitas'!$O$10,E111='PC Receitas'!$O$11,E111='PC Receitas'!$O$12,E111='PC Receitas'!$O$13,E111='PC Receitas'!$O$14)),-J111,0))</f>
        <v>7872.57</v>
      </c>
      <c r="S111" s="153" t="e">
        <f t="shared" si="6"/>
        <v>#N/A</v>
      </c>
      <c r="T111" s="150" t="e">
        <f t="shared" si="7"/>
        <v>#N/A</v>
      </c>
      <c r="U111" s="150" t="e">
        <f t="shared" si="8"/>
        <v>#N/A</v>
      </c>
      <c r="V111" s="150" t="e">
        <f t="shared" si="9"/>
        <v>#N/A</v>
      </c>
      <c r="W111" s="154" t="e">
        <f>VLOOKUP(E111,'PC Receitas'!$O$4:$P$14,2,FALSE)</f>
        <v>#N/A</v>
      </c>
    </row>
    <row r="112" spans="3:23" ht="19.5" customHeight="1" thickTop="1" thickBot="1" x14ac:dyDescent="0.3">
      <c r="C112" s="58"/>
      <c r="D112" s="58" t="str">
        <f t="shared" ca="1" si="5"/>
        <v/>
      </c>
      <c r="E112" s="58"/>
      <c r="F112" s="28"/>
      <c r="G112" s="28"/>
      <c r="H112" s="28"/>
      <c r="I112" s="28"/>
      <c r="J112" s="167"/>
      <c r="K112" s="192"/>
      <c r="L112" s="168"/>
      <c r="M112" s="58"/>
      <c r="N112" s="56">
        <f>N111+IF(AND(L112="Pago",OR(E112='PC Receitas'!$O$4,E112='PC Receitas'!$O$5,E112='PC Receitas'!$O$6)),J112,IF(AND(L112="Pago",OR(E112='PC Receitas'!$O$7,E112='PC Receitas'!$O$8,E112='PC Receitas'!$O$9,E112='PC Receitas'!$O$10,E112='PC Receitas'!$O$11,E112='PC Receitas'!$O$12,E112='PC Receitas'!$O$13,E112='PC Receitas'!$O$14)),-J112,0))</f>
        <v>7872.57</v>
      </c>
      <c r="S112" s="153" t="e">
        <f t="shared" si="6"/>
        <v>#N/A</v>
      </c>
      <c r="T112" s="150" t="e">
        <f t="shared" si="7"/>
        <v>#N/A</v>
      </c>
      <c r="U112" s="150" t="e">
        <f t="shared" si="8"/>
        <v>#N/A</v>
      </c>
      <c r="V112" s="150" t="e">
        <f t="shared" si="9"/>
        <v>#N/A</v>
      </c>
      <c r="W112" s="154" t="e">
        <f>VLOOKUP(E112,'PC Receitas'!$O$4:$P$14,2,FALSE)</f>
        <v>#N/A</v>
      </c>
    </row>
    <row r="113" spans="3:23" ht="19.5" customHeight="1" thickTop="1" thickBot="1" x14ac:dyDescent="0.3">
      <c r="C113" s="58"/>
      <c r="D113" s="58" t="str">
        <f t="shared" ca="1" si="5"/>
        <v/>
      </c>
      <c r="E113" s="58"/>
      <c r="F113" s="28"/>
      <c r="G113" s="28"/>
      <c r="H113" s="28"/>
      <c r="I113" s="28"/>
      <c r="J113" s="167"/>
      <c r="K113" s="192"/>
      <c r="L113" s="168"/>
      <c r="M113" s="58"/>
      <c r="N113" s="56">
        <f>N112+IF(AND(L113="Pago",OR(E113='PC Receitas'!$O$4,E113='PC Receitas'!$O$5,E113='PC Receitas'!$O$6)),J113,IF(AND(L113="Pago",OR(E113='PC Receitas'!$O$7,E113='PC Receitas'!$O$8,E113='PC Receitas'!$O$9,E113='PC Receitas'!$O$10,E113='PC Receitas'!$O$11,E113='PC Receitas'!$O$12,E113='PC Receitas'!$O$13,E113='PC Receitas'!$O$14)),-J113,0))</f>
        <v>7872.57</v>
      </c>
      <c r="S113" s="153" t="e">
        <f t="shared" si="6"/>
        <v>#N/A</v>
      </c>
      <c r="T113" s="150" t="e">
        <f t="shared" si="7"/>
        <v>#N/A</v>
      </c>
      <c r="U113" s="150" t="e">
        <f t="shared" si="8"/>
        <v>#N/A</v>
      </c>
      <c r="V113" s="150" t="e">
        <f t="shared" si="9"/>
        <v>#N/A</v>
      </c>
      <c r="W113" s="154" t="e">
        <f>VLOOKUP(E113,'PC Receitas'!$O$4:$P$14,2,FALSE)</f>
        <v>#N/A</v>
      </c>
    </row>
    <row r="114" spans="3:23" ht="19.5" customHeight="1" thickTop="1" thickBot="1" x14ac:dyDescent="0.3">
      <c r="C114" s="58"/>
      <c r="D114" s="58" t="str">
        <f t="shared" ca="1" si="5"/>
        <v/>
      </c>
      <c r="E114" s="58"/>
      <c r="F114" s="28"/>
      <c r="G114" s="28"/>
      <c r="H114" s="28"/>
      <c r="I114" s="28"/>
      <c r="J114" s="167"/>
      <c r="K114" s="192"/>
      <c r="L114" s="168"/>
      <c r="M114" s="58"/>
      <c r="N114" s="56">
        <f>N113+IF(AND(L114="Pago",OR(E114='PC Receitas'!$O$4,E114='PC Receitas'!$O$5,E114='PC Receitas'!$O$6)),J114,IF(AND(L114="Pago",OR(E114='PC Receitas'!$O$7,E114='PC Receitas'!$O$8,E114='PC Receitas'!$O$9,E114='PC Receitas'!$O$10,E114='PC Receitas'!$O$11,E114='PC Receitas'!$O$12,E114='PC Receitas'!$O$13,E114='PC Receitas'!$O$14)),-J114,0))</f>
        <v>7872.57</v>
      </c>
      <c r="S114" s="153" t="e">
        <f t="shared" si="6"/>
        <v>#N/A</v>
      </c>
      <c r="T114" s="150" t="e">
        <f t="shared" si="7"/>
        <v>#N/A</v>
      </c>
      <c r="U114" s="150" t="e">
        <f t="shared" si="8"/>
        <v>#N/A</v>
      </c>
      <c r="V114" s="150" t="e">
        <f t="shared" si="9"/>
        <v>#N/A</v>
      </c>
      <c r="W114" s="154" t="e">
        <f>VLOOKUP(E114,'PC Receitas'!$O$4:$P$14,2,FALSE)</f>
        <v>#N/A</v>
      </c>
    </row>
    <row r="115" spans="3:23" ht="19.5" customHeight="1" thickTop="1" thickBot="1" x14ac:dyDescent="0.3">
      <c r="C115" s="58"/>
      <c r="D115" s="58" t="str">
        <f t="shared" ca="1" si="5"/>
        <v/>
      </c>
      <c r="E115" s="58"/>
      <c r="F115" s="28"/>
      <c r="G115" s="28"/>
      <c r="H115" s="28"/>
      <c r="I115" s="28"/>
      <c r="J115" s="167"/>
      <c r="K115" s="192"/>
      <c r="L115" s="168"/>
      <c r="M115" s="58"/>
      <c r="N115" s="56">
        <f>N114+IF(AND(L115="Pago",OR(E115='PC Receitas'!$O$4,E115='PC Receitas'!$O$5,E115='PC Receitas'!$O$6)),J115,IF(AND(L115="Pago",OR(E115='PC Receitas'!$O$7,E115='PC Receitas'!$O$8,E115='PC Receitas'!$O$9,E115='PC Receitas'!$O$10,E115='PC Receitas'!$O$11,E115='PC Receitas'!$O$12,E115='PC Receitas'!$O$13,E115='PC Receitas'!$O$14)),-J115,0))</f>
        <v>7872.57</v>
      </c>
      <c r="S115" s="153" t="e">
        <f t="shared" si="6"/>
        <v>#N/A</v>
      </c>
      <c r="T115" s="150" t="e">
        <f t="shared" si="7"/>
        <v>#N/A</v>
      </c>
      <c r="U115" s="150" t="e">
        <f t="shared" si="8"/>
        <v>#N/A</v>
      </c>
      <c r="V115" s="150" t="e">
        <f t="shared" si="9"/>
        <v>#N/A</v>
      </c>
      <c r="W115" s="154" t="e">
        <f>VLOOKUP(E115,'PC Receitas'!$O$4:$P$14,2,FALSE)</f>
        <v>#N/A</v>
      </c>
    </row>
    <row r="116" spans="3:23" ht="19.5" customHeight="1" thickTop="1" thickBot="1" x14ac:dyDescent="0.3">
      <c r="C116" s="58"/>
      <c r="D116" s="58" t="str">
        <f t="shared" ca="1" si="5"/>
        <v/>
      </c>
      <c r="E116" s="58"/>
      <c r="F116" s="28"/>
      <c r="G116" s="28"/>
      <c r="H116" s="28"/>
      <c r="I116" s="28"/>
      <c r="J116" s="167"/>
      <c r="K116" s="192"/>
      <c r="L116" s="168"/>
      <c r="M116" s="58"/>
      <c r="N116" s="56">
        <f>N115+IF(AND(L116="Pago",OR(E116='PC Receitas'!$O$4,E116='PC Receitas'!$O$5,E116='PC Receitas'!$O$6)),J116,IF(AND(L116="Pago",OR(E116='PC Receitas'!$O$7,E116='PC Receitas'!$O$8,E116='PC Receitas'!$O$9,E116='PC Receitas'!$O$10,E116='PC Receitas'!$O$11,E116='PC Receitas'!$O$12,E116='PC Receitas'!$O$13,E116='PC Receitas'!$O$14)),-J116,0))</f>
        <v>7872.57</v>
      </c>
      <c r="S116" s="153" t="e">
        <f t="shared" si="6"/>
        <v>#N/A</v>
      </c>
      <c r="T116" s="150" t="e">
        <f t="shared" si="7"/>
        <v>#N/A</v>
      </c>
      <c r="U116" s="150" t="e">
        <f t="shared" si="8"/>
        <v>#N/A</v>
      </c>
      <c r="V116" s="150" t="e">
        <f t="shared" si="9"/>
        <v>#N/A</v>
      </c>
      <c r="W116" s="154" t="e">
        <f>VLOOKUP(E116,'PC Receitas'!$O$4:$P$14,2,FALSE)</f>
        <v>#N/A</v>
      </c>
    </row>
    <row r="117" spans="3:23" ht="19.5" customHeight="1" thickTop="1" thickBot="1" x14ac:dyDescent="0.3">
      <c r="C117" s="58"/>
      <c r="D117" s="58" t="str">
        <f t="shared" ca="1" si="5"/>
        <v/>
      </c>
      <c r="E117" s="58"/>
      <c r="F117" s="28"/>
      <c r="G117" s="58"/>
      <c r="H117" s="58"/>
      <c r="I117" s="58"/>
      <c r="J117" s="167"/>
      <c r="K117" s="192"/>
      <c r="L117" s="168"/>
      <c r="M117" s="58"/>
      <c r="N117" s="56">
        <f>N116+IF(AND(L117="Pago",OR(E117='PC Receitas'!$O$4,E117='PC Receitas'!$O$5,E117='PC Receitas'!$O$6)),J117,IF(AND(L117="Pago",OR(E117='PC Receitas'!$O$7,E117='PC Receitas'!$O$8,E117='PC Receitas'!$O$9,E117='PC Receitas'!$O$10,E117='PC Receitas'!$O$11,E117='PC Receitas'!$O$12,E117='PC Receitas'!$O$13,E117='PC Receitas'!$O$14)),-J117,0))</f>
        <v>7872.57</v>
      </c>
      <c r="S117" s="153" t="e">
        <f t="shared" si="6"/>
        <v>#N/A</v>
      </c>
      <c r="T117" s="150" t="e">
        <f t="shared" si="7"/>
        <v>#N/A</v>
      </c>
      <c r="U117" s="150" t="e">
        <f t="shared" si="8"/>
        <v>#N/A</v>
      </c>
      <c r="V117" s="150" t="e">
        <f t="shared" si="9"/>
        <v>#N/A</v>
      </c>
      <c r="W117" s="154" t="e">
        <f>VLOOKUP(E117,'PC Receitas'!$O$4:$P$14,2,FALSE)</f>
        <v>#N/A</v>
      </c>
    </row>
    <row r="118" spans="3:23" ht="19.5" customHeight="1" thickTop="1" thickBot="1" x14ac:dyDescent="0.3">
      <c r="C118" s="58"/>
      <c r="D118" s="58" t="str">
        <f t="shared" ca="1" si="5"/>
        <v/>
      </c>
      <c r="E118" s="58"/>
      <c r="F118" s="28"/>
      <c r="G118" s="28"/>
      <c r="H118" s="28"/>
      <c r="I118" s="28"/>
      <c r="J118" s="167"/>
      <c r="K118" s="192"/>
      <c r="L118" s="168"/>
      <c r="M118" s="58"/>
      <c r="N118" s="56">
        <f>N117+IF(AND(L118="Pago",OR(E118='PC Receitas'!$O$4,E118='PC Receitas'!$O$5,E118='PC Receitas'!$O$6)),J118,IF(AND(L118="Pago",OR(E118='PC Receitas'!$O$7,E118='PC Receitas'!$O$8,E118='PC Receitas'!$O$9,E118='PC Receitas'!$O$10,E118='PC Receitas'!$O$11,E118='PC Receitas'!$O$12,E118='PC Receitas'!$O$13,E118='PC Receitas'!$O$14)),-J118,0))</f>
        <v>7872.57</v>
      </c>
      <c r="S118" s="153" t="e">
        <f t="shared" si="6"/>
        <v>#N/A</v>
      </c>
      <c r="T118" s="150" t="e">
        <f t="shared" si="7"/>
        <v>#N/A</v>
      </c>
      <c r="U118" s="150" t="e">
        <f t="shared" si="8"/>
        <v>#N/A</v>
      </c>
      <c r="V118" s="150" t="e">
        <f t="shared" si="9"/>
        <v>#N/A</v>
      </c>
      <c r="W118" s="154" t="e">
        <f>VLOOKUP(E118,'PC Receitas'!$O$4:$P$14,2,FALSE)</f>
        <v>#N/A</v>
      </c>
    </row>
    <row r="119" spans="3:23" ht="19.5" customHeight="1" thickTop="1" thickBot="1" x14ac:dyDescent="0.3">
      <c r="C119" s="58"/>
      <c r="D119" s="58" t="str">
        <f t="shared" ca="1" si="5"/>
        <v/>
      </c>
      <c r="E119" s="58"/>
      <c r="F119" s="28"/>
      <c r="G119" s="58"/>
      <c r="H119" s="58"/>
      <c r="I119" s="58"/>
      <c r="J119" s="167"/>
      <c r="K119" s="192"/>
      <c r="L119" s="168"/>
      <c r="M119" s="58"/>
      <c r="N119" s="56">
        <f>N118+IF(AND(L119="Pago",OR(E119='PC Receitas'!$O$4,E119='PC Receitas'!$O$5,E119='PC Receitas'!$O$6)),J119,IF(AND(L119="Pago",OR(E119='PC Receitas'!$O$7,E119='PC Receitas'!$O$8,E119='PC Receitas'!$O$9,E119='PC Receitas'!$O$10,E119='PC Receitas'!$O$11,E119='PC Receitas'!$O$12,E119='PC Receitas'!$O$13,E119='PC Receitas'!$O$14)),-J119,0))</f>
        <v>7872.57</v>
      </c>
      <c r="S119" s="153" t="e">
        <f t="shared" si="6"/>
        <v>#N/A</v>
      </c>
      <c r="T119" s="150" t="e">
        <f t="shared" si="7"/>
        <v>#N/A</v>
      </c>
      <c r="U119" s="150" t="e">
        <f t="shared" si="8"/>
        <v>#N/A</v>
      </c>
      <c r="V119" s="150" t="e">
        <f t="shared" si="9"/>
        <v>#N/A</v>
      </c>
      <c r="W119" s="154" t="e">
        <f>VLOOKUP(E119,'PC Receitas'!$O$4:$P$14,2,FALSE)</f>
        <v>#N/A</v>
      </c>
    </row>
    <row r="120" spans="3:23" ht="19.5" customHeight="1" thickTop="1" thickBot="1" x14ac:dyDescent="0.3">
      <c r="C120" s="58"/>
      <c r="D120" s="58" t="str">
        <f t="shared" ca="1" si="5"/>
        <v/>
      </c>
      <c r="E120" s="58"/>
      <c r="F120" s="28"/>
      <c r="G120" s="28"/>
      <c r="H120" s="28"/>
      <c r="I120" s="28"/>
      <c r="J120" s="167"/>
      <c r="K120" s="192"/>
      <c r="L120" s="168"/>
      <c r="M120" s="58"/>
      <c r="N120" s="56">
        <f>N119+IF(AND(L120="Pago",OR(E120='PC Receitas'!$O$4,E120='PC Receitas'!$O$5,E120='PC Receitas'!$O$6)),J120,IF(AND(L120="Pago",OR(E120='PC Receitas'!$O$7,E120='PC Receitas'!$O$8,E120='PC Receitas'!$O$9,E120='PC Receitas'!$O$10,E120='PC Receitas'!$O$11,E120='PC Receitas'!$O$12,E120='PC Receitas'!$O$13,E120='PC Receitas'!$O$14)),-J120,0))</f>
        <v>7872.57</v>
      </c>
      <c r="S120" s="153" t="e">
        <f t="shared" si="6"/>
        <v>#N/A</v>
      </c>
      <c r="T120" s="150" t="e">
        <f t="shared" si="7"/>
        <v>#N/A</v>
      </c>
      <c r="U120" s="150" t="e">
        <f t="shared" si="8"/>
        <v>#N/A</v>
      </c>
      <c r="V120" s="150" t="e">
        <f t="shared" si="9"/>
        <v>#N/A</v>
      </c>
      <c r="W120" s="154" t="e">
        <f>VLOOKUP(E120,'PC Receitas'!$O$4:$P$14,2,FALSE)</f>
        <v>#N/A</v>
      </c>
    </row>
    <row r="121" spans="3:23" ht="19.5" customHeight="1" thickTop="1" thickBot="1" x14ac:dyDescent="0.3">
      <c r="C121" s="58"/>
      <c r="D121" s="58" t="str">
        <f t="shared" ca="1" si="5"/>
        <v/>
      </c>
      <c r="E121" s="58"/>
      <c r="F121" s="28"/>
      <c r="G121" s="28"/>
      <c r="H121" s="28"/>
      <c r="I121" s="28"/>
      <c r="J121" s="167"/>
      <c r="K121" s="192"/>
      <c r="L121" s="168"/>
      <c r="M121" s="58"/>
      <c r="N121" s="56">
        <f>N120+IF(AND(L121="Pago",OR(E121='PC Receitas'!$O$4,E121='PC Receitas'!$O$5,E121='PC Receitas'!$O$6)),J121,IF(AND(L121="Pago",OR(E121='PC Receitas'!$O$7,E121='PC Receitas'!$O$8,E121='PC Receitas'!$O$9,E121='PC Receitas'!$O$10,E121='PC Receitas'!$O$11,E121='PC Receitas'!$O$12,E121='PC Receitas'!$O$13,E121='PC Receitas'!$O$14)),-J121,0))</f>
        <v>7872.57</v>
      </c>
      <c r="S121" s="153" t="e">
        <f t="shared" si="6"/>
        <v>#N/A</v>
      </c>
      <c r="T121" s="150" t="e">
        <f t="shared" si="7"/>
        <v>#N/A</v>
      </c>
      <c r="U121" s="150" t="e">
        <f t="shared" si="8"/>
        <v>#N/A</v>
      </c>
      <c r="V121" s="150" t="e">
        <f t="shared" si="9"/>
        <v>#N/A</v>
      </c>
      <c r="W121" s="154" t="e">
        <f>VLOOKUP(E121,'PC Receitas'!$O$4:$P$14,2,FALSE)</f>
        <v>#N/A</v>
      </c>
    </row>
    <row r="122" spans="3:23" ht="19.5" customHeight="1" thickTop="1" thickBot="1" x14ac:dyDescent="0.3">
      <c r="C122" s="58"/>
      <c r="D122" s="58" t="str">
        <f t="shared" ca="1" si="5"/>
        <v/>
      </c>
      <c r="E122" s="58"/>
      <c r="F122" s="58"/>
      <c r="G122" s="58"/>
      <c r="H122" s="58"/>
      <c r="I122" s="58"/>
      <c r="J122" s="59"/>
      <c r="K122" s="192"/>
      <c r="L122" s="60"/>
      <c r="M122" s="58"/>
      <c r="N122" s="56">
        <f>N121+IF(AND(L122="Pago",OR(E122='PC Receitas'!$O$4,E122='PC Receitas'!$O$5,E122='PC Receitas'!$O$6)),J122,IF(AND(L122="Pago",OR(E122='PC Receitas'!$O$7,E122='PC Receitas'!$O$8,E122='PC Receitas'!$O$9,E122='PC Receitas'!$O$10,E122='PC Receitas'!$O$11,E122='PC Receitas'!$O$12,E122='PC Receitas'!$O$13,E122='PC Receitas'!$O$14)),-J122,0))</f>
        <v>7872.57</v>
      </c>
      <c r="S122" s="153" t="e">
        <f t="shared" si="6"/>
        <v>#N/A</v>
      </c>
      <c r="T122" s="150" t="e">
        <f t="shared" si="7"/>
        <v>#N/A</v>
      </c>
      <c r="U122" s="150" t="e">
        <f t="shared" si="8"/>
        <v>#N/A</v>
      </c>
      <c r="V122" s="150" t="e">
        <f t="shared" si="9"/>
        <v>#N/A</v>
      </c>
      <c r="W122" s="154" t="e">
        <f>VLOOKUP(E122,'PC Receitas'!$O$4:$P$14,2,FALSE)</f>
        <v>#N/A</v>
      </c>
    </row>
    <row r="123" spans="3:23" ht="19.5" customHeight="1" thickTop="1" thickBot="1" x14ac:dyDescent="0.3">
      <c r="C123" s="58"/>
      <c r="D123" s="58" t="str">
        <f t="shared" ca="1" si="5"/>
        <v/>
      </c>
      <c r="E123" s="58"/>
      <c r="F123" s="58"/>
      <c r="G123" s="58"/>
      <c r="H123" s="58"/>
      <c r="I123" s="58"/>
      <c r="J123" s="59"/>
      <c r="K123" s="192"/>
      <c r="L123" s="60"/>
      <c r="M123" s="58"/>
      <c r="N123" s="56">
        <f>N122+IF(AND(L123="Pago",OR(E123='PC Receitas'!$O$4,E123='PC Receitas'!$O$5,E123='PC Receitas'!$O$6)),J123,IF(AND(L123="Pago",OR(E123='PC Receitas'!$O$7,E123='PC Receitas'!$O$8,E123='PC Receitas'!$O$9,E123='PC Receitas'!$O$10,E123='PC Receitas'!$O$11,E123='PC Receitas'!$O$12,E123='PC Receitas'!$O$13,E123='PC Receitas'!$O$14)),-J123,0))</f>
        <v>7872.57</v>
      </c>
      <c r="S123" s="153" t="e">
        <f t="shared" si="6"/>
        <v>#N/A</v>
      </c>
      <c r="T123" s="150" t="e">
        <f t="shared" si="7"/>
        <v>#N/A</v>
      </c>
      <c r="U123" s="150" t="e">
        <f t="shared" si="8"/>
        <v>#N/A</v>
      </c>
      <c r="V123" s="150" t="e">
        <f t="shared" si="9"/>
        <v>#N/A</v>
      </c>
      <c r="W123" s="154" t="e">
        <f>VLOOKUP(E123,'PC Receitas'!$O$4:$P$14,2,FALSE)</f>
        <v>#N/A</v>
      </c>
    </row>
    <row r="124" spans="3:23" ht="19.5" customHeight="1" thickTop="1" thickBot="1" x14ac:dyDescent="0.3">
      <c r="C124" s="58"/>
      <c r="D124" s="58" t="str">
        <f t="shared" ca="1" si="5"/>
        <v/>
      </c>
      <c r="E124" s="58"/>
      <c r="F124" s="58"/>
      <c r="G124" s="58"/>
      <c r="H124" s="58"/>
      <c r="I124" s="58"/>
      <c r="J124" s="59"/>
      <c r="K124" s="192"/>
      <c r="L124" s="60"/>
      <c r="M124" s="58"/>
      <c r="N124" s="56">
        <f>N123+IF(AND(L124="Pago",OR(E124='PC Receitas'!$O$4,E124='PC Receitas'!$O$5,E124='PC Receitas'!$O$6)),J124,IF(AND(L124="Pago",OR(E124='PC Receitas'!$O$7,E124='PC Receitas'!$O$8,E124='PC Receitas'!$O$9,E124='PC Receitas'!$O$10,E124='PC Receitas'!$O$11,E124='PC Receitas'!$O$12,E124='PC Receitas'!$O$13,E124='PC Receitas'!$O$14)),-J124,0))</f>
        <v>7872.57</v>
      </c>
      <c r="S124" s="153" t="e">
        <f t="shared" si="6"/>
        <v>#N/A</v>
      </c>
      <c r="T124" s="150" t="e">
        <f t="shared" si="7"/>
        <v>#N/A</v>
      </c>
      <c r="U124" s="150" t="e">
        <f t="shared" si="8"/>
        <v>#N/A</v>
      </c>
      <c r="V124" s="150" t="e">
        <f t="shared" si="9"/>
        <v>#N/A</v>
      </c>
      <c r="W124" s="154" t="e">
        <f>VLOOKUP(E124,'PC Receitas'!$O$4:$P$14,2,FALSE)</f>
        <v>#N/A</v>
      </c>
    </row>
    <row r="125" spans="3:23" ht="19.5" customHeight="1" thickTop="1" thickBot="1" x14ac:dyDescent="0.3">
      <c r="C125" s="58"/>
      <c r="D125" s="58" t="str">
        <f t="shared" ca="1" si="5"/>
        <v/>
      </c>
      <c r="E125" s="58"/>
      <c r="F125" s="58"/>
      <c r="G125" s="58"/>
      <c r="H125" s="58"/>
      <c r="I125" s="58"/>
      <c r="J125" s="59"/>
      <c r="K125" s="192"/>
      <c r="L125" s="60"/>
      <c r="M125" s="58"/>
      <c r="N125" s="56">
        <f>N124+IF(AND(L125="Pago",OR(E125='PC Receitas'!$O$4,E125='PC Receitas'!$O$5,E125='PC Receitas'!$O$6)),J125,IF(AND(L125="Pago",OR(E125='PC Receitas'!$O$7,E125='PC Receitas'!$O$8,E125='PC Receitas'!$O$9,E125='PC Receitas'!$O$10,E125='PC Receitas'!$O$11,E125='PC Receitas'!$O$12,E125='PC Receitas'!$O$13,E125='PC Receitas'!$O$14)),-J125,0))</f>
        <v>7872.57</v>
      </c>
      <c r="S125" s="153" t="e">
        <f t="shared" si="6"/>
        <v>#N/A</v>
      </c>
      <c r="T125" s="150" t="e">
        <f t="shared" si="7"/>
        <v>#N/A</v>
      </c>
      <c r="U125" s="150" t="e">
        <f t="shared" si="8"/>
        <v>#N/A</v>
      </c>
      <c r="V125" s="150" t="e">
        <f t="shared" si="9"/>
        <v>#N/A</v>
      </c>
      <c r="W125" s="154" t="e">
        <f>VLOOKUP(E125,'PC Receitas'!$O$4:$P$14,2,FALSE)</f>
        <v>#N/A</v>
      </c>
    </row>
    <row r="126" spans="3:23" ht="19.5" customHeight="1" thickTop="1" thickBot="1" x14ac:dyDescent="0.3">
      <c r="C126" s="58"/>
      <c r="D126" s="58" t="str">
        <f t="shared" ca="1" si="5"/>
        <v/>
      </c>
      <c r="E126" s="58"/>
      <c r="F126" s="58"/>
      <c r="G126" s="58"/>
      <c r="H126" s="58"/>
      <c r="I126" s="58"/>
      <c r="J126" s="59"/>
      <c r="K126" s="192"/>
      <c r="L126" s="60"/>
      <c r="M126" s="58"/>
      <c r="N126" s="56">
        <f>N125+IF(AND(L126="Pago",OR(E126='PC Receitas'!$O$4,E126='PC Receitas'!$O$5,E126='PC Receitas'!$O$6)),J126,IF(AND(L126="Pago",OR(E126='PC Receitas'!$O$7,E126='PC Receitas'!$O$8,E126='PC Receitas'!$O$9,E126='PC Receitas'!$O$10,E126='PC Receitas'!$O$11,E126='PC Receitas'!$O$12,E126='PC Receitas'!$O$13,E126='PC Receitas'!$O$14)),-J126,0))</f>
        <v>7872.57</v>
      </c>
      <c r="S126" s="153" t="e">
        <f t="shared" si="6"/>
        <v>#N/A</v>
      </c>
      <c r="T126" s="150" t="e">
        <f t="shared" si="7"/>
        <v>#N/A</v>
      </c>
      <c r="U126" s="150" t="e">
        <f t="shared" si="8"/>
        <v>#N/A</v>
      </c>
      <c r="V126" s="150" t="e">
        <f t="shared" si="9"/>
        <v>#N/A</v>
      </c>
      <c r="W126" s="154" t="e">
        <f>VLOOKUP(E126,'PC Receitas'!$O$4:$P$14,2,FALSE)</f>
        <v>#N/A</v>
      </c>
    </row>
    <row r="127" spans="3:23" ht="19.5" customHeight="1" thickTop="1" thickBot="1" x14ac:dyDescent="0.3">
      <c r="C127" s="58"/>
      <c r="D127" s="58" t="str">
        <f t="shared" ca="1" si="5"/>
        <v/>
      </c>
      <c r="E127" s="58"/>
      <c r="F127" s="58"/>
      <c r="G127" s="58"/>
      <c r="H127" s="58"/>
      <c r="I127" s="58"/>
      <c r="J127" s="59"/>
      <c r="K127" s="192"/>
      <c r="L127" s="60"/>
      <c r="M127" s="58"/>
      <c r="N127" s="56">
        <f>N126+IF(AND(L127="Pago",OR(E127='PC Receitas'!$O$4,E127='PC Receitas'!$O$5,E127='PC Receitas'!$O$6)),J127,IF(AND(L127="Pago",OR(E127='PC Receitas'!$O$7,E127='PC Receitas'!$O$8,E127='PC Receitas'!$O$9,E127='PC Receitas'!$O$10,E127='PC Receitas'!$O$11,E127='PC Receitas'!$O$12,E127='PC Receitas'!$O$13,E127='PC Receitas'!$O$14)),-J127,0))</f>
        <v>7872.57</v>
      </c>
      <c r="S127" s="153" t="e">
        <f t="shared" si="6"/>
        <v>#N/A</v>
      </c>
      <c r="T127" s="150" t="e">
        <f t="shared" si="7"/>
        <v>#N/A</v>
      </c>
      <c r="U127" s="150" t="e">
        <f t="shared" si="8"/>
        <v>#N/A</v>
      </c>
      <c r="V127" s="150" t="e">
        <f t="shared" si="9"/>
        <v>#N/A</v>
      </c>
      <c r="W127" s="154" t="e">
        <f>VLOOKUP(E127,'PC Receitas'!$O$4:$P$14,2,FALSE)</f>
        <v>#N/A</v>
      </c>
    </row>
    <row r="128" spans="3:23" ht="19.5" customHeight="1" thickTop="1" thickBot="1" x14ac:dyDescent="0.3">
      <c r="C128" s="58"/>
      <c r="D128" s="58" t="str">
        <f t="shared" ca="1" si="5"/>
        <v/>
      </c>
      <c r="E128" s="58"/>
      <c r="F128" s="58"/>
      <c r="G128" s="58"/>
      <c r="H128" s="58"/>
      <c r="I128" s="58"/>
      <c r="J128" s="59"/>
      <c r="K128" s="192"/>
      <c r="L128" s="60"/>
      <c r="M128" s="58"/>
      <c r="N128" s="56">
        <f>N127+IF(AND(L128="Pago",OR(E128='PC Receitas'!$O$4,E128='PC Receitas'!$O$5,E128='PC Receitas'!$O$6)),J128,IF(AND(L128="Pago",OR(E128='PC Receitas'!$O$7,E128='PC Receitas'!$O$8,E128='PC Receitas'!$O$9,E128='PC Receitas'!$O$10,E128='PC Receitas'!$O$11,E128='PC Receitas'!$O$12,E128='PC Receitas'!$O$13,E128='PC Receitas'!$O$14)),-J128,0))</f>
        <v>7872.57</v>
      </c>
      <c r="S128" s="153" t="e">
        <f t="shared" si="6"/>
        <v>#N/A</v>
      </c>
      <c r="T128" s="150" t="e">
        <f t="shared" si="7"/>
        <v>#N/A</v>
      </c>
      <c r="U128" s="150" t="e">
        <f t="shared" si="8"/>
        <v>#N/A</v>
      </c>
      <c r="V128" s="150" t="e">
        <f t="shared" si="9"/>
        <v>#N/A</v>
      </c>
      <c r="W128" s="154" t="e">
        <f>VLOOKUP(E128,'PC Receitas'!$O$4:$P$14,2,FALSE)</f>
        <v>#N/A</v>
      </c>
    </row>
    <row r="129" spans="3:23" ht="19.5" customHeight="1" thickTop="1" thickBot="1" x14ac:dyDescent="0.3">
      <c r="C129" s="58"/>
      <c r="D129" s="58" t="str">
        <f t="shared" ca="1" si="5"/>
        <v/>
      </c>
      <c r="E129" s="58"/>
      <c r="F129" s="58"/>
      <c r="G129" s="58"/>
      <c r="H129" s="58"/>
      <c r="I129" s="58"/>
      <c r="J129" s="59"/>
      <c r="K129" s="192"/>
      <c r="L129" s="60"/>
      <c r="M129" s="58"/>
      <c r="N129" s="56">
        <f>N128+IF(AND(L129="Pago",OR(E129='PC Receitas'!$O$4,E129='PC Receitas'!$O$5,E129='PC Receitas'!$O$6)),J129,IF(AND(L129="Pago",OR(E129='PC Receitas'!$O$7,E129='PC Receitas'!$O$8,E129='PC Receitas'!$O$9,E129='PC Receitas'!$O$10,E129='PC Receitas'!$O$11,E129='PC Receitas'!$O$12,E129='PC Receitas'!$O$13,E129='PC Receitas'!$O$14)),-J129,0))</f>
        <v>7872.57</v>
      </c>
      <c r="S129" s="153" t="e">
        <f t="shared" si="6"/>
        <v>#N/A</v>
      </c>
      <c r="T129" s="150" t="e">
        <f t="shared" si="7"/>
        <v>#N/A</v>
      </c>
      <c r="U129" s="150" t="e">
        <f t="shared" si="8"/>
        <v>#N/A</v>
      </c>
      <c r="V129" s="150" t="e">
        <f t="shared" si="9"/>
        <v>#N/A</v>
      </c>
      <c r="W129" s="154" t="e">
        <f>VLOOKUP(E129,'PC Receitas'!$O$4:$P$14,2,FALSE)</f>
        <v>#N/A</v>
      </c>
    </row>
    <row r="130" spans="3:23" ht="19.5" customHeight="1" thickTop="1" thickBot="1" x14ac:dyDescent="0.3">
      <c r="C130" s="58"/>
      <c r="D130" s="58" t="str">
        <f t="shared" ca="1" si="5"/>
        <v/>
      </c>
      <c r="E130" s="58"/>
      <c r="F130" s="58"/>
      <c r="G130" s="58"/>
      <c r="H130" s="58"/>
      <c r="I130" s="58"/>
      <c r="J130" s="59"/>
      <c r="K130" s="192"/>
      <c r="L130" s="60"/>
      <c r="M130" s="58"/>
      <c r="N130" s="56">
        <f>N129+IF(AND(L130="Pago",OR(E130='PC Receitas'!$O$4,E130='PC Receitas'!$O$5,E130='PC Receitas'!$O$6)),J130,IF(AND(L130="Pago",OR(E130='PC Receitas'!$O$7,E130='PC Receitas'!$O$8,E130='PC Receitas'!$O$9,E130='PC Receitas'!$O$10,E130='PC Receitas'!$O$11,E130='PC Receitas'!$O$12,E130='PC Receitas'!$O$13,E130='PC Receitas'!$O$14)),-J130,0))</f>
        <v>7872.57</v>
      </c>
      <c r="S130" s="153" t="e">
        <f t="shared" si="6"/>
        <v>#N/A</v>
      </c>
      <c r="T130" s="150" t="e">
        <f t="shared" si="7"/>
        <v>#N/A</v>
      </c>
      <c r="U130" s="150" t="e">
        <f t="shared" si="8"/>
        <v>#N/A</v>
      </c>
      <c r="V130" s="150" t="e">
        <f t="shared" si="9"/>
        <v>#N/A</v>
      </c>
      <c r="W130" s="154" t="e">
        <f>VLOOKUP(E130,'PC Receitas'!$O$4:$P$14,2,FALSE)</f>
        <v>#N/A</v>
      </c>
    </row>
    <row r="131" spans="3:23" ht="19.5" customHeight="1" thickTop="1" thickBot="1" x14ac:dyDescent="0.3">
      <c r="C131" s="58"/>
      <c r="D131" s="58" t="str">
        <f t="shared" ca="1" si="5"/>
        <v/>
      </c>
      <c r="E131" s="58"/>
      <c r="F131" s="58"/>
      <c r="G131" s="58"/>
      <c r="H131" s="58"/>
      <c r="I131" s="58"/>
      <c r="J131" s="59"/>
      <c r="K131" s="192"/>
      <c r="L131" s="60"/>
      <c r="M131" s="58"/>
      <c r="N131" s="56">
        <f>N130+IF(AND(L131="Pago",OR(E131='PC Receitas'!$O$4,E131='PC Receitas'!$O$5,E131='PC Receitas'!$O$6)),J131,IF(AND(L131="Pago",OR(E131='PC Receitas'!$O$7,E131='PC Receitas'!$O$8,E131='PC Receitas'!$O$9,E131='PC Receitas'!$O$10,E131='PC Receitas'!$O$11,E131='PC Receitas'!$O$12,E131='PC Receitas'!$O$13,E131='PC Receitas'!$O$14)),-J131,0))</f>
        <v>7872.57</v>
      </c>
      <c r="S131" s="153" t="e">
        <f t="shared" si="6"/>
        <v>#N/A</v>
      </c>
      <c r="T131" s="150" t="e">
        <f t="shared" si="7"/>
        <v>#N/A</v>
      </c>
      <c r="U131" s="150" t="e">
        <f t="shared" si="8"/>
        <v>#N/A</v>
      </c>
      <c r="V131" s="150" t="e">
        <f t="shared" si="9"/>
        <v>#N/A</v>
      </c>
      <c r="W131" s="154" t="e">
        <f>VLOOKUP(E131,'PC Receitas'!$O$4:$P$14,2,FALSE)</f>
        <v>#N/A</v>
      </c>
    </row>
    <row r="132" spans="3:23" ht="19.5" customHeight="1" thickTop="1" thickBot="1" x14ac:dyDescent="0.3">
      <c r="C132" s="58"/>
      <c r="D132" s="58" t="str">
        <f t="shared" ca="1" si="5"/>
        <v/>
      </c>
      <c r="E132" s="58"/>
      <c r="F132" s="58"/>
      <c r="G132" s="58"/>
      <c r="H132" s="58"/>
      <c r="I132" s="58"/>
      <c r="J132" s="59"/>
      <c r="K132" s="192"/>
      <c r="L132" s="60"/>
      <c r="M132" s="58"/>
      <c r="N132" s="56">
        <f>N131+IF(AND(L132="Pago",OR(E132='PC Receitas'!$O$4,E132='PC Receitas'!$O$5,E132='PC Receitas'!$O$6)),J132,IF(AND(L132="Pago",OR(E132='PC Receitas'!$O$7,E132='PC Receitas'!$O$8,E132='PC Receitas'!$O$9,E132='PC Receitas'!$O$10,E132='PC Receitas'!$O$11,E132='PC Receitas'!$O$12,E132='PC Receitas'!$O$13,E132='PC Receitas'!$O$14)),-J132,0))</f>
        <v>7872.57</v>
      </c>
      <c r="S132" s="153" t="e">
        <f t="shared" si="6"/>
        <v>#N/A</v>
      </c>
      <c r="T132" s="150" t="e">
        <f t="shared" si="7"/>
        <v>#N/A</v>
      </c>
      <c r="U132" s="150" t="e">
        <f t="shared" si="8"/>
        <v>#N/A</v>
      </c>
      <c r="V132" s="150" t="e">
        <f t="shared" si="9"/>
        <v>#N/A</v>
      </c>
      <c r="W132" s="154" t="e">
        <f>VLOOKUP(E132,'PC Receitas'!$O$4:$P$14,2,FALSE)</f>
        <v>#N/A</v>
      </c>
    </row>
    <row r="133" spans="3:23" ht="19.5" customHeight="1" thickTop="1" thickBot="1" x14ac:dyDescent="0.3">
      <c r="C133" s="58"/>
      <c r="D133" s="58" t="str">
        <f t="shared" ca="1" si="5"/>
        <v/>
      </c>
      <c r="E133" s="58"/>
      <c r="F133" s="58"/>
      <c r="G133" s="58"/>
      <c r="H133" s="58"/>
      <c r="I133" s="58"/>
      <c r="J133" s="59"/>
      <c r="K133" s="192"/>
      <c r="L133" s="60"/>
      <c r="M133" s="58"/>
      <c r="N133" s="56">
        <f>N132+IF(AND(L133="Pago",OR(E133='PC Receitas'!$O$4,E133='PC Receitas'!$O$5,E133='PC Receitas'!$O$6)),J133,IF(AND(L133="Pago",OR(E133='PC Receitas'!$O$7,E133='PC Receitas'!$O$8,E133='PC Receitas'!$O$9,E133='PC Receitas'!$O$10,E133='PC Receitas'!$O$11,E133='PC Receitas'!$O$12,E133='PC Receitas'!$O$13,E133='PC Receitas'!$O$14)),-J133,0))</f>
        <v>7872.57</v>
      </c>
      <c r="S133" s="153" t="e">
        <f t="shared" si="6"/>
        <v>#N/A</v>
      </c>
      <c r="T133" s="150" t="e">
        <f t="shared" si="7"/>
        <v>#N/A</v>
      </c>
      <c r="U133" s="150" t="e">
        <f t="shared" si="8"/>
        <v>#N/A</v>
      </c>
      <c r="V133" s="150" t="e">
        <f t="shared" si="9"/>
        <v>#N/A</v>
      </c>
      <c r="W133" s="154" t="e">
        <f>VLOOKUP(E133,'PC Receitas'!$O$4:$P$14,2,FALSE)</f>
        <v>#N/A</v>
      </c>
    </row>
    <row r="134" spans="3:23" ht="19.5" customHeight="1" thickTop="1" thickBot="1" x14ac:dyDescent="0.3">
      <c r="C134" s="58"/>
      <c r="D134" s="58" t="str">
        <f t="shared" ref="D134:D197" ca="1" si="10">IF(C134&lt;&gt;"",TEXT(C134,"00")&amp;"/08/"&amp;YEAR(TODAY()),"")</f>
        <v/>
      </c>
      <c r="E134" s="58"/>
      <c r="F134" s="58"/>
      <c r="G134" s="58"/>
      <c r="H134" s="58"/>
      <c r="I134" s="58"/>
      <c r="J134" s="59"/>
      <c r="K134" s="192"/>
      <c r="L134" s="60"/>
      <c r="M134" s="58"/>
      <c r="N134" s="56">
        <f>N133+IF(AND(L134="Pago",OR(E134='PC Receitas'!$O$4,E134='PC Receitas'!$O$5,E134='PC Receitas'!$O$6)),J134,IF(AND(L134="Pago",OR(E134='PC Receitas'!$O$7,E134='PC Receitas'!$O$8,E134='PC Receitas'!$O$9,E134='PC Receitas'!$O$10,E134='PC Receitas'!$O$11,E134='PC Receitas'!$O$12,E134='PC Receitas'!$O$13,E134='PC Receitas'!$O$14)),-J134,0))</f>
        <v>7872.57</v>
      </c>
      <c r="S134" s="153" t="e">
        <f t="shared" ref="S134:S197" si="11">IF(W134="Despesas_com_RH","Despesa",IF(W134="Despesas_Operacionais","Despesa",IF(W134="Despesas_com_Marketing","Despesa",IF(W134="Impostos","Despesa",IF(W134="Investimentos","Despesa","")))))</f>
        <v>#N/A</v>
      </c>
      <c r="T134" s="150" t="e">
        <f t="shared" ref="T134:T197" si="12">IF(W134="Despesas_com_Produtos","Despesa",IF(W134="Despesas_com_Serviços","Despesa",IF(W134="Despesas_Não_Operacionais","Despesa","")))</f>
        <v>#N/A</v>
      </c>
      <c r="U134" s="150" t="e">
        <f t="shared" ref="U134:U197" si="13">IF(W134="Receitas_com_Produtos","Receita",IF(W134="Receitas_com_Serviços","Receita",IF(W134="Receitas_Não_Operacionais","Receita","")))</f>
        <v>#N/A</v>
      </c>
      <c r="V134" s="150" t="e">
        <f t="shared" ref="V134:V197" si="14">IF(S134&lt;&gt;"",S134,IF(T134&lt;&gt;"",T134,IF(U134&lt;&gt;"",U134,"")))</f>
        <v>#N/A</v>
      </c>
      <c r="W134" s="154" t="e">
        <f>VLOOKUP(E134,'PC Receitas'!$O$4:$P$14,2,FALSE)</f>
        <v>#N/A</v>
      </c>
    </row>
    <row r="135" spans="3:23" ht="19.5" customHeight="1" thickTop="1" thickBot="1" x14ac:dyDescent="0.3">
      <c r="C135" s="58"/>
      <c r="D135" s="58" t="str">
        <f t="shared" ca="1" si="10"/>
        <v/>
      </c>
      <c r="E135" s="58"/>
      <c r="F135" s="58"/>
      <c r="G135" s="58"/>
      <c r="H135" s="58"/>
      <c r="I135" s="58"/>
      <c r="J135" s="59"/>
      <c r="K135" s="192"/>
      <c r="L135" s="60"/>
      <c r="M135" s="58"/>
      <c r="N135" s="56">
        <f>N134+IF(AND(L135="Pago",OR(E135='PC Receitas'!$O$4,E135='PC Receitas'!$O$5,E135='PC Receitas'!$O$6)),J135,IF(AND(L135="Pago",OR(E135='PC Receitas'!$O$7,E135='PC Receitas'!$O$8,E135='PC Receitas'!$O$9,E135='PC Receitas'!$O$10,E135='PC Receitas'!$O$11,E135='PC Receitas'!$O$12,E135='PC Receitas'!$O$13,E135='PC Receitas'!$O$14)),-J135,0))</f>
        <v>7872.57</v>
      </c>
      <c r="S135" s="153" t="e">
        <f t="shared" si="11"/>
        <v>#N/A</v>
      </c>
      <c r="T135" s="150" t="e">
        <f t="shared" si="12"/>
        <v>#N/A</v>
      </c>
      <c r="U135" s="150" t="e">
        <f t="shared" si="13"/>
        <v>#N/A</v>
      </c>
      <c r="V135" s="150" t="e">
        <f t="shared" si="14"/>
        <v>#N/A</v>
      </c>
      <c r="W135" s="154" t="e">
        <f>VLOOKUP(E135,'PC Receitas'!$O$4:$P$14,2,FALSE)</f>
        <v>#N/A</v>
      </c>
    </row>
    <row r="136" spans="3:23" ht="19.5" customHeight="1" thickTop="1" thickBot="1" x14ac:dyDescent="0.3">
      <c r="C136" s="58"/>
      <c r="D136" s="58" t="str">
        <f t="shared" ca="1" si="10"/>
        <v/>
      </c>
      <c r="E136" s="58"/>
      <c r="F136" s="58"/>
      <c r="G136" s="58"/>
      <c r="H136" s="58"/>
      <c r="I136" s="58"/>
      <c r="J136" s="59"/>
      <c r="K136" s="192"/>
      <c r="L136" s="60"/>
      <c r="M136" s="58"/>
      <c r="N136" s="56">
        <f>N135+IF(AND(L136="Pago",OR(E136='PC Receitas'!$O$4,E136='PC Receitas'!$O$5,E136='PC Receitas'!$O$6)),J136,IF(AND(L136="Pago",OR(E136='PC Receitas'!$O$7,E136='PC Receitas'!$O$8,E136='PC Receitas'!$O$9,E136='PC Receitas'!$O$10,E136='PC Receitas'!$O$11,E136='PC Receitas'!$O$12,E136='PC Receitas'!$O$13,E136='PC Receitas'!$O$14)),-J136,0))</f>
        <v>7872.57</v>
      </c>
      <c r="S136" s="153" t="e">
        <f t="shared" si="11"/>
        <v>#N/A</v>
      </c>
      <c r="T136" s="150" t="e">
        <f t="shared" si="12"/>
        <v>#N/A</v>
      </c>
      <c r="U136" s="150" t="e">
        <f t="shared" si="13"/>
        <v>#N/A</v>
      </c>
      <c r="V136" s="150" t="e">
        <f t="shared" si="14"/>
        <v>#N/A</v>
      </c>
      <c r="W136" s="154" t="e">
        <f>VLOOKUP(E136,'PC Receitas'!$O$4:$P$14,2,FALSE)</f>
        <v>#N/A</v>
      </c>
    </row>
    <row r="137" spans="3:23" ht="19.5" customHeight="1" thickTop="1" thickBot="1" x14ac:dyDescent="0.3">
      <c r="C137" s="58"/>
      <c r="D137" s="58" t="str">
        <f t="shared" ca="1" si="10"/>
        <v/>
      </c>
      <c r="E137" s="58"/>
      <c r="F137" s="58"/>
      <c r="G137" s="58"/>
      <c r="H137" s="58"/>
      <c r="I137" s="58"/>
      <c r="J137" s="59"/>
      <c r="K137" s="192"/>
      <c r="L137" s="60"/>
      <c r="M137" s="58"/>
      <c r="N137" s="56">
        <f>N136+IF(AND(L137="Pago",OR(E137='PC Receitas'!$O$4,E137='PC Receitas'!$O$5,E137='PC Receitas'!$O$6)),J137,IF(AND(L137="Pago",OR(E137='PC Receitas'!$O$7,E137='PC Receitas'!$O$8,E137='PC Receitas'!$O$9,E137='PC Receitas'!$O$10,E137='PC Receitas'!$O$11,E137='PC Receitas'!$O$12,E137='PC Receitas'!$O$13,E137='PC Receitas'!$O$14)),-J137,0))</f>
        <v>7872.57</v>
      </c>
      <c r="S137" s="153" t="e">
        <f t="shared" si="11"/>
        <v>#N/A</v>
      </c>
      <c r="T137" s="150" t="e">
        <f t="shared" si="12"/>
        <v>#N/A</v>
      </c>
      <c r="U137" s="150" t="e">
        <f t="shared" si="13"/>
        <v>#N/A</v>
      </c>
      <c r="V137" s="150" t="e">
        <f t="shared" si="14"/>
        <v>#N/A</v>
      </c>
      <c r="W137" s="154" t="e">
        <f>VLOOKUP(E137,'PC Receitas'!$O$4:$P$14,2,FALSE)</f>
        <v>#N/A</v>
      </c>
    </row>
    <row r="138" spans="3:23" ht="19.5" customHeight="1" thickTop="1" thickBot="1" x14ac:dyDescent="0.3">
      <c r="C138" s="58"/>
      <c r="D138" s="58" t="str">
        <f t="shared" ca="1" si="10"/>
        <v/>
      </c>
      <c r="E138" s="58"/>
      <c r="F138" s="58"/>
      <c r="G138" s="58"/>
      <c r="H138" s="58"/>
      <c r="I138" s="58"/>
      <c r="J138" s="59"/>
      <c r="K138" s="192"/>
      <c r="L138" s="60"/>
      <c r="M138" s="58"/>
      <c r="N138" s="56">
        <f>N137+IF(AND(L138="Pago",OR(E138='PC Receitas'!$O$4,E138='PC Receitas'!$O$5,E138='PC Receitas'!$O$6)),J138,IF(AND(L138="Pago",OR(E138='PC Receitas'!$O$7,E138='PC Receitas'!$O$8,E138='PC Receitas'!$O$9,E138='PC Receitas'!$O$10,E138='PC Receitas'!$O$11,E138='PC Receitas'!$O$12,E138='PC Receitas'!$O$13,E138='PC Receitas'!$O$14)),-J138,0))</f>
        <v>7872.57</v>
      </c>
      <c r="S138" s="153" t="e">
        <f t="shared" si="11"/>
        <v>#N/A</v>
      </c>
      <c r="T138" s="150" t="e">
        <f t="shared" si="12"/>
        <v>#N/A</v>
      </c>
      <c r="U138" s="150" t="e">
        <f t="shared" si="13"/>
        <v>#N/A</v>
      </c>
      <c r="V138" s="150" t="e">
        <f t="shared" si="14"/>
        <v>#N/A</v>
      </c>
      <c r="W138" s="154" t="e">
        <f>VLOOKUP(E138,'PC Receitas'!$O$4:$P$14,2,FALSE)</f>
        <v>#N/A</v>
      </c>
    </row>
    <row r="139" spans="3:23" ht="19.5" customHeight="1" thickTop="1" thickBot="1" x14ac:dyDescent="0.3">
      <c r="C139" s="58"/>
      <c r="D139" s="58" t="str">
        <f t="shared" ca="1" si="10"/>
        <v/>
      </c>
      <c r="E139" s="58"/>
      <c r="F139" s="58"/>
      <c r="G139" s="58"/>
      <c r="H139" s="58"/>
      <c r="I139" s="58"/>
      <c r="J139" s="59"/>
      <c r="K139" s="192"/>
      <c r="L139" s="60"/>
      <c r="M139" s="58"/>
      <c r="N139" s="56">
        <f>N138+IF(AND(L139="Pago",OR(E139='PC Receitas'!$O$4,E139='PC Receitas'!$O$5,E139='PC Receitas'!$O$6)),J139,IF(AND(L139="Pago",OR(E139='PC Receitas'!$O$7,E139='PC Receitas'!$O$8,E139='PC Receitas'!$O$9,E139='PC Receitas'!$O$10,E139='PC Receitas'!$O$11,E139='PC Receitas'!$O$12,E139='PC Receitas'!$O$13,E139='PC Receitas'!$O$14)),-J139,0))</f>
        <v>7872.57</v>
      </c>
      <c r="S139" s="153" t="e">
        <f t="shared" si="11"/>
        <v>#N/A</v>
      </c>
      <c r="T139" s="150" t="e">
        <f t="shared" si="12"/>
        <v>#N/A</v>
      </c>
      <c r="U139" s="150" t="e">
        <f t="shared" si="13"/>
        <v>#N/A</v>
      </c>
      <c r="V139" s="150" t="e">
        <f t="shared" si="14"/>
        <v>#N/A</v>
      </c>
      <c r="W139" s="154" t="e">
        <f>VLOOKUP(E139,'PC Receitas'!$O$4:$P$14,2,FALSE)</f>
        <v>#N/A</v>
      </c>
    </row>
    <row r="140" spans="3:23" ht="19.5" customHeight="1" thickTop="1" thickBot="1" x14ac:dyDescent="0.3">
      <c r="C140" s="58"/>
      <c r="D140" s="58" t="str">
        <f t="shared" ca="1" si="10"/>
        <v/>
      </c>
      <c r="E140" s="58"/>
      <c r="F140" s="58"/>
      <c r="G140" s="58"/>
      <c r="H140" s="58"/>
      <c r="I140" s="58"/>
      <c r="J140" s="59"/>
      <c r="K140" s="192"/>
      <c r="L140" s="60"/>
      <c r="M140" s="58"/>
      <c r="N140" s="56">
        <f>N139+IF(AND(L140="Pago",OR(E140='PC Receitas'!$O$4,E140='PC Receitas'!$O$5,E140='PC Receitas'!$O$6)),J140,IF(AND(L140="Pago",OR(E140='PC Receitas'!$O$7,E140='PC Receitas'!$O$8,E140='PC Receitas'!$O$9,E140='PC Receitas'!$O$10,E140='PC Receitas'!$O$11,E140='PC Receitas'!$O$12,E140='PC Receitas'!$O$13,E140='PC Receitas'!$O$14)),-J140,0))</f>
        <v>7872.57</v>
      </c>
      <c r="S140" s="153" t="e">
        <f t="shared" si="11"/>
        <v>#N/A</v>
      </c>
      <c r="T140" s="150" t="e">
        <f t="shared" si="12"/>
        <v>#N/A</v>
      </c>
      <c r="U140" s="150" t="e">
        <f t="shared" si="13"/>
        <v>#N/A</v>
      </c>
      <c r="V140" s="150" t="e">
        <f t="shared" si="14"/>
        <v>#N/A</v>
      </c>
      <c r="W140" s="154" t="e">
        <f>VLOOKUP(E140,'PC Receitas'!$O$4:$P$14,2,FALSE)</f>
        <v>#N/A</v>
      </c>
    </row>
    <row r="141" spans="3:23" ht="19.5" customHeight="1" thickTop="1" thickBot="1" x14ac:dyDescent="0.3">
      <c r="C141" s="58"/>
      <c r="D141" s="58" t="str">
        <f t="shared" ca="1" si="10"/>
        <v/>
      </c>
      <c r="E141" s="58"/>
      <c r="F141" s="58"/>
      <c r="G141" s="58"/>
      <c r="H141" s="58"/>
      <c r="I141" s="58"/>
      <c r="J141" s="59"/>
      <c r="K141" s="192"/>
      <c r="L141" s="60"/>
      <c r="M141" s="58"/>
      <c r="N141" s="56">
        <f>N140+IF(AND(L141="Pago",OR(E141='PC Receitas'!$O$4,E141='PC Receitas'!$O$5,E141='PC Receitas'!$O$6)),J141,IF(AND(L141="Pago",OR(E141='PC Receitas'!$O$7,E141='PC Receitas'!$O$8,E141='PC Receitas'!$O$9,E141='PC Receitas'!$O$10,E141='PC Receitas'!$O$11,E141='PC Receitas'!$O$12,E141='PC Receitas'!$O$13,E141='PC Receitas'!$O$14)),-J141,0))</f>
        <v>7872.57</v>
      </c>
      <c r="S141" s="153" t="e">
        <f t="shared" si="11"/>
        <v>#N/A</v>
      </c>
      <c r="T141" s="150" t="e">
        <f t="shared" si="12"/>
        <v>#N/A</v>
      </c>
      <c r="U141" s="150" t="e">
        <f t="shared" si="13"/>
        <v>#N/A</v>
      </c>
      <c r="V141" s="150" t="e">
        <f t="shared" si="14"/>
        <v>#N/A</v>
      </c>
      <c r="W141" s="154" t="e">
        <f>VLOOKUP(E141,'PC Receitas'!$O$4:$P$14,2,FALSE)</f>
        <v>#N/A</v>
      </c>
    </row>
    <row r="142" spans="3:23" ht="19.5" customHeight="1" thickTop="1" thickBot="1" x14ac:dyDescent="0.3">
      <c r="C142" s="58"/>
      <c r="D142" s="58" t="str">
        <f t="shared" ca="1" si="10"/>
        <v/>
      </c>
      <c r="E142" s="58"/>
      <c r="F142" s="58"/>
      <c r="G142" s="58"/>
      <c r="H142" s="58"/>
      <c r="I142" s="58"/>
      <c r="J142" s="59"/>
      <c r="K142" s="192"/>
      <c r="L142" s="60"/>
      <c r="M142" s="58"/>
      <c r="N142" s="56">
        <f>N141+IF(AND(L142="Pago",OR(E142='PC Receitas'!$O$4,E142='PC Receitas'!$O$5,E142='PC Receitas'!$O$6)),J142,IF(AND(L142="Pago",OR(E142='PC Receitas'!$O$7,E142='PC Receitas'!$O$8,E142='PC Receitas'!$O$9,E142='PC Receitas'!$O$10,E142='PC Receitas'!$O$11,E142='PC Receitas'!$O$12,E142='PC Receitas'!$O$13,E142='PC Receitas'!$O$14)),-J142,0))</f>
        <v>7872.57</v>
      </c>
      <c r="S142" s="153" t="e">
        <f t="shared" si="11"/>
        <v>#N/A</v>
      </c>
      <c r="T142" s="150" t="e">
        <f t="shared" si="12"/>
        <v>#N/A</v>
      </c>
      <c r="U142" s="150" t="e">
        <f t="shared" si="13"/>
        <v>#N/A</v>
      </c>
      <c r="V142" s="150" t="e">
        <f t="shared" si="14"/>
        <v>#N/A</v>
      </c>
      <c r="W142" s="154" t="e">
        <f>VLOOKUP(E142,'PC Receitas'!$O$4:$P$14,2,FALSE)</f>
        <v>#N/A</v>
      </c>
    </row>
    <row r="143" spans="3:23" ht="19.5" customHeight="1" thickTop="1" thickBot="1" x14ac:dyDescent="0.3">
      <c r="C143" s="58"/>
      <c r="D143" s="58" t="str">
        <f t="shared" ca="1" si="10"/>
        <v/>
      </c>
      <c r="E143" s="58"/>
      <c r="F143" s="58"/>
      <c r="G143" s="58"/>
      <c r="H143" s="58"/>
      <c r="I143" s="58"/>
      <c r="J143" s="59"/>
      <c r="K143" s="192"/>
      <c r="L143" s="60"/>
      <c r="M143" s="58"/>
      <c r="N143" s="56">
        <f>N142+IF(AND(L143="Pago",OR(E143='PC Receitas'!$O$4,E143='PC Receitas'!$O$5,E143='PC Receitas'!$O$6)),J143,IF(AND(L143="Pago",OR(E143='PC Receitas'!$O$7,E143='PC Receitas'!$O$8,E143='PC Receitas'!$O$9,E143='PC Receitas'!$O$10,E143='PC Receitas'!$O$11,E143='PC Receitas'!$O$12,E143='PC Receitas'!$O$13,E143='PC Receitas'!$O$14)),-J143,0))</f>
        <v>7872.57</v>
      </c>
      <c r="S143" s="153" t="e">
        <f t="shared" si="11"/>
        <v>#N/A</v>
      </c>
      <c r="T143" s="150" t="e">
        <f t="shared" si="12"/>
        <v>#N/A</v>
      </c>
      <c r="U143" s="150" t="e">
        <f t="shared" si="13"/>
        <v>#N/A</v>
      </c>
      <c r="V143" s="150" t="e">
        <f t="shared" si="14"/>
        <v>#N/A</v>
      </c>
      <c r="W143" s="154" t="e">
        <f>VLOOKUP(E143,'PC Receitas'!$O$4:$P$14,2,FALSE)</f>
        <v>#N/A</v>
      </c>
    </row>
    <row r="144" spans="3:23" ht="19.5" customHeight="1" thickTop="1" thickBot="1" x14ac:dyDescent="0.3">
      <c r="C144" s="58"/>
      <c r="D144" s="58" t="str">
        <f t="shared" ca="1" si="10"/>
        <v/>
      </c>
      <c r="E144" s="58"/>
      <c r="F144" s="58"/>
      <c r="G144" s="58"/>
      <c r="H144" s="58"/>
      <c r="I144" s="58"/>
      <c r="J144" s="59"/>
      <c r="K144" s="192"/>
      <c r="L144" s="60"/>
      <c r="M144" s="58"/>
      <c r="N144" s="56">
        <f>N143+IF(AND(L144="Pago",OR(E144='PC Receitas'!$O$4,E144='PC Receitas'!$O$5,E144='PC Receitas'!$O$6)),J144,IF(AND(L144="Pago",OR(E144='PC Receitas'!$O$7,E144='PC Receitas'!$O$8,E144='PC Receitas'!$O$9,E144='PC Receitas'!$O$10,E144='PC Receitas'!$O$11,E144='PC Receitas'!$O$12,E144='PC Receitas'!$O$13,E144='PC Receitas'!$O$14)),-J144,0))</f>
        <v>7872.57</v>
      </c>
      <c r="S144" s="153" t="e">
        <f t="shared" si="11"/>
        <v>#N/A</v>
      </c>
      <c r="T144" s="150" t="e">
        <f t="shared" si="12"/>
        <v>#N/A</v>
      </c>
      <c r="U144" s="150" t="e">
        <f t="shared" si="13"/>
        <v>#N/A</v>
      </c>
      <c r="V144" s="150" t="e">
        <f t="shared" si="14"/>
        <v>#N/A</v>
      </c>
      <c r="W144" s="154" t="e">
        <f>VLOOKUP(E144,'PC Receitas'!$O$4:$P$14,2,FALSE)</f>
        <v>#N/A</v>
      </c>
    </row>
    <row r="145" spans="3:23" ht="19.5" customHeight="1" thickTop="1" thickBot="1" x14ac:dyDescent="0.3">
      <c r="C145" s="58"/>
      <c r="D145" s="58" t="str">
        <f t="shared" ca="1" si="10"/>
        <v/>
      </c>
      <c r="E145" s="58"/>
      <c r="F145" s="58"/>
      <c r="G145" s="58"/>
      <c r="H145" s="58"/>
      <c r="I145" s="58"/>
      <c r="J145" s="59"/>
      <c r="K145" s="192"/>
      <c r="L145" s="60"/>
      <c r="M145" s="58"/>
      <c r="N145" s="56">
        <f>N144+IF(AND(L145="Pago",OR(E145='PC Receitas'!$O$4,E145='PC Receitas'!$O$5,E145='PC Receitas'!$O$6)),J145,IF(AND(L145="Pago",OR(E145='PC Receitas'!$O$7,E145='PC Receitas'!$O$8,E145='PC Receitas'!$O$9,E145='PC Receitas'!$O$10,E145='PC Receitas'!$O$11,E145='PC Receitas'!$O$12,E145='PC Receitas'!$O$13,E145='PC Receitas'!$O$14)),-J145,0))</f>
        <v>7872.57</v>
      </c>
      <c r="S145" s="153" t="e">
        <f t="shared" si="11"/>
        <v>#N/A</v>
      </c>
      <c r="T145" s="150" t="e">
        <f t="shared" si="12"/>
        <v>#N/A</v>
      </c>
      <c r="U145" s="150" t="e">
        <f t="shared" si="13"/>
        <v>#N/A</v>
      </c>
      <c r="V145" s="150" t="e">
        <f t="shared" si="14"/>
        <v>#N/A</v>
      </c>
      <c r="W145" s="154" t="e">
        <f>VLOOKUP(E145,'PC Receitas'!$O$4:$P$14,2,FALSE)</f>
        <v>#N/A</v>
      </c>
    </row>
    <row r="146" spans="3:23" ht="19.5" customHeight="1" thickTop="1" thickBot="1" x14ac:dyDescent="0.3">
      <c r="C146" s="58"/>
      <c r="D146" s="58" t="str">
        <f t="shared" ca="1" si="10"/>
        <v/>
      </c>
      <c r="E146" s="58"/>
      <c r="F146" s="58"/>
      <c r="G146" s="58"/>
      <c r="H146" s="58"/>
      <c r="I146" s="58"/>
      <c r="J146" s="59"/>
      <c r="K146" s="192"/>
      <c r="L146" s="60"/>
      <c r="M146" s="58"/>
      <c r="N146" s="56">
        <f>N145+IF(AND(L146="Pago",OR(E146='PC Receitas'!$O$4,E146='PC Receitas'!$O$5,E146='PC Receitas'!$O$6)),J146,IF(AND(L146="Pago",OR(E146='PC Receitas'!$O$7,E146='PC Receitas'!$O$8,E146='PC Receitas'!$O$9,E146='PC Receitas'!$O$10,E146='PC Receitas'!$O$11,E146='PC Receitas'!$O$12,E146='PC Receitas'!$O$13,E146='PC Receitas'!$O$14)),-J146,0))</f>
        <v>7872.57</v>
      </c>
      <c r="S146" s="153" t="e">
        <f t="shared" si="11"/>
        <v>#N/A</v>
      </c>
      <c r="T146" s="150" t="e">
        <f t="shared" si="12"/>
        <v>#N/A</v>
      </c>
      <c r="U146" s="150" t="e">
        <f t="shared" si="13"/>
        <v>#N/A</v>
      </c>
      <c r="V146" s="150" t="e">
        <f t="shared" si="14"/>
        <v>#N/A</v>
      </c>
      <c r="W146" s="154" t="e">
        <f>VLOOKUP(E146,'PC Receitas'!$O$4:$P$14,2,FALSE)</f>
        <v>#N/A</v>
      </c>
    </row>
    <row r="147" spans="3:23" ht="19.5" customHeight="1" thickTop="1" thickBot="1" x14ac:dyDescent="0.3">
      <c r="C147" s="58"/>
      <c r="D147" s="58" t="str">
        <f t="shared" ca="1" si="10"/>
        <v/>
      </c>
      <c r="E147" s="58"/>
      <c r="F147" s="58"/>
      <c r="G147" s="58"/>
      <c r="H147" s="58"/>
      <c r="I147" s="58"/>
      <c r="J147" s="59"/>
      <c r="K147" s="192"/>
      <c r="L147" s="60"/>
      <c r="M147" s="58"/>
      <c r="N147" s="56">
        <f>N146+IF(AND(L147="Pago",OR(E147='PC Receitas'!$O$4,E147='PC Receitas'!$O$5,E147='PC Receitas'!$O$6)),J147,IF(AND(L147="Pago",OR(E147='PC Receitas'!$O$7,E147='PC Receitas'!$O$8,E147='PC Receitas'!$O$9,E147='PC Receitas'!$O$10,E147='PC Receitas'!$O$11,E147='PC Receitas'!$O$12,E147='PC Receitas'!$O$13,E147='PC Receitas'!$O$14)),-J147,0))</f>
        <v>7872.57</v>
      </c>
      <c r="S147" s="153" t="e">
        <f t="shared" si="11"/>
        <v>#N/A</v>
      </c>
      <c r="T147" s="150" t="e">
        <f t="shared" si="12"/>
        <v>#N/A</v>
      </c>
      <c r="U147" s="150" t="e">
        <f t="shared" si="13"/>
        <v>#N/A</v>
      </c>
      <c r="V147" s="150" t="e">
        <f t="shared" si="14"/>
        <v>#N/A</v>
      </c>
      <c r="W147" s="154" t="e">
        <f>VLOOKUP(E147,'PC Receitas'!$O$4:$P$14,2,FALSE)</f>
        <v>#N/A</v>
      </c>
    </row>
    <row r="148" spans="3:23" ht="19.5" customHeight="1" thickTop="1" thickBot="1" x14ac:dyDescent="0.3">
      <c r="C148" s="58"/>
      <c r="D148" s="58" t="str">
        <f t="shared" ca="1" si="10"/>
        <v/>
      </c>
      <c r="E148" s="58"/>
      <c r="F148" s="58"/>
      <c r="G148" s="58"/>
      <c r="H148" s="58"/>
      <c r="I148" s="58"/>
      <c r="J148" s="59"/>
      <c r="K148" s="192"/>
      <c r="L148" s="60"/>
      <c r="M148" s="58"/>
      <c r="N148" s="56">
        <f>N147+IF(AND(L148="Pago",OR(E148='PC Receitas'!$O$4,E148='PC Receitas'!$O$5,E148='PC Receitas'!$O$6)),J148,IF(AND(L148="Pago",OR(E148='PC Receitas'!$O$7,E148='PC Receitas'!$O$8,E148='PC Receitas'!$O$9,E148='PC Receitas'!$O$10,E148='PC Receitas'!$O$11,E148='PC Receitas'!$O$12,E148='PC Receitas'!$O$13,E148='PC Receitas'!$O$14)),-J148,0))</f>
        <v>7872.57</v>
      </c>
      <c r="S148" s="153" t="e">
        <f t="shared" si="11"/>
        <v>#N/A</v>
      </c>
      <c r="T148" s="150" t="e">
        <f t="shared" si="12"/>
        <v>#N/A</v>
      </c>
      <c r="U148" s="150" t="e">
        <f t="shared" si="13"/>
        <v>#N/A</v>
      </c>
      <c r="V148" s="150" t="e">
        <f t="shared" si="14"/>
        <v>#N/A</v>
      </c>
      <c r="W148" s="154" t="e">
        <f>VLOOKUP(E148,'PC Receitas'!$O$4:$P$14,2,FALSE)</f>
        <v>#N/A</v>
      </c>
    </row>
    <row r="149" spans="3:23" ht="19.5" customHeight="1" thickTop="1" thickBot="1" x14ac:dyDescent="0.3">
      <c r="C149" s="58"/>
      <c r="D149" s="58" t="str">
        <f t="shared" ca="1" si="10"/>
        <v/>
      </c>
      <c r="E149" s="58"/>
      <c r="F149" s="58"/>
      <c r="G149" s="58"/>
      <c r="H149" s="58"/>
      <c r="I149" s="58"/>
      <c r="J149" s="59"/>
      <c r="K149" s="192"/>
      <c r="L149" s="60"/>
      <c r="M149" s="58"/>
      <c r="N149" s="56">
        <f>N148+IF(AND(L149="Pago",OR(E149='PC Receitas'!$O$4,E149='PC Receitas'!$O$5,E149='PC Receitas'!$O$6)),J149,IF(AND(L149="Pago",OR(E149='PC Receitas'!$O$7,E149='PC Receitas'!$O$8,E149='PC Receitas'!$O$9,E149='PC Receitas'!$O$10,E149='PC Receitas'!$O$11,E149='PC Receitas'!$O$12,E149='PC Receitas'!$O$13,E149='PC Receitas'!$O$14)),-J149,0))</f>
        <v>7872.57</v>
      </c>
      <c r="S149" s="153" t="e">
        <f t="shared" si="11"/>
        <v>#N/A</v>
      </c>
      <c r="T149" s="150" t="e">
        <f t="shared" si="12"/>
        <v>#N/A</v>
      </c>
      <c r="U149" s="150" t="e">
        <f t="shared" si="13"/>
        <v>#N/A</v>
      </c>
      <c r="V149" s="150" t="e">
        <f t="shared" si="14"/>
        <v>#N/A</v>
      </c>
      <c r="W149" s="154" t="e">
        <f>VLOOKUP(E149,'PC Receitas'!$O$4:$P$14,2,FALSE)</f>
        <v>#N/A</v>
      </c>
    </row>
    <row r="150" spans="3:23" ht="19.5" customHeight="1" thickTop="1" thickBot="1" x14ac:dyDescent="0.3">
      <c r="C150" s="58"/>
      <c r="D150" s="58" t="str">
        <f t="shared" ca="1" si="10"/>
        <v/>
      </c>
      <c r="E150" s="58"/>
      <c r="F150" s="58"/>
      <c r="G150" s="58"/>
      <c r="H150" s="58"/>
      <c r="I150" s="58"/>
      <c r="J150" s="59"/>
      <c r="K150" s="192"/>
      <c r="L150" s="60"/>
      <c r="M150" s="58"/>
      <c r="N150" s="56">
        <f>N149+IF(AND(L150="Pago",OR(E150='PC Receitas'!$O$4,E150='PC Receitas'!$O$5,E150='PC Receitas'!$O$6)),J150,IF(AND(L150="Pago",OR(E150='PC Receitas'!$O$7,E150='PC Receitas'!$O$8,E150='PC Receitas'!$O$9,E150='PC Receitas'!$O$10,E150='PC Receitas'!$O$11,E150='PC Receitas'!$O$12,E150='PC Receitas'!$O$13,E150='PC Receitas'!$O$14)),-J150,0))</f>
        <v>7872.57</v>
      </c>
      <c r="S150" s="153" t="e">
        <f t="shared" si="11"/>
        <v>#N/A</v>
      </c>
      <c r="T150" s="150" t="e">
        <f t="shared" si="12"/>
        <v>#N/A</v>
      </c>
      <c r="U150" s="150" t="e">
        <f t="shared" si="13"/>
        <v>#N/A</v>
      </c>
      <c r="V150" s="150" t="e">
        <f t="shared" si="14"/>
        <v>#N/A</v>
      </c>
      <c r="W150" s="154" t="e">
        <f>VLOOKUP(E150,'PC Receitas'!$O$4:$P$14,2,FALSE)</f>
        <v>#N/A</v>
      </c>
    </row>
    <row r="151" spans="3:23" ht="19.5" customHeight="1" thickTop="1" thickBot="1" x14ac:dyDescent="0.3">
      <c r="C151" s="58"/>
      <c r="D151" s="58" t="str">
        <f t="shared" ca="1" si="10"/>
        <v/>
      </c>
      <c r="E151" s="58"/>
      <c r="F151" s="58"/>
      <c r="G151" s="58"/>
      <c r="H151" s="58"/>
      <c r="I151" s="58"/>
      <c r="J151" s="59"/>
      <c r="K151" s="192"/>
      <c r="L151" s="60"/>
      <c r="M151" s="58"/>
      <c r="N151" s="56">
        <f>N150+IF(AND(L151="Pago",OR(E151='PC Receitas'!$O$4,E151='PC Receitas'!$O$5,E151='PC Receitas'!$O$6)),J151,IF(AND(L151="Pago",OR(E151='PC Receitas'!$O$7,E151='PC Receitas'!$O$8,E151='PC Receitas'!$O$9,E151='PC Receitas'!$O$10,E151='PC Receitas'!$O$11,E151='PC Receitas'!$O$12,E151='PC Receitas'!$O$13,E151='PC Receitas'!$O$14)),-J151,0))</f>
        <v>7872.57</v>
      </c>
      <c r="S151" s="153" t="e">
        <f t="shared" si="11"/>
        <v>#N/A</v>
      </c>
      <c r="T151" s="150" t="e">
        <f t="shared" si="12"/>
        <v>#N/A</v>
      </c>
      <c r="U151" s="150" t="e">
        <f t="shared" si="13"/>
        <v>#N/A</v>
      </c>
      <c r="V151" s="150" t="e">
        <f t="shared" si="14"/>
        <v>#N/A</v>
      </c>
      <c r="W151" s="154" t="e">
        <f>VLOOKUP(E151,'PC Receitas'!$O$4:$P$14,2,FALSE)</f>
        <v>#N/A</v>
      </c>
    </row>
    <row r="152" spans="3:23" ht="19.5" customHeight="1" thickTop="1" thickBot="1" x14ac:dyDescent="0.3">
      <c r="C152" s="58"/>
      <c r="D152" s="58" t="str">
        <f t="shared" ca="1" si="10"/>
        <v/>
      </c>
      <c r="E152" s="58"/>
      <c r="F152" s="58"/>
      <c r="G152" s="58"/>
      <c r="H152" s="58"/>
      <c r="I152" s="58"/>
      <c r="J152" s="59"/>
      <c r="K152" s="192"/>
      <c r="L152" s="60"/>
      <c r="M152" s="58"/>
      <c r="N152" s="56">
        <f>N151+IF(AND(L152="Pago",OR(E152='PC Receitas'!$O$4,E152='PC Receitas'!$O$5,E152='PC Receitas'!$O$6)),J152,IF(AND(L152="Pago",OR(E152='PC Receitas'!$O$7,E152='PC Receitas'!$O$8,E152='PC Receitas'!$O$9,E152='PC Receitas'!$O$10,E152='PC Receitas'!$O$11,E152='PC Receitas'!$O$12,E152='PC Receitas'!$O$13,E152='PC Receitas'!$O$14)),-J152,0))</f>
        <v>7872.57</v>
      </c>
      <c r="S152" s="153" t="e">
        <f t="shared" si="11"/>
        <v>#N/A</v>
      </c>
      <c r="T152" s="150" t="e">
        <f t="shared" si="12"/>
        <v>#N/A</v>
      </c>
      <c r="U152" s="150" t="e">
        <f t="shared" si="13"/>
        <v>#N/A</v>
      </c>
      <c r="V152" s="150" t="e">
        <f t="shared" si="14"/>
        <v>#N/A</v>
      </c>
      <c r="W152" s="154" t="e">
        <f>VLOOKUP(E152,'PC Receitas'!$O$4:$P$14,2,FALSE)</f>
        <v>#N/A</v>
      </c>
    </row>
    <row r="153" spans="3:23" ht="19.5" customHeight="1" thickTop="1" thickBot="1" x14ac:dyDescent="0.3">
      <c r="C153" s="58"/>
      <c r="D153" s="58" t="str">
        <f t="shared" ca="1" si="10"/>
        <v/>
      </c>
      <c r="E153" s="58"/>
      <c r="F153" s="58"/>
      <c r="G153" s="58"/>
      <c r="H153" s="58"/>
      <c r="I153" s="58"/>
      <c r="J153" s="59"/>
      <c r="K153" s="192"/>
      <c r="L153" s="60"/>
      <c r="M153" s="58"/>
      <c r="N153" s="56">
        <f>N152+IF(AND(L153="Pago",OR(E153='PC Receitas'!$O$4,E153='PC Receitas'!$O$5,E153='PC Receitas'!$O$6)),J153,IF(AND(L153="Pago",OR(E153='PC Receitas'!$O$7,E153='PC Receitas'!$O$8,E153='PC Receitas'!$O$9,E153='PC Receitas'!$O$10,E153='PC Receitas'!$O$11,E153='PC Receitas'!$O$12,E153='PC Receitas'!$O$13,E153='PC Receitas'!$O$14)),-J153,0))</f>
        <v>7872.57</v>
      </c>
      <c r="S153" s="153" t="e">
        <f t="shared" si="11"/>
        <v>#N/A</v>
      </c>
      <c r="T153" s="150" t="e">
        <f t="shared" si="12"/>
        <v>#N/A</v>
      </c>
      <c r="U153" s="150" t="e">
        <f t="shared" si="13"/>
        <v>#N/A</v>
      </c>
      <c r="V153" s="150" t="e">
        <f t="shared" si="14"/>
        <v>#N/A</v>
      </c>
      <c r="W153" s="154" t="e">
        <f>VLOOKUP(E153,'PC Receitas'!$O$4:$P$14,2,FALSE)</f>
        <v>#N/A</v>
      </c>
    </row>
    <row r="154" spans="3:23" ht="19.5" customHeight="1" thickTop="1" thickBot="1" x14ac:dyDescent="0.3">
      <c r="C154" s="58"/>
      <c r="D154" s="58" t="str">
        <f t="shared" ca="1" si="10"/>
        <v/>
      </c>
      <c r="E154" s="58"/>
      <c r="F154" s="58"/>
      <c r="G154" s="58"/>
      <c r="H154" s="58"/>
      <c r="I154" s="58"/>
      <c r="J154" s="59"/>
      <c r="K154" s="192"/>
      <c r="L154" s="60"/>
      <c r="M154" s="58"/>
      <c r="N154" s="56">
        <f>N153+IF(AND(L154="Pago",OR(E154='PC Receitas'!$O$4,E154='PC Receitas'!$O$5,E154='PC Receitas'!$O$6)),J154,IF(AND(L154="Pago",OR(E154='PC Receitas'!$O$7,E154='PC Receitas'!$O$8,E154='PC Receitas'!$O$9,E154='PC Receitas'!$O$10,E154='PC Receitas'!$O$11,E154='PC Receitas'!$O$12,E154='PC Receitas'!$O$13,E154='PC Receitas'!$O$14)),-J154,0))</f>
        <v>7872.57</v>
      </c>
      <c r="S154" s="153" t="e">
        <f t="shared" si="11"/>
        <v>#N/A</v>
      </c>
      <c r="T154" s="150" t="e">
        <f t="shared" si="12"/>
        <v>#N/A</v>
      </c>
      <c r="U154" s="150" t="e">
        <f t="shared" si="13"/>
        <v>#N/A</v>
      </c>
      <c r="V154" s="150" t="e">
        <f t="shared" si="14"/>
        <v>#N/A</v>
      </c>
      <c r="W154" s="154" t="e">
        <f>VLOOKUP(E154,'PC Receitas'!$O$4:$P$14,2,FALSE)</f>
        <v>#N/A</v>
      </c>
    </row>
    <row r="155" spans="3:23" ht="19.5" customHeight="1" thickTop="1" thickBot="1" x14ac:dyDescent="0.3">
      <c r="C155" s="58"/>
      <c r="D155" s="58" t="str">
        <f t="shared" ca="1" si="10"/>
        <v/>
      </c>
      <c r="E155" s="58"/>
      <c r="F155" s="58"/>
      <c r="G155" s="58"/>
      <c r="H155" s="58"/>
      <c r="I155" s="58"/>
      <c r="J155" s="59"/>
      <c r="K155" s="192"/>
      <c r="L155" s="60"/>
      <c r="M155" s="58"/>
      <c r="N155" s="56">
        <f>N154+IF(AND(L155="Pago",OR(E155='PC Receitas'!$O$4,E155='PC Receitas'!$O$5,E155='PC Receitas'!$O$6)),J155,IF(AND(L155="Pago",OR(E155='PC Receitas'!$O$7,E155='PC Receitas'!$O$8,E155='PC Receitas'!$O$9,E155='PC Receitas'!$O$10,E155='PC Receitas'!$O$11,E155='PC Receitas'!$O$12,E155='PC Receitas'!$O$13,E155='PC Receitas'!$O$14)),-J155,0))</f>
        <v>7872.57</v>
      </c>
      <c r="S155" s="153" t="e">
        <f t="shared" si="11"/>
        <v>#N/A</v>
      </c>
      <c r="T155" s="150" t="e">
        <f t="shared" si="12"/>
        <v>#N/A</v>
      </c>
      <c r="U155" s="150" t="e">
        <f t="shared" si="13"/>
        <v>#N/A</v>
      </c>
      <c r="V155" s="150" t="e">
        <f t="shared" si="14"/>
        <v>#N/A</v>
      </c>
      <c r="W155" s="154" t="e">
        <f>VLOOKUP(E155,'PC Receitas'!$O$4:$P$14,2,FALSE)</f>
        <v>#N/A</v>
      </c>
    </row>
    <row r="156" spans="3:23" ht="19.5" customHeight="1" thickTop="1" thickBot="1" x14ac:dyDescent="0.3">
      <c r="C156" s="58"/>
      <c r="D156" s="58" t="str">
        <f t="shared" ca="1" si="10"/>
        <v/>
      </c>
      <c r="E156" s="58"/>
      <c r="F156" s="58"/>
      <c r="G156" s="58"/>
      <c r="H156" s="58"/>
      <c r="I156" s="58"/>
      <c r="J156" s="59"/>
      <c r="K156" s="192"/>
      <c r="L156" s="60"/>
      <c r="M156" s="58"/>
      <c r="N156" s="56">
        <f>N155+IF(AND(L156="Pago",OR(E156='PC Receitas'!$O$4,E156='PC Receitas'!$O$5,E156='PC Receitas'!$O$6)),J156,IF(AND(L156="Pago",OR(E156='PC Receitas'!$O$7,E156='PC Receitas'!$O$8,E156='PC Receitas'!$O$9,E156='PC Receitas'!$O$10,E156='PC Receitas'!$O$11,E156='PC Receitas'!$O$12,E156='PC Receitas'!$O$13,E156='PC Receitas'!$O$14)),-J156,0))</f>
        <v>7872.57</v>
      </c>
      <c r="S156" s="153" t="e">
        <f t="shared" si="11"/>
        <v>#N/A</v>
      </c>
      <c r="T156" s="150" t="e">
        <f t="shared" si="12"/>
        <v>#N/A</v>
      </c>
      <c r="U156" s="150" t="e">
        <f t="shared" si="13"/>
        <v>#N/A</v>
      </c>
      <c r="V156" s="150" t="e">
        <f t="shared" si="14"/>
        <v>#N/A</v>
      </c>
      <c r="W156" s="154" t="e">
        <f>VLOOKUP(E156,'PC Receitas'!$O$4:$P$14,2,FALSE)</f>
        <v>#N/A</v>
      </c>
    </row>
    <row r="157" spans="3:23" ht="19.5" customHeight="1" thickTop="1" thickBot="1" x14ac:dyDescent="0.3">
      <c r="C157" s="58"/>
      <c r="D157" s="58" t="str">
        <f t="shared" ca="1" si="10"/>
        <v/>
      </c>
      <c r="E157" s="58"/>
      <c r="F157" s="58"/>
      <c r="G157" s="58"/>
      <c r="H157" s="58"/>
      <c r="I157" s="58"/>
      <c r="J157" s="59"/>
      <c r="K157" s="192"/>
      <c r="L157" s="60"/>
      <c r="M157" s="58"/>
      <c r="N157" s="56">
        <f>N156+IF(AND(L157="Pago",OR(E157='PC Receitas'!$O$4,E157='PC Receitas'!$O$5,E157='PC Receitas'!$O$6)),J157,IF(AND(L157="Pago",OR(E157='PC Receitas'!$O$7,E157='PC Receitas'!$O$8,E157='PC Receitas'!$O$9,E157='PC Receitas'!$O$10,E157='PC Receitas'!$O$11,E157='PC Receitas'!$O$12,E157='PC Receitas'!$O$13,E157='PC Receitas'!$O$14)),-J157,0))</f>
        <v>7872.57</v>
      </c>
      <c r="S157" s="153" t="e">
        <f t="shared" si="11"/>
        <v>#N/A</v>
      </c>
      <c r="T157" s="150" t="e">
        <f t="shared" si="12"/>
        <v>#N/A</v>
      </c>
      <c r="U157" s="150" t="e">
        <f t="shared" si="13"/>
        <v>#N/A</v>
      </c>
      <c r="V157" s="150" t="e">
        <f t="shared" si="14"/>
        <v>#N/A</v>
      </c>
      <c r="W157" s="154" t="e">
        <f>VLOOKUP(E157,'PC Receitas'!$O$4:$P$14,2,FALSE)</f>
        <v>#N/A</v>
      </c>
    </row>
    <row r="158" spans="3:23" ht="19.5" customHeight="1" thickTop="1" thickBot="1" x14ac:dyDescent="0.3">
      <c r="C158" s="58"/>
      <c r="D158" s="58" t="str">
        <f t="shared" ca="1" si="10"/>
        <v/>
      </c>
      <c r="E158" s="58"/>
      <c r="F158" s="58"/>
      <c r="G158" s="58"/>
      <c r="H158" s="58"/>
      <c r="I158" s="58"/>
      <c r="J158" s="59"/>
      <c r="K158" s="192"/>
      <c r="L158" s="60"/>
      <c r="M158" s="58"/>
      <c r="N158" s="56">
        <f>N157+IF(AND(L158="Pago",OR(E158='PC Receitas'!$O$4,E158='PC Receitas'!$O$5,E158='PC Receitas'!$O$6)),J158,IF(AND(L158="Pago",OR(E158='PC Receitas'!$O$7,E158='PC Receitas'!$O$8,E158='PC Receitas'!$O$9,E158='PC Receitas'!$O$10,E158='PC Receitas'!$O$11,E158='PC Receitas'!$O$12,E158='PC Receitas'!$O$13,E158='PC Receitas'!$O$14)),-J158,0))</f>
        <v>7872.57</v>
      </c>
      <c r="S158" s="153" t="e">
        <f t="shared" si="11"/>
        <v>#N/A</v>
      </c>
      <c r="T158" s="150" t="e">
        <f t="shared" si="12"/>
        <v>#N/A</v>
      </c>
      <c r="U158" s="150" t="e">
        <f t="shared" si="13"/>
        <v>#N/A</v>
      </c>
      <c r="V158" s="150" t="e">
        <f t="shared" si="14"/>
        <v>#N/A</v>
      </c>
      <c r="W158" s="154" t="e">
        <f>VLOOKUP(E158,'PC Receitas'!$O$4:$P$14,2,FALSE)</f>
        <v>#N/A</v>
      </c>
    </row>
    <row r="159" spans="3:23" ht="19.5" customHeight="1" thickTop="1" thickBot="1" x14ac:dyDescent="0.3">
      <c r="C159" s="58"/>
      <c r="D159" s="58" t="str">
        <f t="shared" ca="1" si="10"/>
        <v/>
      </c>
      <c r="E159" s="58"/>
      <c r="F159" s="58"/>
      <c r="G159" s="58"/>
      <c r="H159" s="58"/>
      <c r="I159" s="58"/>
      <c r="J159" s="59"/>
      <c r="K159" s="192"/>
      <c r="L159" s="60"/>
      <c r="M159" s="58"/>
      <c r="N159" s="56">
        <f>N158+IF(AND(L159="Pago",OR(E159='PC Receitas'!$O$4,E159='PC Receitas'!$O$5,E159='PC Receitas'!$O$6)),J159,IF(AND(L159="Pago",OR(E159='PC Receitas'!$O$7,E159='PC Receitas'!$O$8,E159='PC Receitas'!$O$9,E159='PC Receitas'!$O$10,E159='PC Receitas'!$O$11,E159='PC Receitas'!$O$12,E159='PC Receitas'!$O$13,E159='PC Receitas'!$O$14)),-J159,0))</f>
        <v>7872.57</v>
      </c>
      <c r="S159" s="153" t="e">
        <f t="shared" si="11"/>
        <v>#N/A</v>
      </c>
      <c r="T159" s="150" t="e">
        <f t="shared" si="12"/>
        <v>#N/A</v>
      </c>
      <c r="U159" s="150" t="e">
        <f t="shared" si="13"/>
        <v>#N/A</v>
      </c>
      <c r="V159" s="150" t="e">
        <f t="shared" si="14"/>
        <v>#N/A</v>
      </c>
      <c r="W159" s="154" t="e">
        <f>VLOOKUP(E159,'PC Receitas'!$O$4:$P$14,2,FALSE)</f>
        <v>#N/A</v>
      </c>
    </row>
    <row r="160" spans="3:23" ht="19.5" customHeight="1" thickTop="1" thickBot="1" x14ac:dyDescent="0.3">
      <c r="C160" s="58"/>
      <c r="D160" s="58" t="str">
        <f t="shared" ca="1" si="10"/>
        <v/>
      </c>
      <c r="E160" s="58"/>
      <c r="F160" s="58"/>
      <c r="G160" s="58"/>
      <c r="H160" s="58"/>
      <c r="I160" s="58"/>
      <c r="J160" s="59"/>
      <c r="K160" s="192"/>
      <c r="L160" s="60"/>
      <c r="M160" s="58"/>
      <c r="N160" s="56">
        <f>N159+IF(AND(L160="Pago",OR(E160='PC Receitas'!$O$4,E160='PC Receitas'!$O$5,E160='PC Receitas'!$O$6)),J160,IF(AND(L160="Pago",OR(E160='PC Receitas'!$O$7,E160='PC Receitas'!$O$8,E160='PC Receitas'!$O$9,E160='PC Receitas'!$O$10,E160='PC Receitas'!$O$11,E160='PC Receitas'!$O$12,E160='PC Receitas'!$O$13,E160='PC Receitas'!$O$14)),-J160,0))</f>
        <v>7872.57</v>
      </c>
      <c r="S160" s="153" t="e">
        <f t="shared" si="11"/>
        <v>#N/A</v>
      </c>
      <c r="T160" s="150" t="e">
        <f t="shared" si="12"/>
        <v>#N/A</v>
      </c>
      <c r="U160" s="150" t="e">
        <f t="shared" si="13"/>
        <v>#N/A</v>
      </c>
      <c r="V160" s="150" t="e">
        <f t="shared" si="14"/>
        <v>#N/A</v>
      </c>
      <c r="W160" s="154" t="e">
        <f>VLOOKUP(E160,'PC Receitas'!$O$4:$P$14,2,FALSE)</f>
        <v>#N/A</v>
      </c>
    </row>
    <row r="161" spans="3:23" ht="19.5" customHeight="1" thickTop="1" thickBot="1" x14ac:dyDescent="0.3">
      <c r="C161" s="58"/>
      <c r="D161" s="58" t="str">
        <f t="shared" ca="1" si="10"/>
        <v/>
      </c>
      <c r="E161" s="58"/>
      <c r="F161" s="58"/>
      <c r="G161" s="58"/>
      <c r="H161" s="58"/>
      <c r="I161" s="58"/>
      <c r="J161" s="59"/>
      <c r="K161" s="192"/>
      <c r="L161" s="60"/>
      <c r="M161" s="58"/>
      <c r="N161" s="56">
        <f>N160+IF(AND(L161="Pago",OR(E161='PC Receitas'!$O$4,E161='PC Receitas'!$O$5,E161='PC Receitas'!$O$6)),J161,IF(AND(L161="Pago",OR(E161='PC Receitas'!$O$7,E161='PC Receitas'!$O$8,E161='PC Receitas'!$O$9,E161='PC Receitas'!$O$10,E161='PC Receitas'!$O$11,E161='PC Receitas'!$O$12,E161='PC Receitas'!$O$13,E161='PC Receitas'!$O$14)),-J161,0))</f>
        <v>7872.57</v>
      </c>
      <c r="S161" s="153" t="e">
        <f t="shared" si="11"/>
        <v>#N/A</v>
      </c>
      <c r="T161" s="150" t="e">
        <f t="shared" si="12"/>
        <v>#N/A</v>
      </c>
      <c r="U161" s="150" t="e">
        <f t="shared" si="13"/>
        <v>#N/A</v>
      </c>
      <c r="V161" s="150" t="e">
        <f t="shared" si="14"/>
        <v>#N/A</v>
      </c>
      <c r="W161" s="154" t="e">
        <f>VLOOKUP(E161,'PC Receitas'!$O$4:$P$14,2,FALSE)</f>
        <v>#N/A</v>
      </c>
    </row>
    <row r="162" spans="3:23" ht="19.5" customHeight="1" thickTop="1" thickBot="1" x14ac:dyDescent="0.3">
      <c r="C162" s="58"/>
      <c r="D162" s="58" t="str">
        <f t="shared" ca="1" si="10"/>
        <v/>
      </c>
      <c r="E162" s="58"/>
      <c r="F162" s="58"/>
      <c r="G162" s="58"/>
      <c r="H162" s="58"/>
      <c r="I162" s="58"/>
      <c r="J162" s="59"/>
      <c r="K162" s="192"/>
      <c r="L162" s="60"/>
      <c r="M162" s="58"/>
      <c r="N162" s="56">
        <f>N161+IF(AND(L162="Pago",OR(E162='PC Receitas'!$O$4,E162='PC Receitas'!$O$5,E162='PC Receitas'!$O$6)),J162,IF(AND(L162="Pago",OR(E162='PC Receitas'!$O$7,E162='PC Receitas'!$O$8,E162='PC Receitas'!$O$9,E162='PC Receitas'!$O$10,E162='PC Receitas'!$O$11,E162='PC Receitas'!$O$12,E162='PC Receitas'!$O$13,E162='PC Receitas'!$O$14)),-J162,0))</f>
        <v>7872.57</v>
      </c>
      <c r="S162" s="153" t="e">
        <f t="shared" si="11"/>
        <v>#N/A</v>
      </c>
      <c r="T162" s="150" t="e">
        <f t="shared" si="12"/>
        <v>#N/A</v>
      </c>
      <c r="U162" s="150" t="e">
        <f t="shared" si="13"/>
        <v>#N/A</v>
      </c>
      <c r="V162" s="150" t="e">
        <f t="shared" si="14"/>
        <v>#N/A</v>
      </c>
      <c r="W162" s="154" t="e">
        <f>VLOOKUP(E162,'PC Receitas'!$O$4:$P$14,2,FALSE)</f>
        <v>#N/A</v>
      </c>
    </row>
    <row r="163" spans="3:23" ht="19.5" customHeight="1" thickTop="1" thickBot="1" x14ac:dyDescent="0.3">
      <c r="C163" s="58"/>
      <c r="D163" s="58" t="str">
        <f t="shared" ca="1" si="10"/>
        <v/>
      </c>
      <c r="E163" s="58"/>
      <c r="F163" s="58"/>
      <c r="G163" s="58"/>
      <c r="H163" s="58"/>
      <c r="I163" s="58"/>
      <c r="J163" s="59"/>
      <c r="K163" s="192"/>
      <c r="L163" s="60"/>
      <c r="M163" s="58"/>
      <c r="N163" s="56">
        <f>N162+IF(AND(L163="Pago",OR(E163='PC Receitas'!$O$4,E163='PC Receitas'!$O$5,E163='PC Receitas'!$O$6)),J163,IF(AND(L163="Pago",OR(E163='PC Receitas'!$O$7,E163='PC Receitas'!$O$8,E163='PC Receitas'!$O$9,E163='PC Receitas'!$O$10,E163='PC Receitas'!$O$11,E163='PC Receitas'!$O$12,E163='PC Receitas'!$O$13,E163='PC Receitas'!$O$14)),-J163,0))</f>
        <v>7872.57</v>
      </c>
      <c r="S163" s="153" t="e">
        <f t="shared" si="11"/>
        <v>#N/A</v>
      </c>
      <c r="T163" s="150" t="e">
        <f t="shared" si="12"/>
        <v>#N/A</v>
      </c>
      <c r="U163" s="150" t="e">
        <f t="shared" si="13"/>
        <v>#N/A</v>
      </c>
      <c r="V163" s="150" t="e">
        <f t="shared" si="14"/>
        <v>#N/A</v>
      </c>
      <c r="W163" s="154" t="e">
        <f>VLOOKUP(E163,'PC Receitas'!$O$4:$P$14,2,FALSE)</f>
        <v>#N/A</v>
      </c>
    </row>
    <row r="164" spans="3:23" ht="19.5" customHeight="1" thickTop="1" thickBot="1" x14ac:dyDescent="0.3">
      <c r="C164" s="58"/>
      <c r="D164" s="58" t="str">
        <f t="shared" ca="1" si="10"/>
        <v/>
      </c>
      <c r="E164" s="58"/>
      <c r="F164" s="58"/>
      <c r="G164" s="58"/>
      <c r="H164" s="58"/>
      <c r="I164" s="58"/>
      <c r="J164" s="59"/>
      <c r="K164" s="192"/>
      <c r="L164" s="60"/>
      <c r="M164" s="58"/>
      <c r="N164" s="56">
        <f>N163+IF(AND(L164="Pago",OR(E164='PC Receitas'!$O$4,E164='PC Receitas'!$O$5,E164='PC Receitas'!$O$6)),J164,IF(AND(L164="Pago",OR(E164='PC Receitas'!$O$7,E164='PC Receitas'!$O$8,E164='PC Receitas'!$O$9,E164='PC Receitas'!$O$10,E164='PC Receitas'!$O$11,E164='PC Receitas'!$O$12,E164='PC Receitas'!$O$13,E164='PC Receitas'!$O$14)),-J164,0))</f>
        <v>7872.57</v>
      </c>
      <c r="S164" s="153" t="e">
        <f t="shared" si="11"/>
        <v>#N/A</v>
      </c>
      <c r="T164" s="150" t="e">
        <f t="shared" si="12"/>
        <v>#N/A</v>
      </c>
      <c r="U164" s="150" t="e">
        <f t="shared" si="13"/>
        <v>#N/A</v>
      </c>
      <c r="V164" s="150" t="e">
        <f t="shared" si="14"/>
        <v>#N/A</v>
      </c>
      <c r="W164" s="154" t="e">
        <f>VLOOKUP(E164,'PC Receitas'!$O$4:$P$14,2,FALSE)</f>
        <v>#N/A</v>
      </c>
    </row>
    <row r="165" spans="3:23" ht="19.5" customHeight="1" thickTop="1" thickBot="1" x14ac:dyDescent="0.3">
      <c r="C165" s="58"/>
      <c r="D165" s="58" t="str">
        <f t="shared" ca="1" si="10"/>
        <v/>
      </c>
      <c r="E165" s="58"/>
      <c r="F165" s="58"/>
      <c r="G165" s="58"/>
      <c r="H165" s="58"/>
      <c r="I165" s="58"/>
      <c r="J165" s="59"/>
      <c r="K165" s="192"/>
      <c r="L165" s="60"/>
      <c r="M165" s="58"/>
      <c r="N165" s="56">
        <f>N164+IF(AND(L165="Pago",OR(E165='PC Receitas'!$O$4,E165='PC Receitas'!$O$5,E165='PC Receitas'!$O$6)),J165,IF(AND(L165="Pago",OR(E165='PC Receitas'!$O$7,E165='PC Receitas'!$O$8,E165='PC Receitas'!$O$9,E165='PC Receitas'!$O$10,E165='PC Receitas'!$O$11,E165='PC Receitas'!$O$12,E165='PC Receitas'!$O$13,E165='PC Receitas'!$O$14)),-J165,0))</f>
        <v>7872.57</v>
      </c>
      <c r="S165" s="153" t="e">
        <f t="shared" si="11"/>
        <v>#N/A</v>
      </c>
      <c r="T165" s="150" t="e">
        <f t="shared" si="12"/>
        <v>#N/A</v>
      </c>
      <c r="U165" s="150" t="e">
        <f t="shared" si="13"/>
        <v>#N/A</v>
      </c>
      <c r="V165" s="150" t="e">
        <f t="shared" si="14"/>
        <v>#N/A</v>
      </c>
      <c r="W165" s="154" t="e">
        <f>VLOOKUP(E165,'PC Receitas'!$O$4:$P$14,2,FALSE)</f>
        <v>#N/A</v>
      </c>
    </row>
    <row r="166" spans="3:23" ht="19.5" customHeight="1" thickTop="1" thickBot="1" x14ac:dyDescent="0.3">
      <c r="C166" s="58"/>
      <c r="D166" s="58" t="str">
        <f t="shared" ca="1" si="10"/>
        <v/>
      </c>
      <c r="E166" s="58"/>
      <c r="F166" s="58"/>
      <c r="G166" s="58"/>
      <c r="H166" s="58"/>
      <c r="I166" s="58"/>
      <c r="J166" s="59"/>
      <c r="K166" s="192"/>
      <c r="L166" s="60"/>
      <c r="M166" s="58"/>
      <c r="N166" s="56">
        <f>N165+IF(AND(L166="Pago",OR(E166='PC Receitas'!$O$4,E166='PC Receitas'!$O$5,E166='PC Receitas'!$O$6)),J166,IF(AND(L166="Pago",OR(E166='PC Receitas'!$O$7,E166='PC Receitas'!$O$8,E166='PC Receitas'!$O$9,E166='PC Receitas'!$O$10,E166='PC Receitas'!$O$11,E166='PC Receitas'!$O$12,E166='PC Receitas'!$O$13,E166='PC Receitas'!$O$14)),-J166,0))</f>
        <v>7872.57</v>
      </c>
      <c r="S166" s="153" t="e">
        <f t="shared" si="11"/>
        <v>#N/A</v>
      </c>
      <c r="T166" s="150" t="e">
        <f t="shared" si="12"/>
        <v>#N/A</v>
      </c>
      <c r="U166" s="150" t="e">
        <f t="shared" si="13"/>
        <v>#N/A</v>
      </c>
      <c r="V166" s="150" t="e">
        <f t="shared" si="14"/>
        <v>#N/A</v>
      </c>
      <c r="W166" s="154" t="e">
        <f>VLOOKUP(E166,'PC Receitas'!$O$4:$P$14,2,FALSE)</f>
        <v>#N/A</v>
      </c>
    </row>
    <row r="167" spans="3:23" ht="19.5" customHeight="1" thickTop="1" thickBot="1" x14ac:dyDescent="0.3">
      <c r="C167" s="58"/>
      <c r="D167" s="58" t="str">
        <f t="shared" ca="1" si="10"/>
        <v/>
      </c>
      <c r="E167" s="58"/>
      <c r="F167" s="58"/>
      <c r="G167" s="58"/>
      <c r="H167" s="58"/>
      <c r="I167" s="58"/>
      <c r="J167" s="59"/>
      <c r="K167" s="192"/>
      <c r="L167" s="60"/>
      <c r="M167" s="58"/>
      <c r="N167" s="56">
        <f>N166+IF(AND(L167="Pago",OR(E167='PC Receitas'!$O$4,E167='PC Receitas'!$O$5,E167='PC Receitas'!$O$6)),J167,IF(AND(L167="Pago",OR(E167='PC Receitas'!$O$7,E167='PC Receitas'!$O$8,E167='PC Receitas'!$O$9,E167='PC Receitas'!$O$10,E167='PC Receitas'!$O$11,E167='PC Receitas'!$O$12,E167='PC Receitas'!$O$13,E167='PC Receitas'!$O$14)),-J167,0))</f>
        <v>7872.57</v>
      </c>
      <c r="S167" s="153" t="e">
        <f t="shared" si="11"/>
        <v>#N/A</v>
      </c>
      <c r="T167" s="150" t="e">
        <f t="shared" si="12"/>
        <v>#N/A</v>
      </c>
      <c r="U167" s="150" t="e">
        <f t="shared" si="13"/>
        <v>#N/A</v>
      </c>
      <c r="V167" s="150" t="e">
        <f t="shared" si="14"/>
        <v>#N/A</v>
      </c>
      <c r="W167" s="154" t="e">
        <f>VLOOKUP(E167,'PC Receitas'!$O$4:$P$14,2,FALSE)</f>
        <v>#N/A</v>
      </c>
    </row>
    <row r="168" spans="3:23" ht="19.5" customHeight="1" thickTop="1" thickBot="1" x14ac:dyDescent="0.3">
      <c r="C168" s="58"/>
      <c r="D168" s="58" t="str">
        <f t="shared" ca="1" si="10"/>
        <v/>
      </c>
      <c r="E168" s="58"/>
      <c r="F168" s="58"/>
      <c r="G168" s="58"/>
      <c r="H168" s="58"/>
      <c r="I168" s="58"/>
      <c r="J168" s="59"/>
      <c r="K168" s="192"/>
      <c r="L168" s="60"/>
      <c r="M168" s="58"/>
      <c r="N168" s="56">
        <f>N167+IF(AND(L168="Pago",OR(E168='PC Receitas'!$O$4,E168='PC Receitas'!$O$5,E168='PC Receitas'!$O$6)),J168,IF(AND(L168="Pago",OR(E168='PC Receitas'!$O$7,E168='PC Receitas'!$O$8,E168='PC Receitas'!$O$9,E168='PC Receitas'!$O$10,E168='PC Receitas'!$O$11,E168='PC Receitas'!$O$12,E168='PC Receitas'!$O$13,E168='PC Receitas'!$O$14)),-J168,0))</f>
        <v>7872.57</v>
      </c>
      <c r="S168" s="153" t="e">
        <f t="shared" si="11"/>
        <v>#N/A</v>
      </c>
      <c r="T168" s="150" t="e">
        <f t="shared" si="12"/>
        <v>#N/A</v>
      </c>
      <c r="U168" s="150" t="e">
        <f t="shared" si="13"/>
        <v>#N/A</v>
      </c>
      <c r="V168" s="150" t="e">
        <f t="shared" si="14"/>
        <v>#N/A</v>
      </c>
      <c r="W168" s="154" t="e">
        <f>VLOOKUP(E168,'PC Receitas'!$O$4:$P$14,2,FALSE)</f>
        <v>#N/A</v>
      </c>
    </row>
    <row r="169" spans="3:23" ht="19.5" customHeight="1" thickTop="1" thickBot="1" x14ac:dyDescent="0.3">
      <c r="C169" s="58"/>
      <c r="D169" s="58" t="str">
        <f t="shared" ca="1" si="10"/>
        <v/>
      </c>
      <c r="E169" s="58"/>
      <c r="F169" s="58"/>
      <c r="G169" s="58"/>
      <c r="H169" s="58"/>
      <c r="I169" s="58"/>
      <c r="J169" s="59"/>
      <c r="K169" s="192"/>
      <c r="L169" s="60"/>
      <c r="M169" s="58"/>
      <c r="N169" s="56">
        <f>N168+IF(AND(L169="Pago",OR(E169='PC Receitas'!$O$4,E169='PC Receitas'!$O$5,E169='PC Receitas'!$O$6)),J169,IF(AND(L169="Pago",OR(E169='PC Receitas'!$O$7,E169='PC Receitas'!$O$8,E169='PC Receitas'!$O$9,E169='PC Receitas'!$O$10,E169='PC Receitas'!$O$11,E169='PC Receitas'!$O$12,E169='PC Receitas'!$O$13,E169='PC Receitas'!$O$14)),-J169,0))</f>
        <v>7872.57</v>
      </c>
      <c r="S169" s="153" t="e">
        <f t="shared" si="11"/>
        <v>#N/A</v>
      </c>
      <c r="T169" s="150" t="e">
        <f t="shared" si="12"/>
        <v>#N/A</v>
      </c>
      <c r="U169" s="150" t="e">
        <f t="shared" si="13"/>
        <v>#N/A</v>
      </c>
      <c r="V169" s="150" t="e">
        <f t="shared" si="14"/>
        <v>#N/A</v>
      </c>
      <c r="W169" s="154" t="e">
        <f>VLOOKUP(E169,'PC Receitas'!$O$4:$P$14,2,FALSE)</f>
        <v>#N/A</v>
      </c>
    </row>
    <row r="170" spans="3:23" ht="19.5" customHeight="1" thickTop="1" thickBot="1" x14ac:dyDescent="0.3">
      <c r="C170" s="58"/>
      <c r="D170" s="58" t="str">
        <f t="shared" ca="1" si="10"/>
        <v/>
      </c>
      <c r="E170" s="58"/>
      <c r="F170" s="58"/>
      <c r="G170" s="58"/>
      <c r="H170" s="58"/>
      <c r="I170" s="58"/>
      <c r="J170" s="59"/>
      <c r="K170" s="192"/>
      <c r="L170" s="60"/>
      <c r="M170" s="58"/>
      <c r="N170" s="56">
        <f>N169+IF(AND(L170="Pago",OR(E170='PC Receitas'!$O$4,E170='PC Receitas'!$O$5,E170='PC Receitas'!$O$6)),J170,IF(AND(L170="Pago",OR(E170='PC Receitas'!$O$7,E170='PC Receitas'!$O$8,E170='PC Receitas'!$O$9,E170='PC Receitas'!$O$10,E170='PC Receitas'!$O$11,E170='PC Receitas'!$O$12,E170='PC Receitas'!$O$13,E170='PC Receitas'!$O$14)),-J170,0))</f>
        <v>7872.57</v>
      </c>
      <c r="S170" s="153" t="e">
        <f t="shared" si="11"/>
        <v>#N/A</v>
      </c>
      <c r="T170" s="150" t="e">
        <f t="shared" si="12"/>
        <v>#N/A</v>
      </c>
      <c r="U170" s="150" t="e">
        <f t="shared" si="13"/>
        <v>#N/A</v>
      </c>
      <c r="V170" s="150" t="e">
        <f t="shared" si="14"/>
        <v>#N/A</v>
      </c>
      <c r="W170" s="154" t="e">
        <f>VLOOKUP(E170,'PC Receitas'!$O$4:$P$14,2,FALSE)</f>
        <v>#N/A</v>
      </c>
    </row>
    <row r="171" spans="3:23" ht="19.5" customHeight="1" thickTop="1" thickBot="1" x14ac:dyDescent="0.3">
      <c r="C171" s="58"/>
      <c r="D171" s="58" t="str">
        <f t="shared" ca="1" si="10"/>
        <v/>
      </c>
      <c r="E171" s="58"/>
      <c r="F171" s="58"/>
      <c r="G171" s="58"/>
      <c r="H171" s="58"/>
      <c r="I171" s="58"/>
      <c r="J171" s="59"/>
      <c r="K171" s="192"/>
      <c r="L171" s="60"/>
      <c r="M171" s="58"/>
      <c r="N171" s="56">
        <f>N170+IF(AND(L171="Pago",OR(E171='PC Receitas'!$O$4,E171='PC Receitas'!$O$5,E171='PC Receitas'!$O$6)),J171,IF(AND(L171="Pago",OR(E171='PC Receitas'!$O$7,E171='PC Receitas'!$O$8,E171='PC Receitas'!$O$9,E171='PC Receitas'!$O$10,E171='PC Receitas'!$O$11,E171='PC Receitas'!$O$12,E171='PC Receitas'!$O$13,E171='PC Receitas'!$O$14)),-J171,0))</f>
        <v>7872.57</v>
      </c>
      <c r="S171" s="153" t="e">
        <f t="shared" si="11"/>
        <v>#N/A</v>
      </c>
      <c r="T171" s="150" t="e">
        <f t="shared" si="12"/>
        <v>#N/A</v>
      </c>
      <c r="U171" s="150" t="e">
        <f t="shared" si="13"/>
        <v>#N/A</v>
      </c>
      <c r="V171" s="150" t="e">
        <f t="shared" si="14"/>
        <v>#N/A</v>
      </c>
      <c r="W171" s="154" t="e">
        <f>VLOOKUP(E171,'PC Receitas'!$O$4:$P$14,2,FALSE)</f>
        <v>#N/A</v>
      </c>
    </row>
    <row r="172" spans="3:23" ht="19.5" customHeight="1" thickTop="1" thickBot="1" x14ac:dyDescent="0.3">
      <c r="C172" s="58"/>
      <c r="D172" s="58" t="str">
        <f t="shared" ca="1" si="10"/>
        <v/>
      </c>
      <c r="E172" s="58"/>
      <c r="F172" s="58"/>
      <c r="G172" s="58"/>
      <c r="H172" s="58"/>
      <c r="I172" s="58"/>
      <c r="J172" s="59"/>
      <c r="K172" s="192"/>
      <c r="L172" s="60"/>
      <c r="M172" s="58"/>
      <c r="N172" s="56">
        <f>N171+IF(AND(L172="Pago",OR(E172='PC Receitas'!$O$4,E172='PC Receitas'!$O$5,E172='PC Receitas'!$O$6)),J172,IF(AND(L172="Pago",OR(E172='PC Receitas'!$O$7,E172='PC Receitas'!$O$8,E172='PC Receitas'!$O$9,E172='PC Receitas'!$O$10,E172='PC Receitas'!$O$11,E172='PC Receitas'!$O$12,E172='PC Receitas'!$O$13,E172='PC Receitas'!$O$14)),-J172,0))</f>
        <v>7872.57</v>
      </c>
      <c r="S172" s="153" t="e">
        <f t="shared" si="11"/>
        <v>#N/A</v>
      </c>
      <c r="T172" s="150" t="e">
        <f t="shared" si="12"/>
        <v>#N/A</v>
      </c>
      <c r="U172" s="150" t="e">
        <f t="shared" si="13"/>
        <v>#N/A</v>
      </c>
      <c r="V172" s="150" t="e">
        <f t="shared" si="14"/>
        <v>#N/A</v>
      </c>
      <c r="W172" s="154" t="e">
        <f>VLOOKUP(E172,'PC Receitas'!$O$4:$P$14,2,FALSE)</f>
        <v>#N/A</v>
      </c>
    </row>
    <row r="173" spans="3:23" ht="19.5" customHeight="1" thickTop="1" thickBot="1" x14ac:dyDescent="0.3">
      <c r="C173" s="58"/>
      <c r="D173" s="58" t="str">
        <f t="shared" ca="1" si="10"/>
        <v/>
      </c>
      <c r="E173" s="58"/>
      <c r="F173" s="58"/>
      <c r="G173" s="58"/>
      <c r="H173" s="58"/>
      <c r="I173" s="58"/>
      <c r="J173" s="59"/>
      <c r="K173" s="192"/>
      <c r="L173" s="60"/>
      <c r="M173" s="58"/>
      <c r="N173" s="56">
        <f>N172+IF(AND(L173="Pago",OR(E173='PC Receitas'!$O$4,E173='PC Receitas'!$O$5,E173='PC Receitas'!$O$6)),J173,IF(AND(L173="Pago",OR(E173='PC Receitas'!$O$7,E173='PC Receitas'!$O$8,E173='PC Receitas'!$O$9,E173='PC Receitas'!$O$10,E173='PC Receitas'!$O$11,E173='PC Receitas'!$O$12,E173='PC Receitas'!$O$13,E173='PC Receitas'!$O$14)),-J173,0))</f>
        <v>7872.57</v>
      </c>
      <c r="S173" s="153" t="e">
        <f t="shared" si="11"/>
        <v>#N/A</v>
      </c>
      <c r="T173" s="150" t="e">
        <f t="shared" si="12"/>
        <v>#N/A</v>
      </c>
      <c r="U173" s="150" t="e">
        <f t="shared" si="13"/>
        <v>#N/A</v>
      </c>
      <c r="V173" s="150" t="e">
        <f t="shared" si="14"/>
        <v>#N/A</v>
      </c>
      <c r="W173" s="154" t="e">
        <f>VLOOKUP(E173,'PC Receitas'!$O$4:$P$14,2,FALSE)</f>
        <v>#N/A</v>
      </c>
    </row>
    <row r="174" spans="3:23" ht="19.5" customHeight="1" thickTop="1" thickBot="1" x14ac:dyDescent="0.3">
      <c r="C174" s="58"/>
      <c r="D174" s="58" t="str">
        <f t="shared" ca="1" si="10"/>
        <v/>
      </c>
      <c r="E174" s="58"/>
      <c r="F174" s="58"/>
      <c r="G174" s="58"/>
      <c r="H174" s="58"/>
      <c r="I174" s="58"/>
      <c r="J174" s="59"/>
      <c r="K174" s="192"/>
      <c r="L174" s="60"/>
      <c r="M174" s="58"/>
      <c r="N174" s="56">
        <f>N173+IF(AND(L174="Pago",OR(E174='PC Receitas'!$O$4,E174='PC Receitas'!$O$5,E174='PC Receitas'!$O$6)),J174,IF(AND(L174="Pago",OR(E174='PC Receitas'!$O$7,E174='PC Receitas'!$O$8,E174='PC Receitas'!$O$9,E174='PC Receitas'!$O$10,E174='PC Receitas'!$O$11,E174='PC Receitas'!$O$12,E174='PC Receitas'!$O$13,E174='PC Receitas'!$O$14)),-J174,0))</f>
        <v>7872.57</v>
      </c>
      <c r="S174" s="153" t="e">
        <f t="shared" si="11"/>
        <v>#N/A</v>
      </c>
      <c r="T174" s="150" t="e">
        <f t="shared" si="12"/>
        <v>#N/A</v>
      </c>
      <c r="U174" s="150" t="e">
        <f t="shared" si="13"/>
        <v>#N/A</v>
      </c>
      <c r="V174" s="150" t="e">
        <f t="shared" si="14"/>
        <v>#N/A</v>
      </c>
      <c r="W174" s="154" t="e">
        <f>VLOOKUP(E174,'PC Receitas'!$O$4:$P$14,2,FALSE)</f>
        <v>#N/A</v>
      </c>
    </row>
    <row r="175" spans="3:23" ht="19.5" customHeight="1" thickTop="1" thickBot="1" x14ac:dyDescent="0.3">
      <c r="C175" s="58"/>
      <c r="D175" s="58" t="str">
        <f t="shared" ca="1" si="10"/>
        <v/>
      </c>
      <c r="E175" s="58"/>
      <c r="F175" s="58"/>
      <c r="G175" s="58"/>
      <c r="H175" s="58"/>
      <c r="I175" s="58"/>
      <c r="J175" s="59"/>
      <c r="K175" s="192"/>
      <c r="L175" s="60"/>
      <c r="M175" s="58"/>
      <c r="N175" s="56">
        <f>N174+IF(AND(L175="Pago",OR(E175='PC Receitas'!$O$4,E175='PC Receitas'!$O$5,E175='PC Receitas'!$O$6)),J175,IF(AND(L175="Pago",OR(E175='PC Receitas'!$O$7,E175='PC Receitas'!$O$8,E175='PC Receitas'!$O$9,E175='PC Receitas'!$O$10,E175='PC Receitas'!$O$11,E175='PC Receitas'!$O$12,E175='PC Receitas'!$O$13,E175='PC Receitas'!$O$14)),-J175,0))</f>
        <v>7872.57</v>
      </c>
      <c r="S175" s="153" t="e">
        <f t="shared" si="11"/>
        <v>#N/A</v>
      </c>
      <c r="T175" s="150" t="e">
        <f t="shared" si="12"/>
        <v>#N/A</v>
      </c>
      <c r="U175" s="150" t="e">
        <f t="shared" si="13"/>
        <v>#N/A</v>
      </c>
      <c r="V175" s="150" t="e">
        <f t="shared" si="14"/>
        <v>#N/A</v>
      </c>
      <c r="W175" s="154" t="e">
        <f>VLOOKUP(E175,'PC Receitas'!$O$4:$P$14,2,FALSE)</f>
        <v>#N/A</v>
      </c>
    </row>
    <row r="176" spans="3:23" ht="19.5" customHeight="1" thickTop="1" thickBot="1" x14ac:dyDescent="0.3">
      <c r="C176" s="58"/>
      <c r="D176" s="58" t="str">
        <f t="shared" ca="1" si="10"/>
        <v/>
      </c>
      <c r="E176" s="58"/>
      <c r="F176" s="58"/>
      <c r="G176" s="58"/>
      <c r="H176" s="58"/>
      <c r="I176" s="58"/>
      <c r="J176" s="59"/>
      <c r="K176" s="192"/>
      <c r="L176" s="60"/>
      <c r="M176" s="58"/>
      <c r="N176" s="56">
        <f>N175+IF(AND(L176="Pago",OR(E176='PC Receitas'!$O$4,E176='PC Receitas'!$O$5,E176='PC Receitas'!$O$6)),J176,IF(AND(L176="Pago",OR(E176='PC Receitas'!$O$7,E176='PC Receitas'!$O$8,E176='PC Receitas'!$O$9,E176='PC Receitas'!$O$10,E176='PC Receitas'!$O$11,E176='PC Receitas'!$O$12,E176='PC Receitas'!$O$13,E176='PC Receitas'!$O$14)),-J176,0))</f>
        <v>7872.57</v>
      </c>
      <c r="S176" s="153" t="e">
        <f t="shared" si="11"/>
        <v>#N/A</v>
      </c>
      <c r="T176" s="150" t="e">
        <f t="shared" si="12"/>
        <v>#N/A</v>
      </c>
      <c r="U176" s="150" t="e">
        <f t="shared" si="13"/>
        <v>#N/A</v>
      </c>
      <c r="V176" s="150" t="e">
        <f t="shared" si="14"/>
        <v>#N/A</v>
      </c>
      <c r="W176" s="154" t="e">
        <f>VLOOKUP(E176,'PC Receitas'!$O$4:$P$14,2,FALSE)</f>
        <v>#N/A</v>
      </c>
    </row>
    <row r="177" spans="3:23" ht="19.5" customHeight="1" thickTop="1" thickBot="1" x14ac:dyDescent="0.3">
      <c r="C177" s="58"/>
      <c r="D177" s="58" t="str">
        <f t="shared" ca="1" si="10"/>
        <v/>
      </c>
      <c r="E177" s="58"/>
      <c r="F177" s="58"/>
      <c r="G177" s="58"/>
      <c r="H177" s="58"/>
      <c r="I177" s="58"/>
      <c r="J177" s="59"/>
      <c r="K177" s="192"/>
      <c r="L177" s="60"/>
      <c r="M177" s="58"/>
      <c r="N177" s="56">
        <f>N176+IF(AND(L177="Pago",OR(E177='PC Receitas'!$O$4,E177='PC Receitas'!$O$5,E177='PC Receitas'!$O$6)),J177,IF(AND(L177="Pago",OR(E177='PC Receitas'!$O$7,E177='PC Receitas'!$O$8,E177='PC Receitas'!$O$9,E177='PC Receitas'!$O$10,E177='PC Receitas'!$O$11,E177='PC Receitas'!$O$12,E177='PC Receitas'!$O$13,E177='PC Receitas'!$O$14)),-J177,0))</f>
        <v>7872.57</v>
      </c>
      <c r="S177" s="153" t="e">
        <f t="shared" si="11"/>
        <v>#N/A</v>
      </c>
      <c r="T177" s="150" t="e">
        <f t="shared" si="12"/>
        <v>#N/A</v>
      </c>
      <c r="U177" s="150" t="e">
        <f t="shared" si="13"/>
        <v>#N/A</v>
      </c>
      <c r="V177" s="150" t="e">
        <f t="shared" si="14"/>
        <v>#N/A</v>
      </c>
      <c r="W177" s="154" t="e">
        <f>VLOOKUP(E177,'PC Receitas'!$O$4:$P$14,2,FALSE)</f>
        <v>#N/A</v>
      </c>
    </row>
    <row r="178" spans="3:23" ht="19.5" customHeight="1" thickTop="1" thickBot="1" x14ac:dyDescent="0.3">
      <c r="C178" s="58"/>
      <c r="D178" s="58" t="str">
        <f t="shared" ca="1" si="10"/>
        <v/>
      </c>
      <c r="E178" s="58"/>
      <c r="F178" s="58"/>
      <c r="G178" s="58"/>
      <c r="H178" s="58"/>
      <c r="I178" s="58"/>
      <c r="J178" s="59"/>
      <c r="K178" s="192"/>
      <c r="L178" s="60"/>
      <c r="M178" s="58"/>
      <c r="N178" s="56">
        <f>N177+IF(AND(L178="Pago",OR(E178='PC Receitas'!$O$4,E178='PC Receitas'!$O$5,E178='PC Receitas'!$O$6)),J178,IF(AND(L178="Pago",OR(E178='PC Receitas'!$O$7,E178='PC Receitas'!$O$8,E178='PC Receitas'!$O$9,E178='PC Receitas'!$O$10,E178='PC Receitas'!$O$11,E178='PC Receitas'!$O$12,E178='PC Receitas'!$O$13,E178='PC Receitas'!$O$14)),-J178,0))</f>
        <v>7872.57</v>
      </c>
      <c r="S178" s="153" t="e">
        <f t="shared" si="11"/>
        <v>#N/A</v>
      </c>
      <c r="T178" s="150" t="e">
        <f t="shared" si="12"/>
        <v>#N/A</v>
      </c>
      <c r="U178" s="150" t="e">
        <f t="shared" si="13"/>
        <v>#N/A</v>
      </c>
      <c r="V178" s="150" t="e">
        <f t="shared" si="14"/>
        <v>#N/A</v>
      </c>
      <c r="W178" s="154" t="e">
        <f>VLOOKUP(E178,'PC Receitas'!$O$4:$P$14,2,FALSE)</f>
        <v>#N/A</v>
      </c>
    </row>
    <row r="179" spans="3:23" ht="19.5" customHeight="1" thickTop="1" thickBot="1" x14ac:dyDescent="0.3">
      <c r="C179" s="58"/>
      <c r="D179" s="58" t="str">
        <f t="shared" ca="1" si="10"/>
        <v/>
      </c>
      <c r="E179" s="58"/>
      <c r="F179" s="58"/>
      <c r="G179" s="58"/>
      <c r="H179" s="58"/>
      <c r="I179" s="58"/>
      <c r="J179" s="59"/>
      <c r="K179" s="192"/>
      <c r="L179" s="60"/>
      <c r="M179" s="58"/>
      <c r="N179" s="56">
        <f>N178+IF(AND(L179="Pago",OR(E179='PC Receitas'!$O$4,E179='PC Receitas'!$O$5,E179='PC Receitas'!$O$6)),J179,IF(AND(L179="Pago",OR(E179='PC Receitas'!$O$7,E179='PC Receitas'!$O$8,E179='PC Receitas'!$O$9,E179='PC Receitas'!$O$10,E179='PC Receitas'!$O$11,E179='PC Receitas'!$O$12,E179='PC Receitas'!$O$13,E179='PC Receitas'!$O$14)),-J179,0))</f>
        <v>7872.57</v>
      </c>
      <c r="S179" s="153" t="e">
        <f t="shared" si="11"/>
        <v>#N/A</v>
      </c>
      <c r="T179" s="150" t="e">
        <f t="shared" si="12"/>
        <v>#N/A</v>
      </c>
      <c r="U179" s="150" t="e">
        <f t="shared" si="13"/>
        <v>#N/A</v>
      </c>
      <c r="V179" s="150" t="e">
        <f t="shared" si="14"/>
        <v>#N/A</v>
      </c>
      <c r="W179" s="154" t="e">
        <f>VLOOKUP(E179,'PC Receitas'!$O$4:$P$14,2,FALSE)</f>
        <v>#N/A</v>
      </c>
    </row>
    <row r="180" spans="3:23" ht="19.5" customHeight="1" thickTop="1" thickBot="1" x14ac:dyDescent="0.3">
      <c r="C180" s="58"/>
      <c r="D180" s="58" t="str">
        <f t="shared" ca="1" si="10"/>
        <v/>
      </c>
      <c r="E180" s="58"/>
      <c r="F180" s="58"/>
      <c r="G180" s="58"/>
      <c r="H180" s="58"/>
      <c r="I180" s="58"/>
      <c r="J180" s="59"/>
      <c r="K180" s="192"/>
      <c r="L180" s="60"/>
      <c r="M180" s="58"/>
      <c r="N180" s="56">
        <f>N179+IF(AND(L180="Pago",OR(E180='PC Receitas'!$O$4,E180='PC Receitas'!$O$5,E180='PC Receitas'!$O$6)),J180,IF(AND(L180="Pago",OR(E180='PC Receitas'!$O$7,E180='PC Receitas'!$O$8,E180='PC Receitas'!$O$9,E180='PC Receitas'!$O$10,E180='PC Receitas'!$O$11,E180='PC Receitas'!$O$12,E180='PC Receitas'!$O$13,E180='PC Receitas'!$O$14)),-J180,0))</f>
        <v>7872.57</v>
      </c>
      <c r="S180" s="153" t="e">
        <f t="shared" si="11"/>
        <v>#N/A</v>
      </c>
      <c r="T180" s="150" t="e">
        <f t="shared" si="12"/>
        <v>#N/A</v>
      </c>
      <c r="U180" s="150" t="e">
        <f t="shared" si="13"/>
        <v>#N/A</v>
      </c>
      <c r="V180" s="150" t="e">
        <f t="shared" si="14"/>
        <v>#N/A</v>
      </c>
      <c r="W180" s="154" t="e">
        <f>VLOOKUP(E180,'PC Receitas'!$O$4:$P$14,2,FALSE)</f>
        <v>#N/A</v>
      </c>
    </row>
    <row r="181" spans="3:23" ht="19.5" customHeight="1" thickTop="1" thickBot="1" x14ac:dyDescent="0.3">
      <c r="C181" s="58"/>
      <c r="D181" s="58" t="str">
        <f t="shared" ca="1" si="10"/>
        <v/>
      </c>
      <c r="E181" s="58"/>
      <c r="F181" s="58"/>
      <c r="G181" s="58"/>
      <c r="H181" s="58"/>
      <c r="I181" s="58"/>
      <c r="J181" s="59"/>
      <c r="K181" s="192"/>
      <c r="L181" s="60"/>
      <c r="M181" s="58"/>
      <c r="N181" s="56">
        <f>N180+IF(AND(L181="Pago",OR(E181='PC Receitas'!$O$4,E181='PC Receitas'!$O$5,E181='PC Receitas'!$O$6)),J181,IF(AND(L181="Pago",OR(E181='PC Receitas'!$O$7,E181='PC Receitas'!$O$8,E181='PC Receitas'!$O$9,E181='PC Receitas'!$O$10,E181='PC Receitas'!$O$11,E181='PC Receitas'!$O$12,E181='PC Receitas'!$O$13,E181='PC Receitas'!$O$14)),-J181,0))</f>
        <v>7872.57</v>
      </c>
      <c r="S181" s="153" t="e">
        <f t="shared" si="11"/>
        <v>#N/A</v>
      </c>
      <c r="T181" s="150" t="e">
        <f t="shared" si="12"/>
        <v>#N/A</v>
      </c>
      <c r="U181" s="150" t="e">
        <f t="shared" si="13"/>
        <v>#N/A</v>
      </c>
      <c r="V181" s="150" t="e">
        <f t="shared" si="14"/>
        <v>#N/A</v>
      </c>
      <c r="W181" s="154" t="e">
        <f>VLOOKUP(E181,'PC Receitas'!$O$4:$P$14,2,FALSE)</f>
        <v>#N/A</v>
      </c>
    </row>
    <row r="182" spans="3:23" ht="19.5" customHeight="1" thickTop="1" thickBot="1" x14ac:dyDescent="0.3">
      <c r="C182" s="58"/>
      <c r="D182" s="58" t="str">
        <f t="shared" ca="1" si="10"/>
        <v/>
      </c>
      <c r="E182" s="58"/>
      <c r="F182" s="58"/>
      <c r="G182" s="58"/>
      <c r="H182" s="58"/>
      <c r="I182" s="58"/>
      <c r="J182" s="59"/>
      <c r="K182" s="192"/>
      <c r="L182" s="60"/>
      <c r="M182" s="58"/>
      <c r="N182" s="56">
        <f>N181+IF(AND(L182="Pago",OR(E182='PC Receitas'!$O$4,E182='PC Receitas'!$O$5,E182='PC Receitas'!$O$6)),J182,IF(AND(L182="Pago",OR(E182='PC Receitas'!$O$7,E182='PC Receitas'!$O$8,E182='PC Receitas'!$O$9,E182='PC Receitas'!$O$10,E182='PC Receitas'!$O$11,E182='PC Receitas'!$O$12,E182='PC Receitas'!$O$13,E182='PC Receitas'!$O$14)),-J182,0))</f>
        <v>7872.57</v>
      </c>
      <c r="S182" s="153" t="e">
        <f t="shared" si="11"/>
        <v>#N/A</v>
      </c>
      <c r="T182" s="150" t="e">
        <f t="shared" si="12"/>
        <v>#N/A</v>
      </c>
      <c r="U182" s="150" t="e">
        <f t="shared" si="13"/>
        <v>#N/A</v>
      </c>
      <c r="V182" s="150" t="e">
        <f t="shared" si="14"/>
        <v>#N/A</v>
      </c>
      <c r="W182" s="154" t="e">
        <f>VLOOKUP(E182,'PC Receitas'!$O$4:$P$14,2,FALSE)</f>
        <v>#N/A</v>
      </c>
    </row>
    <row r="183" spans="3:23" ht="19.5" customHeight="1" thickTop="1" thickBot="1" x14ac:dyDescent="0.3">
      <c r="C183" s="58"/>
      <c r="D183" s="58" t="str">
        <f t="shared" ca="1" si="10"/>
        <v/>
      </c>
      <c r="E183" s="58"/>
      <c r="F183" s="58"/>
      <c r="G183" s="58"/>
      <c r="H183" s="58"/>
      <c r="I183" s="58"/>
      <c r="J183" s="59"/>
      <c r="K183" s="192"/>
      <c r="L183" s="60"/>
      <c r="M183" s="58"/>
      <c r="N183" s="56">
        <f>N182+IF(AND(L183="Pago",OR(E183='PC Receitas'!$O$4,E183='PC Receitas'!$O$5,E183='PC Receitas'!$O$6)),J183,IF(AND(L183="Pago",OR(E183='PC Receitas'!$O$7,E183='PC Receitas'!$O$8,E183='PC Receitas'!$O$9,E183='PC Receitas'!$O$10,E183='PC Receitas'!$O$11,E183='PC Receitas'!$O$12,E183='PC Receitas'!$O$13,E183='PC Receitas'!$O$14)),-J183,0))</f>
        <v>7872.57</v>
      </c>
      <c r="S183" s="153" t="e">
        <f t="shared" si="11"/>
        <v>#N/A</v>
      </c>
      <c r="T183" s="150" t="e">
        <f t="shared" si="12"/>
        <v>#N/A</v>
      </c>
      <c r="U183" s="150" t="e">
        <f t="shared" si="13"/>
        <v>#N/A</v>
      </c>
      <c r="V183" s="150" t="e">
        <f t="shared" si="14"/>
        <v>#N/A</v>
      </c>
      <c r="W183" s="154" t="e">
        <f>VLOOKUP(E183,'PC Receitas'!$O$4:$P$14,2,FALSE)</f>
        <v>#N/A</v>
      </c>
    </row>
    <row r="184" spans="3:23" ht="19.5" customHeight="1" thickTop="1" thickBot="1" x14ac:dyDescent="0.3">
      <c r="C184" s="58"/>
      <c r="D184" s="58" t="str">
        <f t="shared" ca="1" si="10"/>
        <v/>
      </c>
      <c r="E184" s="58"/>
      <c r="F184" s="58"/>
      <c r="G184" s="58"/>
      <c r="H184" s="58"/>
      <c r="I184" s="58"/>
      <c r="J184" s="59"/>
      <c r="K184" s="192"/>
      <c r="L184" s="60"/>
      <c r="M184" s="58"/>
      <c r="N184" s="56">
        <f>N183+IF(AND(L184="Pago",OR(E184='PC Receitas'!$O$4,E184='PC Receitas'!$O$5,E184='PC Receitas'!$O$6)),J184,IF(AND(L184="Pago",OR(E184='PC Receitas'!$O$7,E184='PC Receitas'!$O$8,E184='PC Receitas'!$O$9,E184='PC Receitas'!$O$10,E184='PC Receitas'!$O$11,E184='PC Receitas'!$O$12,E184='PC Receitas'!$O$13,E184='PC Receitas'!$O$14)),-J184,0))</f>
        <v>7872.57</v>
      </c>
      <c r="S184" s="153" t="e">
        <f t="shared" si="11"/>
        <v>#N/A</v>
      </c>
      <c r="T184" s="150" t="e">
        <f t="shared" si="12"/>
        <v>#N/A</v>
      </c>
      <c r="U184" s="150" t="e">
        <f t="shared" si="13"/>
        <v>#N/A</v>
      </c>
      <c r="V184" s="150" t="e">
        <f t="shared" si="14"/>
        <v>#N/A</v>
      </c>
      <c r="W184" s="154" t="e">
        <f>VLOOKUP(E184,'PC Receitas'!$O$4:$P$14,2,FALSE)</f>
        <v>#N/A</v>
      </c>
    </row>
    <row r="185" spans="3:23" ht="19.5" customHeight="1" thickTop="1" thickBot="1" x14ac:dyDescent="0.3">
      <c r="C185" s="58"/>
      <c r="D185" s="58" t="str">
        <f t="shared" ca="1" si="10"/>
        <v/>
      </c>
      <c r="E185" s="58"/>
      <c r="F185" s="58"/>
      <c r="G185" s="58"/>
      <c r="H185" s="58"/>
      <c r="I185" s="58"/>
      <c r="J185" s="59"/>
      <c r="K185" s="192"/>
      <c r="L185" s="60"/>
      <c r="M185" s="58"/>
      <c r="N185" s="56">
        <f>N184+IF(AND(L185="Pago",OR(E185='PC Receitas'!$O$4,E185='PC Receitas'!$O$5,E185='PC Receitas'!$O$6)),J185,IF(AND(L185="Pago",OR(E185='PC Receitas'!$O$7,E185='PC Receitas'!$O$8,E185='PC Receitas'!$O$9,E185='PC Receitas'!$O$10,E185='PC Receitas'!$O$11,E185='PC Receitas'!$O$12,E185='PC Receitas'!$O$13,E185='PC Receitas'!$O$14)),-J185,0))</f>
        <v>7872.57</v>
      </c>
      <c r="S185" s="153" t="e">
        <f t="shared" si="11"/>
        <v>#N/A</v>
      </c>
      <c r="T185" s="150" t="e">
        <f t="shared" si="12"/>
        <v>#N/A</v>
      </c>
      <c r="U185" s="150" t="e">
        <f t="shared" si="13"/>
        <v>#N/A</v>
      </c>
      <c r="V185" s="150" t="e">
        <f t="shared" si="14"/>
        <v>#N/A</v>
      </c>
      <c r="W185" s="154" t="e">
        <f>VLOOKUP(E185,'PC Receitas'!$O$4:$P$14,2,FALSE)</f>
        <v>#N/A</v>
      </c>
    </row>
    <row r="186" spans="3:23" ht="19.5" customHeight="1" thickTop="1" thickBot="1" x14ac:dyDescent="0.3">
      <c r="C186" s="58"/>
      <c r="D186" s="58" t="str">
        <f t="shared" ca="1" si="10"/>
        <v/>
      </c>
      <c r="E186" s="58"/>
      <c r="F186" s="58"/>
      <c r="G186" s="58"/>
      <c r="H186" s="58"/>
      <c r="I186" s="58"/>
      <c r="J186" s="59"/>
      <c r="K186" s="192"/>
      <c r="L186" s="60"/>
      <c r="M186" s="58"/>
      <c r="N186" s="56">
        <f>N185+IF(AND(L186="Pago",OR(E186='PC Receitas'!$O$4,E186='PC Receitas'!$O$5,E186='PC Receitas'!$O$6)),J186,IF(AND(L186="Pago",OR(E186='PC Receitas'!$O$7,E186='PC Receitas'!$O$8,E186='PC Receitas'!$O$9,E186='PC Receitas'!$O$10,E186='PC Receitas'!$O$11,E186='PC Receitas'!$O$12,E186='PC Receitas'!$O$13,E186='PC Receitas'!$O$14)),-J186,0))</f>
        <v>7872.57</v>
      </c>
      <c r="S186" s="153" t="e">
        <f t="shared" si="11"/>
        <v>#N/A</v>
      </c>
      <c r="T186" s="150" t="e">
        <f t="shared" si="12"/>
        <v>#N/A</v>
      </c>
      <c r="U186" s="150" t="e">
        <f t="shared" si="13"/>
        <v>#N/A</v>
      </c>
      <c r="V186" s="150" t="e">
        <f t="shared" si="14"/>
        <v>#N/A</v>
      </c>
      <c r="W186" s="154" t="e">
        <f>VLOOKUP(E186,'PC Receitas'!$O$4:$P$14,2,FALSE)</f>
        <v>#N/A</v>
      </c>
    </row>
    <row r="187" spans="3:23" ht="19.5" customHeight="1" thickTop="1" thickBot="1" x14ac:dyDescent="0.3">
      <c r="C187" s="58"/>
      <c r="D187" s="58" t="str">
        <f t="shared" ca="1" si="10"/>
        <v/>
      </c>
      <c r="E187" s="58"/>
      <c r="F187" s="58"/>
      <c r="G187" s="58"/>
      <c r="H187" s="58"/>
      <c r="I187" s="58"/>
      <c r="J187" s="59"/>
      <c r="K187" s="192"/>
      <c r="L187" s="60"/>
      <c r="M187" s="58"/>
      <c r="N187" s="56">
        <f>N186+IF(AND(L187="Pago",OR(E187='PC Receitas'!$O$4,E187='PC Receitas'!$O$5,E187='PC Receitas'!$O$6)),J187,IF(AND(L187="Pago",OR(E187='PC Receitas'!$O$7,E187='PC Receitas'!$O$8,E187='PC Receitas'!$O$9,E187='PC Receitas'!$O$10,E187='PC Receitas'!$O$11,E187='PC Receitas'!$O$12,E187='PC Receitas'!$O$13,E187='PC Receitas'!$O$14)),-J187,0))</f>
        <v>7872.57</v>
      </c>
      <c r="S187" s="153" t="e">
        <f t="shared" si="11"/>
        <v>#N/A</v>
      </c>
      <c r="T187" s="150" t="e">
        <f t="shared" si="12"/>
        <v>#N/A</v>
      </c>
      <c r="U187" s="150" t="e">
        <f t="shared" si="13"/>
        <v>#N/A</v>
      </c>
      <c r="V187" s="150" t="e">
        <f t="shared" si="14"/>
        <v>#N/A</v>
      </c>
      <c r="W187" s="154" t="e">
        <f>VLOOKUP(E187,'PC Receitas'!$O$4:$P$14,2,FALSE)</f>
        <v>#N/A</v>
      </c>
    </row>
    <row r="188" spans="3:23" ht="19.5" customHeight="1" thickTop="1" thickBot="1" x14ac:dyDescent="0.3">
      <c r="C188" s="58"/>
      <c r="D188" s="58" t="str">
        <f t="shared" ca="1" si="10"/>
        <v/>
      </c>
      <c r="E188" s="58"/>
      <c r="F188" s="58"/>
      <c r="G188" s="58"/>
      <c r="H188" s="58"/>
      <c r="I188" s="58"/>
      <c r="J188" s="59"/>
      <c r="K188" s="192"/>
      <c r="L188" s="60"/>
      <c r="M188" s="58"/>
      <c r="N188" s="56">
        <f>N187+IF(AND(L188="Pago",OR(E188='PC Receitas'!$O$4,E188='PC Receitas'!$O$5,E188='PC Receitas'!$O$6)),J188,IF(AND(L188="Pago",OR(E188='PC Receitas'!$O$7,E188='PC Receitas'!$O$8,E188='PC Receitas'!$O$9,E188='PC Receitas'!$O$10,E188='PC Receitas'!$O$11,E188='PC Receitas'!$O$12,E188='PC Receitas'!$O$13,E188='PC Receitas'!$O$14)),-J188,0))</f>
        <v>7872.57</v>
      </c>
      <c r="S188" s="153" t="e">
        <f t="shared" si="11"/>
        <v>#N/A</v>
      </c>
      <c r="T188" s="150" t="e">
        <f t="shared" si="12"/>
        <v>#N/A</v>
      </c>
      <c r="U188" s="150" t="e">
        <f t="shared" si="13"/>
        <v>#N/A</v>
      </c>
      <c r="V188" s="150" t="e">
        <f t="shared" si="14"/>
        <v>#N/A</v>
      </c>
      <c r="W188" s="154" t="e">
        <f>VLOOKUP(E188,'PC Receitas'!$O$4:$P$14,2,FALSE)</f>
        <v>#N/A</v>
      </c>
    </row>
    <row r="189" spans="3:23" ht="19.5" customHeight="1" thickTop="1" thickBot="1" x14ac:dyDescent="0.3">
      <c r="C189" s="58"/>
      <c r="D189" s="58" t="str">
        <f t="shared" ca="1" si="10"/>
        <v/>
      </c>
      <c r="E189" s="58"/>
      <c r="F189" s="58"/>
      <c r="G189" s="58"/>
      <c r="H189" s="58"/>
      <c r="I189" s="58"/>
      <c r="J189" s="59"/>
      <c r="K189" s="192"/>
      <c r="L189" s="60"/>
      <c r="M189" s="58"/>
      <c r="N189" s="56">
        <f>N188+IF(AND(L189="Pago",OR(E189='PC Receitas'!$O$4,E189='PC Receitas'!$O$5,E189='PC Receitas'!$O$6)),J189,IF(AND(L189="Pago",OR(E189='PC Receitas'!$O$7,E189='PC Receitas'!$O$8,E189='PC Receitas'!$O$9,E189='PC Receitas'!$O$10,E189='PC Receitas'!$O$11,E189='PC Receitas'!$O$12,E189='PC Receitas'!$O$13,E189='PC Receitas'!$O$14)),-J189,0))</f>
        <v>7872.57</v>
      </c>
      <c r="S189" s="153" t="e">
        <f t="shared" si="11"/>
        <v>#N/A</v>
      </c>
      <c r="T189" s="150" t="e">
        <f t="shared" si="12"/>
        <v>#N/A</v>
      </c>
      <c r="U189" s="150" t="e">
        <f t="shared" si="13"/>
        <v>#N/A</v>
      </c>
      <c r="V189" s="150" t="e">
        <f t="shared" si="14"/>
        <v>#N/A</v>
      </c>
      <c r="W189" s="154" t="e">
        <f>VLOOKUP(E189,'PC Receitas'!$O$4:$P$14,2,FALSE)</f>
        <v>#N/A</v>
      </c>
    </row>
    <row r="190" spans="3:23" ht="19.5" customHeight="1" thickTop="1" thickBot="1" x14ac:dyDescent="0.3">
      <c r="C190" s="58"/>
      <c r="D190" s="58" t="str">
        <f t="shared" ca="1" si="10"/>
        <v/>
      </c>
      <c r="E190" s="58"/>
      <c r="F190" s="58"/>
      <c r="G190" s="58"/>
      <c r="H190" s="58"/>
      <c r="I190" s="58"/>
      <c r="J190" s="59"/>
      <c r="K190" s="192"/>
      <c r="L190" s="60"/>
      <c r="M190" s="58"/>
      <c r="N190" s="56">
        <f>N189+IF(AND(L190="Pago",OR(E190='PC Receitas'!$O$4,E190='PC Receitas'!$O$5,E190='PC Receitas'!$O$6)),J190,IF(AND(L190="Pago",OR(E190='PC Receitas'!$O$7,E190='PC Receitas'!$O$8,E190='PC Receitas'!$O$9,E190='PC Receitas'!$O$10,E190='PC Receitas'!$O$11,E190='PC Receitas'!$O$12,E190='PC Receitas'!$O$13,E190='PC Receitas'!$O$14)),-J190,0))</f>
        <v>7872.57</v>
      </c>
      <c r="S190" s="153" t="e">
        <f t="shared" si="11"/>
        <v>#N/A</v>
      </c>
      <c r="T190" s="150" t="e">
        <f t="shared" si="12"/>
        <v>#N/A</v>
      </c>
      <c r="U190" s="150" t="e">
        <f t="shared" si="13"/>
        <v>#N/A</v>
      </c>
      <c r="V190" s="150" t="e">
        <f t="shared" si="14"/>
        <v>#N/A</v>
      </c>
      <c r="W190" s="154" t="e">
        <f>VLOOKUP(E190,'PC Receitas'!$O$4:$P$14,2,FALSE)</f>
        <v>#N/A</v>
      </c>
    </row>
    <row r="191" spans="3:23" ht="19.5" customHeight="1" thickTop="1" thickBot="1" x14ac:dyDescent="0.3">
      <c r="C191" s="58"/>
      <c r="D191" s="58" t="str">
        <f t="shared" ca="1" si="10"/>
        <v/>
      </c>
      <c r="E191" s="58"/>
      <c r="F191" s="58"/>
      <c r="G191" s="58"/>
      <c r="H191" s="58"/>
      <c r="I191" s="58"/>
      <c r="J191" s="59"/>
      <c r="K191" s="192"/>
      <c r="L191" s="60"/>
      <c r="M191" s="58"/>
      <c r="N191" s="56">
        <f>N190+IF(AND(L191="Pago",OR(E191='PC Receitas'!$O$4,E191='PC Receitas'!$O$5,E191='PC Receitas'!$O$6)),J191,IF(AND(L191="Pago",OR(E191='PC Receitas'!$O$7,E191='PC Receitas'!$O$8,E191='PC Receitas'!$O$9,E191='PC Receitas'!$O$10,E191='PC Receitas'!$O$11,E191='PC Receitas'!$O$12,E191='PC Receitas'!$O$13,E191='PC Receitas'!$O$14)),-J191,0))</f>
        <v>7872.57</v>
      </c>
      <c r="S191" s="153" t="e">
        <f t="shared" si="11"/>
        <v>#N/A</v>
      </c>
      <c r="T191" s="150" t="e">
        <f t="shared" si="12"/>
        <v>#N/A</v>
      </c>
      <c r="U191" s="150" t="e">
        <f t="shared" si="13"/>
        <v>#N/A</v>
      </c>
      <c r="V191" s="150" t="e">
        <f t="shared" si="14"/>
        <v>#N/A</v>
      </c>
      <c r="W191" s="154" t="e">
        <f>VLOOKUP(E191,'PC Receitas'!$O$4:$P$14,2,FALSE)</f>
        <v>#N/A</v>
      </c>
    </row>
    <row r="192" spans="3:23" ht="19.5" customHeight="1" thickTop="1" thickBot="1" x14ac:dyDescent="0.3">
      <c r="C192" s="58"/>
      <c r="D192" s="58" t="str">
        <f t="shared" ca="1" si="10"/>
        <v/>
      </c>
      <c r="E192" s="58"/>
      <c r="F192" s="58"/>
      <c r="G192" s="58"/>
      <c r="H192" s="58"/>
      <c r="I192" s="58"/>
      <c r="J192" s="59"/>
      <c r="K192" s="192"/>
      <c r="L192" s="60"/>
      <c r="M192" s="58"/>
      <c r="N192" s="56">
        <f>N191+IF(AND(L192="Pago",OR(E192='PC Receitas'!$O$4,E192='PC Receitas'!$O$5,E192='PC Receitas'!$O$6)),J192,IF(AND(L192="Pago",OR(E192='PC Receitas'!$O$7,E192='PC Receitas'!$O$8,E192='PC Receitas'!$O$9,E192='PC Receitas'!$O$10,E192='PC Receitas'!$O$11,E192='PC Receitas'!$O$12,E192='PC Receitas'!$O$13,E192='PC Receitas'!$O$14)),-J192,0))</f>
        <v>7872.57</v>
      </c>
      <c r="S192" s="153" t="e">
        <f t="shared" si="11"/>
        <v>#N/A</v>
      </c>
      <c r="T192" s="150" t="e">
        <f t="shared" si="12"/>
        <v>#N/A</v>
      </c>
      <c r="U192" s="150" t="e">
        <f t="shared" si="13"/>
        <v>#N/A</v>
      </c>
      <c r="V192" s="150" t="e">
        <f t="shared" si="14"/>
        <v>#N/A</v>
      </c>
      <c r="W192" s="154" t="e">
        <f>VLOOKUP(E192,'PC Receitas'!$O$4:$P$14,2,FALSE)</f>
        <v>#N/A</v>
      </c>
    </row>
    <row r="193" spans="3:23" ht="19.5" customHeight="1" thickTop="1" thickBot="1" x14ac:dyDescent="0.3">
      <c r="C193" s="58"/>
      <c r="D193" s="58" t="str">
        <f t="shared" ca="1" si="10"/>
        <v/>
      </c>
      <c r="E193" s="58"/>
      <c r="F193" s="58"/>
      <c r="G193" s="58"/>
      <c r="H193" s="58"/>
      <c r="I193" s="58"/>
      <c r="J193" s="59"/>
      <c r="K193" s="192"/>
      <c r="L193" s="60"/>
      <c r="M193" s="58"/>
      <c r="N193" s="56">
        <f>N192+IF(AND(L193="Pago",OR(E193='PC Receitas'!$O$4,E193='PC Receitas'!$O$5,E193='PC Receitas'!$O$6)),J193,IF(AND(L193="Pago",OR(E193='PC Receitas'!$O$7,E193='PC Receitas'!$O$8,E193='PC Receitas'!$O$9,E193='PC Receitas'!$O$10,E193='PC Receitas'!$O$11,E193='PC Receitas'!$O$12,E193='PC Receitas'!$O$13,E193='PC Receitas'!$O$14)),-J193,0))</f>
        <v>7872.57</v>
      </c>
      <c r="S193" s="153" t="e">
        <f t="shared" si="11"/>
        <v>#N/A</v>
      </c>
      <c r="T193" s="150" t="e">
        <f t="shared" si="12"/>
        <v>#N/A</v>
      </c>
      <c r="U193" s="150" t="e">
        <f t="shared" si="13"/>
        <v>#N/A</v>
      </c>
      <c r="V193" s="150" t="e">
        <f t="shared" si="14"/>
        <v>#N/A</v>
      </c>
      <c r="W193" s="154" t="e">
        <f>VLOOKUP(E193,'PC Receitas'!$O$4:$P$14,2,FALSE)</f>
        <v>#N/A</v>
      </c>
    </row>
    <row r="194" spans="3:23" ht="19.5" customHeight="1" thickTop="1" thickBot="1" x14ac:dyDescent="0.3">
      <c r="C194" s="58"/>
      <c r="D194" s="58" t="str">
        <f t="shared" ca="1" si="10"/>
        <v/>
      </c>
      <c r="E194" s="58"/>
      <c r="F194" s="58"/>
      <c r="G194" s="58"/>
      <c r="H194" s="58"/>
      <c r="I194" s="58"/>
      <c r="J194" s="59"/>
      <c r="K194" s="192"/>
      <c r="L194" s="60"/>
      <c r="M194" s="58"/>
      <c r="N194" s="56">
        <f>N193+IF(AND(L194="Pago",OR(E194='PC Receitas'!$O$4,E194='PC Receitas'!$O$5,E194='PC Receitas'!$O$6)),J194,IF(AND(L194="Pago",OR(E194='PC Receitas'!$O$7,E194='PC Receitas'!$O$8,E194='PC Receitas'!$O$9,E194='PC Receitas'!$O$10,E194='PC Receitas'!$O$11,E194='PC Receitas'!$O$12,E194='PC Receitas'!$O$13,E194='PC Receitas'!$O$14)),-J194,0))</f>
        <v>7872.57</v>
      </c>
      <c r="S194" s="153" t="e">
        <f t="shared" si="11"/>
        <v>#N/A</v>
      </c>
      <c r="T194" s="150" t="e">
        <f t="shared" si="12"/>
        <v>#N/A</v>
      </c>
      <c r="U194" s="150" t="e">
        <f t="shared" si="13"/>
        <v>#N/A</v>
      </c>
      <c r="V194" s="150" t="e">
        <f t="shared" si="14"/>
        <v>#N/A</v>
      </c>
      <c r="W194" s="154" t="e">
        <f>VLOOKUP(E194,'PC Receitas'!$O$4:$P$14,2,FALSE)</f>
        <v>#N/A</v>
      </c>
    </row>
    <row r="195" spans="3:23" ht="19.5" customHeight="1" thickTop="1" thickBot="1" x14ac:dyDescent="0.3">
      <c r="C195" s="58"/>
      <c r="D195" s="58" t="str">
        <f t="shared" ca="1" si="10"/>
        <v/>
      </c>
      <c r="E195" s="58"/>
      <c r="F195" s="58"/>
      <c r="G195" s="58"/>
      <c r="H195" s="58"/>
      <c r="I195" s="58"/>
      <c r="J195" s="59"/>
      <c r="K195" s="192"/>
      <c r="L195" s="60"/>
      <c r="M195" s="58"/>
      <c r="N195" s="56">
        <f>N194+IF(AND(L195="Pago",OR(E195='PC Receitas'!$O$4,E195='PC Receitas'!$O$5,E195='PC Receitas'!$O$6)),J195,IF(AND(L195="Pago",OR(E195='PC Receitas'!$O$7,E195='PC Receitas'!$O$8,E195='PC Receitas'!$O$9,E195='PC Receitas'!$O$10,E195='PC Receitas'!$O$11,E195='PC Receitas'!$O$12,E195='PC Receitas'!$O$13,E195='PC Receitas'!$O$14)),-J195,0))</f>
        <v>7872.57</v>
      </c>
      <c r="S195" s="153" t="e">
        <f t="shared" si="11"/>
        <v>#N/A</v>
      </c>
      <c r="T195" s="150" t="e">
        <f t="shared" si="12"/>
        <v>#N/A</v>
      </c>
      <c r="U195" s="150" t="e">
        <f t="shared" si="13"/>
        <v>#N/A</v>
      </c>
      <c r="V195" s="150" t="e">
        <f t="shared" si="14"/>
        <v>#N/A</v>
      </c>
      <c r="W195" s="154" t="e">
        <f>VLOOKUP(E195,'PC Receitas'!$O$4:$P$14,2,FALSE)</f>
        <v>#N/A</v>
      </c>
    </row>
    <row r="196" spans="3:23" ht="19.5" customHeight="1" thickTop="1" thickBot="1" x14ac:dyDescent="0.3">
      <c r="C196" s="58"/>
      <c r="D196" s="58" t="str">
        <f t="shared" ca="1" si="10"/>
        <v/>
      </c>
      <c r="E196" s="58"/>
      <c r="F196" s="58"/>
      <c r="G196" s="58"/>
      <c r="H196" s="58"/>
      <c r="I196" s="58"/>
      <c r="J196" s="59"/>
      <c r="K196" s="192"/>
      <c r="L196" s="60"/>
      <c r="M196" s="58"/>
      <c r="N196" s="56">
        <f>N195+IF(AND(L196="Pago",OR(E196='PC Receitas'!$O$4,E196='PC Receitas'!$O$5,E196='PC Receitas'!$O$6)),J196,IF(AND(L196="Pago",OR(E196='PC Receitas'!$O$7,E196='PC Receitas'!$O$8,E196='PC Receitas'!$O$9,E196='PC Receitas'!$O$10,E196='PC Receitas'!$O$11,E196='PC Receitas'!$O$12,E196='PC Receitas'!$O$13,E196='PC Receitas'!$O$14)),-J196,0))</f>
        <v>7872.57</v>
      </c>
      <c r="S196" s="153" t="e">
        <f t="shared" si="11"/>
        <v>#N/A</v>
      </c>
      <c r="T196" s="150" t="e">
        <f t="shared" si="12"/>
        <v>#N/A</v>
      </c>
      <c r="U196" s="150" t="e">
        <f t="shared" si="13"/>
        <v>#N/A</v>
      </c>
      <c r="V196" s="150" t="e">
        <f t="shared" si="14"/>
        <v>#N/A</v>
      </c>
      <c r="W196" s="154" t="e">
        <f>VLOOKUP(E196,'PC Receitas'!$O$4:$P$14,2,FALSE)</f>
        <v>#N/A</v>
      </c>
    </row>
    <row r="197" spans="3:23" ht="19.5" customHeight="1" thickTop="1" thickBot="1" x14ac:dyDescent="0.3">
      <c r="C197" s="58"/>
      <c r="D197" s="58" t="str">
        <f t="shared" ca="1" si="10"/>
        <v/>
      </c>
      <c r="E197" s="58"/>
      <c r="F197" s="58"/>
      <c r="G197" s="58"/>
      <c r="H197" s="58"/>
      <c r="I197" s="58"/>
      <c r="J197" s="59"/>
      <c r="K197" s="192"/>
      <c r="L197" s="60"/>
      <c r="M197" s="58"/>
      <c r="N197" s="56">
        <f>N196+IF(AND(L197="Pago",OR(E197='PC Receitas'!$O$4,E197='PC Receitas'!$O$5,E197='PC Receitas'!$O$6)),J197,IF(AND(L197="Pago",OR(E197='PC Receitas'!$O$7,E197='PC Receitas'!$O$8,E197='PC Receitas'!$O$9,E197='PC Receitas'!$O$10,E197='PC Receitas'!$O$11,E197='PC Receitas'!$O$12,E197='PC Receitas'!$O$13,E197='PC Receitas'!$O$14)),-J197,0))</f>
        <v>7872.57</v>
      </c>
      <c r="S197" s="153" t="e">
        <f t="shared" si="11"/>
        <v>#N/A</v>
      </c>
      <c r="T197" s="150" t="e">
        <f t="shared" si="12"/>
        <v>#N/A</v>
      </c>
      <c r="U197" s="150" t="e">
        <f t="shared" si="13"/>
        <v>#N/A</v>
      </c>
      <c r="V197" s="150" t="e">
        <f t="shared" si="14"/>
        <v>#N/A</v>
      </c>
      <c r="W197" s="154" t="e">
        <f>VLOOKUP(E197,'PC Receitas'!$O$4:$P$14,2,FALSE)</f>
        <v>#N/A</v>
      </c>
    </row>
    <row r="198" spans="3:23" ht="19.5" customHeight="1" thickTop="1" thickBot="1" x14ac:dyDescent="0.3">
      <c r="C198" s="58"/>
      <c r="D198" s="58" t="str">
        <f t="shared" ref="D198:D261" ca="1" si="15">IF(C198&lt;&gt;"",TEXT(C198,"00")&amp;"/08/"&amp;YEAR(TODAY()),"")</f>
        <v/>
      </c>
      <c r="E198" s="58"/>
      <c r="F198" s="58"/>
      <c r="G198" s="58"/>
      <c r="H198" s="58"/>
      <c r="I198" s="58"/>
      <c r="J198" s="59"/>
      <c r="K198" s="192"/>
      <c r="L198" s="60"/>
      <c r="M198" s="58"/>
      <c r="N198" s="56">
        <f>N197+IF(AND(L198="Pago",OR(E198='PC Receitas'!$O$4,E198='PC Receitas'!$O$5,E198='PC Receitas'!$O$6)),J198,IF(AND(L198="Pago",OR(E198='PC Receitas'!$O$7,E198='PC Receitas'!$O$8,E198='PC Receitas'!$O$9,E198='PC Receitas'!$O$10,E198='PC Receitas'!$O$11,E198='PC Receitas'!$O$12,E198='PC Receitas'!$O$13,E198='PC Receitas'!$O$14)),-J198,0))</f>
        <v>7872.57</v>
      </c>
      <c r="S198" s="153" t="e">
        <f t="shared" ref="S198:S261" si="16">IF(W198="Despesas_com_RH","Despesa",IF(W198="Despesas_Operacionais","Despesa",IF(W198="Despesas_com_Marketing","Despesa",IF(W198="Impostos","Despesa",IF(W198="Investimentos","Despesa","")))))</f>
        <v>#N/A</v>
      </c>
      <c r="T198" s="150" t="e">
        <f t="shared" ref="T198:T261" si="17">IF(W198="Despesas_com_Produtos","Despesa",IF(W198="Despesas_com_Serviços","Despesa",IF(W198="Despesas_Não_Operacionais","Despesa","")))</f>
        <v>#N/A</v>
      </c>
      <c r="U198" s="150" t="e">
        <f t="shared" ref="U198:U261" si="18">IF(W198="Receitas_com_Produtos","Receita",IF(W198="Receitas_com_Serviços","Receita",IF(W198="Receitas_Não_Operacionais","Receita","")))</f>
        <v>#N/A</v>
      </c>
      <c r="V198" s="150" t="e">
        <f t="shared" ref="V198:V261" si="19">IF(S198&lt;&gt;"",S198,IF(T198&lt;&gt;"",T198,IF(U198&lt;&gt;"",U198,"")))</f>
        <v>#N/A</v>
      </c>
      <c r="W198" s="154" t="e">
        <f>VLOOKUP(E198,'PC Receitas'!$O$4:$P$14,2,FALSE)</f>
        <v>#N/A</v>
      </c>
    </row>
    <row r="199" spans="3:23" ht="19.5" customHeight="1" thickTop="1" thickBot="1" x14ac:dyDescent="0.3">
      <c r="C199" s="58"/>
      <c r="D199" s="58" t="str">
        <f t="shared" ca="1" si="15"/>
        <v/>
      </c>
      <c r="E199" s="58"/>
      <c r="F199" s="58"/>
      <c r="G199" s="58"/>
      <c r="H199" s="58"/>
      <c r="I199" s="58"/>
      <c r="J199" s="59"/>
      <c r="K199" s="192"/>
      <c r="L199" s="60"/>
      <c r="M199" s="58"/>
      <c r="N199" s="56">
        <f>N198+IF(AND(L199="Pago",OR(E199='PC Receitas'!$O$4,E199='PC Receitas'!$O$5,E199='PC Receitas'!$O$6)),J199,IF(AND(L199="Pago",OR(E199='PC Receitas'!$O$7,E199='PC Receitas'!$O$8,E199='PC Receitas'!$O$9,E199='PC Receitas'!$O$10,E199='PC Receitas'!$O$11,E199='PC Receitas'!$O$12,E199='PC Receitas'!$O$13,E199='PC Receitas'!$O$14)),-J199,0))</f>
        <v>7872.57</v>
      </c>
      <c r="S199" s="153" t="e">
        <f t="shared" si="16"/>
        <v>#N/A</v>
      </c>
      <c r="T199" s="150" t="e">
        <f t="shared" si="17"/>
        <v>#N/A</v>
      </c>
      <c r="U199" s="150" t="e">
        <f t="shared" si="18"/>
        <v>#N/A</v>
      </c>
      <c r="V199" s="150" t="e">
        <f t="shared" si="19"/>
        <v>#N/A</v>
      </c>
      <c r="W199" s="154" t="e">
        <f>VLOOKUP(E199,'PC Receitas'!$O$4:$P$14,2,FALSE)</f>
        <v>#N/A</v>
      </c>
    </row>
    <row r="200" spans="3:23" ht="19.5" customHeight="1" thickTop="1" thickBot="1" x14ac:dyDescent="0.3">
      <c r="C200" s="58"/>
      <c r="D200" s="58" t="str">
        <f t="shared" ca="1" si="15"/>
        <v/>
      </c>
      <c r="E200" s="58"/>
      <c r="F200" s="58"/>
      <c r="G200" s="58"/>
      <c r="H200" s="58"/>
      <c r="I200" s="58"/>
      <c r="J200" s="59"/>
      <c r="K200" s="192"/>
      <c r="L200" s="60"/>
      <c r="M200" s="58"/>
      <c r="N200" s="56">
        <f>N199+IF(AND(L200="Pago",OR(E200='PC Receitas'!$O$4,E200='PC Receitas'!$O$5,E200='PC Receitas'!$O$6)),J200,IF(AND(L200="Pago",OR(E200='PC Receitas'!$O$7,E200='PC Receitas'!$O$8,E200='PC Receitas'!$O$9,E200='PC Receitas'!$O$10,E200='PC Receitas'!$O$11,E200='PC Receitas'!$O$12,E200='PC Receitas'!$O$13,E200='PC Receitas'!$O$14)),-J200,0))</f>
        <v>7872.57</v>
      </c>
      <c r="S200" s="153" t="e">
        <f t="shared" si="16"/>
        <v>#N/A</v>
      </c>
      <c r="T200" s="150" t="e">
        <f t="shared" si="17"/>
        <v>#N/A</v>
      </c>
      <c r="U200" s="150" t="e">
        <f t="shared" si="18"/>
        <v>#N/A</v>
      </c>
      <c r="V200" s="150" t="e">
        <f t="shared" si="19"/>
        <v>#N/A</v>
      </c>
      <c r="W200" s="154" t="e">
        <f>VLOOKUP(E200,'PC Receitas'!$O$4:$P$14,2,FALSE)</f>
        <v>#N/A</v>
      </c>
    </row>
    <row r="201" spans="3:23" ht="19.5" customHeight="1" thickTop="1" thickBot="1" x14ac:dyDescent="0.3">
      <c r="C201" s="58"/>
      <c r="D201" s="58" t="str">
        <f t="shared" ca="1" si="15"/>
        <v/>
      </c>
      <c r="E201" s="58"/>
      <c r="F201" s="58"/>
      <c r="G201" s="58"/>
      <c r="H201" s="58"/>
      <c r="I201" s="58"/>
      <c r="J201" s="59"/>
      <c r="K201" s="192"/>
      <c r="L201" s="60"/>
      <c r="M201" s="58"/>
      <c r="N201" s="56">
        <f>N200+IF(AND(L201="Pago",OR(E201='PC Receitas'!$O$4,E201='PC Receitas'!$O$5,E201='PC Receitas'!$O$6)),J201,IF(AND(L201="Pago",OR(E201='PC Receitas'!$O$7,E201='PC Receitas'!$O$8,E201='PC Receitas'!$O$9,E201='PC Receitas'!$O$10,E201='PC Receitas'!$O$11,E201='PC Receitas'!$O$12,E201='PC Receitas'!$O$13,E201='PC Receitas'!$O$14)),-J201,0))</f>
        <v>7872.57</v>
      </c>
      <c r="S201" s="153" t="e">
        <f t="shared" si="16"/>
        <v>#N/A</v>
      </c>
      <c r="T201" s="150" t="e">
        <f t="shared" si="17"/>
        <v>#N/A</v>
      </c>
      <c r="U201" s="150" t="e">
        <f t="shared" si="18"/>
        <v>#N/A</v>
      </c>
      <c r="V201" s="150" t="e">
        <f t="shared" si="19"/>
        <v>#N/A</v>
      </c>
      <c r="W201" s="154" t="e">
        <f>VLOOKUP(E201,'PC Receitas'!$O$4:$P$14,2,FALSE)</f>
        <v>#N/A</v>
      </c>
    </row>
    <row r="202" spans="3:23" ht="19.5" customHeight="1" thickTop="1" thickBot="1" x14ac:dyDescent="0.3">
      <c r="C202" s="58"/>
      <c r="D202" s="58" t="str">
        <f t="shared" ca="1" si="15"/>
        <v/>
      </c>
      <c r="E202" s="58"/>
      <c r="F202" s="58"/>
      <c r="G202" s="58"/>
      <c r="H202" s="58"/>
      <c r="I202" s="58"/>
      <c r="J202" s="59"/>
      <c r="K202" s="192"/>
      <c r="L202" s="60"/>
      <c r="M202" s="58"/>
      <c r="N202" s="56">
        <f>N201+IF(AND(L202="Pago",OR(E202='PC Receitas'!$O$4,E202='PC Receitas'!$O$5,E202='PC Receitas'!$O$6)),J202,IF(AND(L202="Pago",OR(E202='PC Receitas'!$O$7,E202='PC Receitas'!$O$8,E202='PC Receitas'!$O$9,E202='PC Receitas'!$O$10,E202='PC Receitas'!$O$11,E202='PC Receitas'!$O$12,E202='PC Receitas'!$O$13,E202='PC Receitas'!$O$14)),-J202,0))</f>
        <v>7872.57</v>
      </c>
      <c r="S202" s="153" t="e">
        <f t="shared" si="16"/>
        <v>#N/A</v>
      </c>
      <c r="T202" s="150" t="e">
        <f t="shared" si="17"/>
        <v>#N/A</v>
      </c>
      <c r="U202" s="150" t="e">
        <f t="shared" si="18"/>
        <v>#N/A</v>
      </c>
      <c r="V202" s="150" t="e">
        <f t="shared" si="19"/>
        <v>#N/A</v>
      </c>
      <c r="W202" s="154" t="e">
        <f>VLOOKUP(E202,'PC Receitas'!$O$4:$P$14,2,FALSE)</f>
        <v>#N/A</v>
      </c>
    </row>
    <row r="203" spans="3:23" ht="19.5" customHeight="1" thickTop="1" thickBot="1" x14ac:dyDescent="0.3">
      <c r="C203" s="58"/>
      <c r="D203" s="58" t="str">
        <f t="shared" ca="1" si="15"/>
        <v/>
      </c>
      <c r="E203" s="58"/>
      <c r="F203" s="58"/>
      <c r="G203" s="58"/>
      <c r="H203" s="58"/>
      <c r="I203" s="58"/>
      <c r="J203" s="59"/>
      <c r="K203" s="192"/>
      <c r="L203" s="60"/>
      <c r="M203" s="58"/>
      <c r="N203" s="56">
        <f>N202+IF(AND(L203="Pago",OR(E203='PC Receitas'!$O$4,E203='PC Receitas'!$O$5,E203='PC Receitas'!$O$6)),J203,IF(AND(L203="Pago",OR(E203='PC Receitas'!$O$7,E203='PC Receitas'!$O$8,E203='PC Receitas'!$O$9,E203='PC Receitas'!$O$10,E203='PC Receitas'!$O$11,E203='PC Receitas'!$O$12,E203='PC Receitas'!$O$13,E203='PC Receitas'!$O$14)),-J203,0))</f>
        <v>7872.57</v>
      </c>
      <c r="S203" s="153" t="e">
        <f t="shared" si="16"/>
        <v>#N/A</v>
      </c>
      <c r="T203" s="150" t="e">
        <f t="shared" si="17"/>
        <v>#N/A</v>
      </c>
      <c r="U203" s="150" t="e">
        <f t="shared" si="18"/>
        <v>#N/A</v>
      </c>
      <c r="V203" s="150" t="e">
        <f t="shared" si="19"/>
        <v>#N/A</v>
      </c>
      <c r="W203" s="154" t="e">
        <f>VLOOKUP(E203,'PC Receitas'!$O$4:$P$14,2,FALSE)</f>
        <v>#N/A</v>
      </c>
    </row>
    <row r="204" spans="3:23" ht="19.5" customHeight="1" thickTop="1" thickBot="1" x14ac:dyDescent="0.3">
      <c r="C204" s="58"/>
      <c r="D204" s="58" t="str">
        <f t="shared" ca="1" si="15"/>
        <v/>
      </c>
      <c r="E204" s="58"/>
      <c r="F204" s="58"/>
      <c r="G204" s="58"/>
      <c r="H204" s="58"/>
      <c r="I204" s="58"/>
      <c r="J204" s="59"/>
      <c r="K204" s="192"/>
      <c r="L204" s="60"/>
      <c r="M204" s="58"/>
      <c r="N204" s="56">
        <f>N203+IF(AND(L204="Pago",OR(E204='PC Receitas'!$O$4,E204='PC Receitas'!$O$5,E204='PC Receitas'!$O$6)),J204,IF(AND(L204="Pago",OR(E204='PC Receitas'!$O$7,E204='PC Receitas'!$O$8,E204='PC Receitas'!$O$9,E204='PC Receitas'!$O$10,E204='PC Receitas'!$O$11,E204='PC Receitas'!$O$12,E204='PC Receitas'!$O$13,E204='PC Receitas'!$O$14)),-J204,0))</f>
        <v>7872.57</v>
      </c>
      <c r="S204" s="153" t="e">
        <f t="shared" si="16"/>
        <v>#N/A</v>
      </c>
      <c r="T204" s="150" t="e">
        <f t="shared" si="17"/>
        <v>#N/A</v>
      </c>
      <c r="U204" s="150" t="e">
        <f t="shared" si="18"/>
        <v>#N/A</v>
      </c>
      <c r="V204" s="150" t="e">
        <f t="shared" si="19"/>
        <v>#N/A</v>
      </c>
      <c r="W204" s="154" t="e">
        <f>VLOOKUP(E204,'PC Receitas'!$O$4:$P$14,2,FALSE)</f>
        <v>#N/A</v>
      </c>
    </row>
    <row r="205" spans="3:23" ht="19.5" customHeight="1" thickTop="1" thickBot="1" x14ac:dyDescent="0.3">
      <c r="C205" s="58"/>
      <c r="D205" s="58" t="str">
        <f t="shared" ca="1" si="15"/>
        <v/>
      </c>
      <c r="E205" s="58"/>
      <c r="F205" s="58"/>
      <c r="G205" s="58"/>
      <c r="H205" s="58"/>
      <c r="I205" s="58"/>
      <c r="J205" s="59"/>
      <c r="K205" s="192"/>
      <c r="L205" s="60"/>
      <c r="M205" s="58"/>
      <c r="N205" s="56">
        <f>N204+IF(AND(L205="Pago",OR(E205='PC Receitas'!$O$4,E205='PC Receitas'!$O$5,E205='PC Receitas'!$O$6)),J205,IF(AND(L205="Pago",OR(E205='PC Receitas'!$O$7,E205='PC Receitas'!$O$8,E205='PC Receitas'!$O$9,E205='PC Receitas'!$O$10,E205='PC Receitas'!$O$11,E205='PC Receitas'!$O$12,E205='PC Receitas'!$O$13,E205='PC Receitas'!$O$14)),-J205,0))</f>
        <v>7872.57</v>
      </c>
      <c r="S205" s="153" t="e">
        <f t="shared" si="16"/>
        <v>#N/A</v>
      </c>
      <c r="T205" s="150" t="e">
        <f t="shared" si="17"/>
        <v>#N/A</v>
      </c>
      <c r="U205" s="150" t="e">
        <f t="shared" si="18"/>
        <v>#N/A</v>
      </c>
      <c r="V205" s="150" t="e">
        <f t="shared" si="19"/>
        <v>#N/A</v>
      </c>
      <c r="W205" s="154" t="e">
        <f>VLOOKUP(E205,'PC Receitas'!$O$4:$P$14,2,FALSE)</f>
        <v>#N/A</v>
      </c>
    </row>
    <row r="206" spans="3:23" ht="19.5" customHeight="1" thickTop="1" thickBot="1" x14ac:dyDescent="0.3">
      <c r="C206" s="58"/>
      <c r="D206" s="58" t="str">
        <f t="shared" ca="1" si="15"/>
        <v/>
      </c>
      <c r="E206" s="58"/>
      <c r="F206" s="58"/>
      <c r="G206" s="58"/>
      <c r="H206" s="58"/>
      <c r="I206" s="58"/>
      <c r="J206" s="59"/>
      <c r="K206" s="192"/>
      <c r="L206" s="60"/>
      <c r="M206" s="58"/>
      <c r="N206" s="56">
        <f>N205+IF(AND(L206="Pago",OR(E206='PC Receitas'!$O$4,E206='PC Receitas'!$O$5,E206='PC Receitas'!$O$6)),J206,IF(AND(L206="Pago",OR(E206='PC Receitas'!$O$7,E206='PC Receitas'!$O$8,E206='PC Receitas'!$O$9,E206='PC Receitas'!$O$10,E206='PC Receitas'!$O$11,E206='PC Receitas'!$O$12,E206='PC Receitas'!$O$13,E206='PC Receitas'!$O$14)),-J206,0))</f>
        <v>7872.57</v>
      </c>
      <c r="S206" s="153" t="e">
        <f t="shared" si="16"/>
        <v>#N/A</v>
      </c>
      <c r="T206" s="150" t="e">
        <f t="shared" si="17"/>
        <v>#N/A</v>
      </c>
      <c r="U206" s="150" t="e">
        <f t="shared" si="18"/>
        <v>#N/A</v>
      </c>
      <c r="V206" s="150" t="e">
        <f t="shared" si="19"/>
        <v>#N/A</v>
      </c>
      <c r="W206" s="154" t="e">
        <f>VLOOKUP(E206,'PC Receitas'!$O$4:$P$14,2,FALSE)</f>
        <v>#N/A</v>
      </c>
    </row>
    <row r="207" spans="3:23" ht="19.5" customHeight="1" thickTop="1" thickBot="1" x14ac:dyDescent="0.3">
      <c r="C207" s="58"/>
      <c r="D207" s="58" t="str">
        <f t="shared" ca="1" si="15"/>
        <v/>
      </c>
      <c r="E207" s="58"/>
      <c r="F207" s="58"/>
      <c r="G207" s="58"/>
      <c r="H207" s="58"/>
      <c r="I207" s="58"/>
      <c r="J207" s="59"/>
      <c r="K207" s="192"/>
      <c r="L207" s="60"/>
      <c r="M207" s="58"/>
      <c r="N207" s="56">
        <f>N206+IF(AND(L207="Pago",OR(E207='PC Receitas'!$O$4,E207='PC Receitas'!$O$5,E207='PC Receitas'!$O$6)),J207,IF(AND(L207="Pago",OR(E207='PC Receitas'!$O$7,E207='PC Receitas'!$O$8,E207='PC Receitas'!$O$9,E207='PC Receitas'!$O$10,E207='PC Receitas'!$O$11,E207='PC Receitas'!$O$12,E207='PC Receitas'!$O$13,E207='PC Receitas'!$O$14)),-J207,0))</f>
        <v>7872.57</v>
      </c>
      <c r="S207" s="153" t="e">
        <f t="shared" si="16"/>
        <v>#N/A</v>
      </c>
      <c r="T207" s="150" t="e">
        <f t="shared" si="17"/>
        <v>#N/A</v>
      </c>
      <c r="U207" s="150" t="e">
        <f t="shared" si="18"/>
        <v>#N/A</v>
      </c>
      <c r="V207" s="150" t="e">
        <f t="shared" si="19"/>
        <v>#N/A</v>
      </c>
      <c r="W207" s="154" t="e">
        <f>VLOOKUP(E207,'PC Receitas'!$O$4:$P$14,2,FALSE)</f>
        <v>#N/A</v>
      </c>
    </row>
    <row r="208" spans="3:23" ht="19.5" customHeight="1" thickTop="1" thickBot="1" x14ac:dyDescent="0.3">
      <c r="C208" s="58"/>
      <c r="D208" s="58" t="str">
        <f t="shared" ca="1" si="15"/>
        <v/>
      </c>
      <c r="E208" s="58"/>
      <c r="F208" s="58"/>
      <c r="G208" s="58"/>
      <c r="H208" s="58"/>
      <c r="I208" s="58"/>
      <c r="J208" s="59"/>
      <c r="K208" s="192"/>
      <c r="L208" s="60"/>
      <c r="M208" s="58"/>
      <c r="N208" s="56">
        <f>N207+IF(AND(L208="Pago",OR(E208='PC Receitas'!$O$4,E208='PC Receitas'!$O$5,E208='PC Receitas'!$O$6)),J208,IF(AND(L208="Pago",OR(E208='PC Receitas'!$O$7,E208='PC Receitas'!$O$8,E208='PC Receitas'!$O$9,E208='PC Receitas'!$O$10,E208='PC Receitas'!$O$11,E208='PC Receitas'!$O$12,E208='PC Receitas'!$O$13,E208='PC Receitas'!$O$14)),-J208,0))</f>
        <v>7872.57</v>
      </c>
      <c r="S208" s="153" t="e">
        <f t="shared" si="16"/>
        <v>#N/A</v>
      </c>
      <c r="T208" s="150" t="e">
        <f t="shared" si="17"/>
        <v>#N/A</v>
      </c>
      <c r="U208" s="150" t="e">
        <f t="shared" si="18"/>
        <v>#N/A</v>
      </c>
      <c r="V208" s="150" t="e">
        <f t="shared" si="19"/>
        <v>#N/A</v>
      </c>
      <c r="W208" s="154" t="e">
        <f>VLOOKUP(E208,'PC Receitas'!$O$4:$P$14,2,FALSE)</f>
        <v>#N/A</v>
      </c>
    </row>
    <row r="209" spans="3:23" ht="19.5" customHeight="1" thickTop="1" thickBot="1" x14ac:dyDescent="0.3">
      <c r="C209" s="58"/>
      <c r="D209" s="58" t="str">
        <f t="shared" ca="1" si="15"/>
        <v/>
      </c>
      <c r="E209" s="58"/>
      <c r="F209" s="58"/>
      <c r="G209" s="58"/>
      <c r="H209" s="58"/>
      <c r="I209" s="58"/>
      <c r="J209" s="59"/>
      <c r="K209" s="192"/>
      <c r="L209" s="60"/>
      <c r="M209" s="58"/>
      <c r="N209" s="56">
        <f>N208+IF(AND(L209="Pago",OR(E209='PC Receitas'!$O$4,E209='PC Receitas'!$O$5,E209='PC Receitas'!$O$6)),J209,IF(AND(L209="Pago",OR(E209='PC Receitas'!$O$7,E209='PC Receitas'!$O$8,E209='PC Receitas'!$O$9,E209='PC Receitas'!$O$10,E209='PC Receitas'!$O$11,E209='PC Receitas'!$O$12,E209='PC Receitas'!$O$13,E209='PC Receitas'!$O$14)),-J209,0))</f>
        <v>7872.57</v>
      </c>
      <c r="S209" s="153" t="e">
        <f t="shared" si="16"/>
        <v>#N/A</v>
      </c>
      <c r="T209" s="150" t="e">
        <f t="shared" si="17"/>
        <v>#N/A</v>
      </c>
      <c r="U209" s="150" t="e">
        <f t="shared" si="18"/>
        <v>#N/A</v>
      </c>
      <c r="V209" s="150" t="e">
        <f t="shared" si="19"/>
        <v>#N/A</v>
      </c>
      <c r="W209" s="154" t="e">
        <f>VLOOKUP(E209,'PC Receitas'!$O$4:$P$14,2,FALSE)</f>
        <v>#N/A</v>
      </c>
    </row>
    <row r="210" spans="3:23" ht="19.5" customHeight="1" thickTop="1" thickBot="1" x14ac:dyDescent="0.3">
      <c r="C210" s="58"/>
      <c r="D210" s="58" t="str">
        <f t="shared" ca="1" si="15"/>
        <v/>
      </c>
      <c r="E210" s="58"/>
      <c r="F210" s="58"/>
      <c r="G210" s="58"/>
      <c r="H210" s="58"/>
      <c r="I210" s="58"/>
      <c r="J210" s="59"/>
      <c r="K210" s="192"/>
      <c r="L210" s="60"/>
      <c r="M210" s="58"/>
      <c r="N210" s="56">
        <f>N209+IF(AND(L210="Pago",OR(E210='PC Receitas'!$O$4,E210='PC Receitas'!$O$5,E210='PC Receitas'!$O$6)),J210,IF(AND(L210="Pago",OR(E210='PC Receitas'!$O$7,E210='PC Receitas'!$O$8,E210='PC Receitas'!$O$9,E210='PC Receitas'!$O$10,E210='PC Receitas'!$O$11,E210='PC Receitas'!$O$12,E210='PC Receitas'!$O$13,E210='PC Receitas'!$O$14)),-J210,0))</f>
        <v>7872.57</v>
      </c>
      <c r="S210" s="153" t="e">
        <f t="shared" si="16"/>
        <v>#N/A</v>
      </c>
      <c r="T210" s="150" t="e">
        <f t="shared" si="17"/>
        <v>#N/A</v>
      </c>
      <c r="U210" s="150" t="e">
        <f t="shared" si="18"/>
        <v>#N/A</v>
      </c>
      <c r="V210" s="150" t="e">
        <f t="shared" si="19"/>
        <v>#N/A</v>
      </c>
      <c r="W210" s="154" t="e">
        <f>VLOOKUP(E210,'PC Receitas'!$O$4:$P$14,2,FALSE)</f>
        <v>#N/A</v>
      </c>
    </row>
    <row r="211" spans="3:23" ht="19.5" customHeight="1" thickTop="1" thickBot="1" x14ac:dyDescent="0.3">
      <c r="C211" s="58"/>
      <c r="D211" s="58" t="str">
        <f t="shared" ca="1" si="15"/>
        <v/>
      </c>
      <c r="E211" s="58"/>
      <c r="F211" s="58"/>
      <c r="G211" s="58"/>
      <c r="H211" s="58"/>
      <c r="I211" s="58"/>
      <c r="J211" s="59"/>
      <c r="K211" s="192"/>
      <c r="L211" s="60"/>
      <c r="M211" s="58"/>
      <c r="N211" s="56">
        <f>N210+IF(AND(L211="Pago",OR(E211='PC Receitas'!$O$4,E211='PC Receitas'!$O$5,E211='PC Receitas'!$O$6)),J211,IF(AND(L211="Pago",OR(E211='PC Receitas'!$O$7,E211='PC Receitas'!$O$8,E211='PC Receitas'!$O$9,E211='PC Receitas'!$O$10,E211='PC Receitas'!$O$11,E211='PC Receitas'!$O$12,E211='PC Receitas'!$O$13,E211='PC Receitas'!$O$14)),-J211,0))</f>
        <v>7872.57</v>
      </c>
      <c r="S211" s="153" t="e">
        <f t="shared" si="16"/>
        <v>#N/A</v>
      </c>
      <c r="T211" s="150" t="e">
        <f t="shared" si="17"/>
        <v>#N/A</v>
      </c>
      <c r="U211" s="150" t="e">
        <f t="shared" si="18"/>
        <v>#N/A</v>
      </c>
      <c r="V211" s="150" t="e">
        <f t="shared" si="19"/>
        <v>#N/A</v>
      </c>
      <c r="W211" s="154" t="e">
        <f>VLOOKUP(E211,'PC Receitas'!$O$4:$P$14,2,FALSE)</f>
        <v>#N/A</v>
      </c>
    </row>
    <row r="212" spans="3:23" ht="19.5" customHeight="1" thickTop="1" thickBot="1" x14ac:dyDescent="0.3">
      <c r="C212" s="58"/>
      <c r="D212" s="58" t="str">
        <f t="shared" ca="1" si="15"/>
        <v/>
      </c>
      <c r="E212" s="58"/>
      <c r="F212" s="58"/>
      <c r="G212" s="58"/>
      <c r="H212" s="58"/>
      <c r="I212" s="58"/>
      <c r="J212" s="59"/>
      <c r="K212" s="192"/>
      <c r="L212" s="60"/>
      <c r="M212" s="58"/>
      <c r="N212" s="56">
        <f>N211+IF(AND(L212="Pago",OR(E212='PC Receitas'!$O$4,E212='PC Receitas'!$O$5,E212='PC Receitas'!$O$6)),J212,IF(AND(L212="Pago",OR(E212='PC Receitas'!$O$7,E212='PC Receitas'!$O$8,E212='PC Receitas'!$O$9,E212='PC Receitas'!$O$10,E212='PC Receitas'!$O$11,E212='PC Receitas'!$O$12,E212='PC Receitas'!$O$13,E212='PC Receitas'!$O$14)),-J212,0))</f>
        <v>7872.57</v>
      </c>
      <c r="S212" s="153" t="e">
        <f t="shared" si="16"/>
        <v>#N/A</v>
      </c>
      <c r="T212" s="150" t="e">
        <f t="shared" si="17"/>
        <v>#N/A</v>
      </c>
      <c r="U212" s="150" t="e">
        <f t="shared" si="18"/>
        <v>#N/A</v>
      </c>
      <c r="V212" s="150" t="e">
        <f t="shared" si="19"/>
        <v>#N/A</v>
      </c>
      <c r="W212" s="154" t="e">
        <f>VLOOKUP(E212,'PC Receitas'!$O$4:$P$14,2,FALSE)</f>
        <v>#N/A</v>
      </c>
    </row>
    <row r="213" spans="3:23" ht="19.5" customHeight="1" thickTop="1" thickBot="1" x14ac:dyDescent="0.3">
      <c r="C213" s="58"/>
      <c r="D213" s="58" t="str">
        <f t="shared" ca="1" si="15"/>
        <v/>
      </c>
      <c r="E213" s="58"/>
      <c r="F213" s="58"/>
      <c r="G213" s="58"/>
      <c r="H213" s="58"/>
      <c r="I213" s="58"/>
      <c r="J213" s="59"/>
      <c r="K213" s="192"/>
      <c r="L213" s="60"/>
      <c r="M213" s="58"/>
      <c r="N213" s="56">
        <f>N212+IF(AND(L213="Pago",OR(E213='PC Receitas'!$O$4,E213='PC Receitas'!$O$5,E213='PC Receitas'!$O$6)),J213,IF(AND(L213="Pago",OR(E213='PC Receitas'!$O$7,E213='PC Receitas'!$O$8,E213='PC Receitas'!$O$9,E213='PC Receitas'!$O$10,E213='PC Receitas'!$O$11,E213='PC Receitas'!$O$12,E213='PC Receitas'!$O$13,E213='PC Receitas'!$O$14)),-J213,0))</f>
        <v>7872.57</v>
      </c>
      <c r="S213" s="153" t="e">
        <f t="shared" si="16"/>
        <v>#N/A</v>
      </c>
      <c r="T213" s="150" t="e">
        <f t="shared" si="17"/>
        <v>#N/A</v>
      </c>
      <c r="U213" s="150" t="e">
        <f t="shared" si="18"/>
        <v>#N/A</v>
      </c>
      <c r="V213" s="150" t="e">
        <f t="shared" si="19"/>
        <v>#N/A</v>
      </c>
      <c r="W213" s="154" t="e">
        <f>VLOOKUP(E213,'PC Receitas'!$O$4:$P$14,2,FALSE)</f>
        <v>#N/A</v>
      </c>
    </row>
    <row r="214" spans="3:23" ht="19.5" customHeight="1" thickTop="1" thickBot="1" x14ac:dyDescent="0.3">
      <c r="C214" s="58"/>
      <c r="D214" s="58" t="str">
        <f t="shared" ca="1" si="15"/>
        <v/>
      </c>
      <c r="E214" s="58"/>
      <c r="F214" s="58"/>
      <c r="G214" s="58"/>
      <c r="H214" s="58"/>
      <c r="I214" s="58"/>
      <c r="J214" s="59"/>
      <c r="K214" s="192"/>
      <c r="L214" s="60"/>
      <c r="M214" s="58"/>
      <c r="N214" s="56">
        <f>N213+IF(AND(L214="Pago",OR(E214='PC Receitas'!$O$4,E214='PC Receitas'!$O$5,E214='PC Receitas'!$O$6)),J214,IF(AND(L214="Pago",OR(E214='PC Receitas'!$O$7,E214='PC Receitas'!$O$8,E214='PC Receitas'!$O$9,E214='PC Receitas'!$O$10,E214='PC Receitas'!$O$11,E214='PC Receitas'!$O$12,E214='PC Receitas'!$O$13,E214='PC Receitas'!$O$14)),-J214,0))</f>
        <v>7872.57</v>
      </c>
      <c r="S214" s="153" t="e">
        <f t="shared" si="16"/>
        <v>#N/A</v>
      </c>
      <c r="T214" s="150" t="e">
        <f t="shared" si="17"/>
        <v>#N/A</v>
      </c>
      <c r="U214" s="150" t="e">
        <f t="shared" si="18"/>
        <v>#N/A</v>
      </c>
      <c r="V214" s="150" t="e">
        <f t="shared" si="19"/>
        <v>#N/A</v>
      </c>
      <c r="W214" s="154" t="e">
        <f>VLOOKUP(E214,'PC Receitas'!$O$4:$P$14,2,FALSE)</f>
        <v>#N/A</v>
      </c>
    </row>
    <row r="215" spans="3:23" ht="19.5" customHeight="1" thickTop="1" thickBot="1" x14ac:dyDescent="0.3">
      <c r="C215" s="58"/>
      <c r="D215" s="58" t="str">
        <f t="shared" ca="1" si="15"/>
        <v/>
      </c>
      <c r="E215" s="58"/>
      <c r="F215" s="58"/>
      <c r="G215" s="58"/>
      <c r="H215" s="58"/>
      <c r="I215" s="58"/>
      <c r="J215" s="59"/>
      <c r="K215" s="192"/>
      <c r="L215" s="60"/>
      <c r="M215" s="58"/>
      <c r="N215" s="56">
        <f>N214+IF(AND(L215="Pago",OR(E215='PC Receitas'!$O$4,E215='PC Receitas'!$O$5,E215='PC Receitas'!$O$6)),J215,IF(AND(L215="Pago",OR(E215='PC Receitas'!$O$7,E215='PC Receitas'!$O$8,E215='PC Receitas'!$O$9,E215='PC Receitas'!$O$10,E215='PC Receitas'!$O$11,E215='PC Receitas'!$O$12,E215='PC Receitas'!$O$13,E215='PC Receitas'!$O$14)),-J215,0))</f>
        <v>7872.57</v>
      </c>
      <c r="S215" s="153" t="e">
        <f t="shared" si="16"/>
        <v>#N/A</v>
      </c>
      <c r="T215" s="150" t="e">
        <f t="shared" si="17"/>
        <v>#N/A</v>
      </c>
      <c r="U215" s="150" t="e">
        <f t="shared" si="18"/>
        <v>#N/A</v>
      </c>
      <c r="V215" s="150" t="e">
        <f t="shared" si="19"/>
        <v>#N/A</v>
      </c>
      <c r="W215" s="154" t="e">
        <f>VLOOKUP(E215,'PC Receitas'!$O$4:$P$14,2,FALSE)</f>
        <v>#N/A</v>
      </c>
    </row>
    <row r="216" spans="3:23" ht="19.5" customHeight="1" thickTop="1" thickBot="1" x14ac:dyDescent="0.3">
      <c r="C216" s="58"/>
      <c r="D216" s="58" t="str">
        <f t="shared" ca="1" si="15"/>
        <v/>
      </c>
      <c r="E216" s="58"/>
      <c r="F216" s="58"/>
      <c r="G216" s="58"/>
      <c r="H216" s="58"/>
      <c r="I216" s="58"/>
      <c r="J216" s="59"/>
      <c r="K216" s="192"/>
      <c r="L216" s="60"/>
      <c r="M216" s="58"/>
      <c r="N216" s="56">
        <f>N215+IF(AND(L216="Pago",OR(E216='PC Receitas'!$O$4,E216='PC Receitas'!$O$5,E216='PC Receitas'!$O$6)),J216,IF(AND(L216="Pago",OR(E216='PC Receitas'!$O$7,E216='PC Receitas'!$O$8,E216='PC Receitas'!$O$9,E216='PC Receitas'!$O$10,E216='PC Receitas'!$O$11,E216='PC Receitas'!$O$12,E216='PC Receitas'!$O$13,E216='PC Receitas'!$O$14)),-J216,0))</f>
        <v>7872.57</v>
      </c>
      <c r="S216" s="153" t="e">
        <f t="shared" si="16"/>
        <v>#N/A</v>
      </c>
      <c r="T216" s="150" t="e">
        <f t="shared" si="17"/>
        <v>#N/A</v>
      </c>
      <c r="U216" s="150" t="e">
        <f t="shared" si="18"/>
        <v>#N/A</v>
      </c>
      <c r="V216" s="150" t="e">
        <f t="shared" si="19"/>
        <v>#N/A</v>
      </c>
      <c r="W216" s="154" t="e">
        <f>VLOOKUP(E216,'PC Receitas'!$O$4:$P$14,2,FALSE)</f>
        <v>#N/A</v>
      </c>
    </row>
    <row r="217" spans="3:23" ht="19.5" customHeight="1" thickTop="1" thickBot="1" x14ac:dyDescent="0.3">
      <c r="C217" s="58"/>
      <c r="D217" s="58" t="str">
        <f t="shared" ca="1" si="15"/>
        <v/>
      </c>
      <c r="E217" s="58"/>
      <c r="F217" s="58"/>
      <c r="G217" s="58"/>
      <c r="H217" s="58"/>
      <c r="I217" s="58"/>
      <c r="J217" s="59"/>
      <c r="K217" s="192"/>
      <c r="L217" s="60"/>
      <c r="M217" s="58"/>
      <c r="N217" s="56">
        <f>N216+IF(AND(L217="Pago",OR(E217='PC Receitas'!$O$4,E217='PC Receitas'!$O$5,E217='PC Receitas'!$O$6)),J217,IF(AND(L217="Pago",OR(E217='PC Receitas'!$O$7,E217='PC Receitas'!$O$8,E217='PC Receitas'!$O$9,E217='PC Receitas'!$O$10,E217='PC Receitas'!$O$11,E217='PC Receitas'!$O$12,E217='PC Receitas'!$O$13,E217='PC Receitas'!$O$14)),-J217,0))</f>
        <v>7872.57</v>
      </c>
      <c r="S217" s="153" t="e">
        <f t="shared" si="16"/>
        <v>#N/A</v>
      </c>
      <c r="T217" s="150" t="e">
        <f t="shared" si="17"/>
        <v>#N/A</v>
      </c>
      <c r="U217" s="150" t="e">
        <f t="shared" si="18"/>
        <v>#N/A</v>
      </c>
      <c r="V217" s="150" t="e">
        <f t="shared" si="19"/>
        <v>#N/A</v>
      </c>
      <c r="W217" s="154" t="e">
        <f>VLOOKUP(E217,'PC Receitas'!$O$4:$P$14,2,FALSE)</f>
        <v>#N/A</v>
      </c>
    </row>
    <row r="218" spans="3:23" ht="19.5" customHeight="1" thickTop="1" thickBot="1" x14ac:dyDescent="0.3">
      <c r="C218" s="58"/>
      <c r="D218" s="58" t="str">
        <f t="shared" ca="1" si="15"/>
        <v/>
      </c>
      <c r="E218" s="58"/>
      <c r="F218" s="58"/>
      <c r="G218" s="58"/>
      <c r="H218" s="58"/>
      <c r="I218" s="58"/>
      <c r="J218" s="59"/>
      <c r="K218" s="192"/>
      <c r="L218" s="60"/>
      <c r="M218" s="58"/>
      <c r="N218" s="56">
        <f>N217+IF(AND(L218="Pago",OR(E218='PC Receitas'!$O$4,E218='PC Receitas'!$O$5,E218='PC Receitas'!$O$6)),J218,IF(AND(L218="Pago",OR(E218='PC Receitas'!$O$7,E218='PC Receitas'!$O$8,E218='PC Receitas'!$O$9,E218='PC Receitas'!$O$10,E218='PC Receitas'!$O$11,E218='PC Receitas'!$O$12,E218='PC Receitas'!$O$13,E218='PC Receitas'!$O$14)),-J218,0))</f>
        <v>7872.57</v>
      </c>
      <c r="S218" s="153" t="e">
        <f t="shared" si="16"/>
        <v>#N/A</v>
      </c>
      <c r="T218" s="150" t="e">
        <f t="shared" si="17"/>
        <v>#N/A</v>
      </c>
      <c r="U218" s="150" t="e">
        <f t="shared" si="18"/>
        <v>#N/A</v>
      </c>
      <c r="V218" s="150" t="e">
        <f t="shared" si="19"/>
        <v>#N/A</v>
      </c>
      <c r="W218" s="154" t="e">
        <f>VLOOKUP(E218,'PC Receitas'!$O$4:$P$14,2,FALSE)</f>
        <v>#N/A</v>
      </c>
    </row>
    <row r="219" spans="3:23" ht="19.5" customHeight="1" thickTop="1" thickBot="1" x14ac:dyDescent="0.3">
      <c r="C219" s="58"/>
      <c r="D219" s="58" t="str">
        <f t="shared" ca="1" si="15"/>
        <v/>
      </c>
      <c r="E219" s="58"/>
      <c r="F219" s="58"/>
      <c r="G219" s="58"/>
      <c r="H219" s="58"/>
      <c r="I219" s="58"/>
      <c r="J219" s="59"/>
      <c r="K219" s="192"/>
      <c r="L219" s="60"/>
      <c r="M219" s="58"/>
      <c r="N219" s="56">
        <f>N218+IF(AND(L219="Pago",OR(E219='PC Receitas'!$O$4,E219='PC Receitas'!$O$5,E219='PC Receitas'!$O$6)),J219,IF(AND(L219="Pago",OR(E219='PC Receitas'!$O$7,E219='PC Receitas'!$O$8,E219='PC Receitas'!$O$9,E219='PC Receitas'!$O$10,E219='PC Receitas'!$O$11,E219='PC Receitas'!$O$12,E219='PC Receitas'!$O$13,E219='PC Receitas'!$O$14)),-J219,0))</f>
        <v>7872.57</v>
      </c>
      <c r="S219" s="153" t="e">
        <f t="shared" si="16"/>
        <v>#N/A</v>
      </c>
      <c r="T219" s="150" t="e">
        <f t="shared" si="17"/>
        <v>#N/A</v>
      </c>
      <c r="U219" s="150" t="e">
        <f t="shared" si="18"/>
        <v>#N/A</v>
      </c>
      <c r="V219" s="150" t="e">
        <f t="shared" si="19"/>
        <v>#N/A</v>
      </c>
      <c r="W219" s="154" t="e">
        <f>VLOOKUP(E219,'PC Receitas'!$O$4:$P$14,2,FALSE)</f>
        <v>#N/A</v>
      </c>
    </row>
    <row r="220" spans="3:23" ht="19.5" customHeight="1" thickTop="1" thickBot="1" x14ac:dyDescent="0.3">
      <c r="C220" s="58"/>
      <c r="D220" s="58" t="str">
        <f t="shared" ca="1" si="15"/>
        <v/>
      </c>
      <c r="E220" s="58"/>
      <c r="F220" s="58"/>
      <c r="G220" s="58"/>
      <c r="H220" s="58"/>
      <c r="I220" s="58"/>
      <c r="J220" s="59"/>
      <c r="K220" s="192"/>
      <c r="L220" s="60"/>
      <c r="M220" s="58"/>
      <c r="N220" s="56">
        <f>N219+IF(AND(L220="Pago",OR(E220='PC Receitas'!$O$4,E220='PC Receitas'!$O$5,E220='PC Receitas'!$O$6)),J220,IF(AND(L220="Pago",OR(E220='PC Receitas'!$O$7,E220='PC Receitas'!$O$8,E220='PC Receitas'!$O$9,E220='PC Receitas'!$O$10,E220='PC Receitas'!$O$11,E220='PC Receitas'!$O$12,E220='PC Receitas'!$O$13,E220='PC Receitas'!$O$14)),-J220,0))</f>
        <v>7872.57</v>
      </c>
      <c r="S220" s="153" t="e">
        <f t="shared" si="16"/>
        <v>#N/A</v>
      </c>
      <c r="T220" s="150" t="e">
        <f t="shared" si="17"/>
        <v>#N/A</v>
      </c>
      <c r="U220" s="150" t="e">
        <f t="shared" si="18"/>
        <v>#N/A</v>
      </c>
      <c r="V220" s="150" t="e">
        <f t="shared" si="19"/>
        <v>#N/A</v>
      </c>
      <c r="W220" s="154" t="e">
        <f>VLOOKUP(E220,'PC Receitas'!$O$4:$P$14,2,FALSE)</f>
        <v>#N/A</v>
      </c>
    </row>
    <row r="221" spans="3:23" ht="19.5" customHeight="1" thickTop="1" thickBot="1" x14ac:dyDescent="0.3">
      <c r="C221" s="58"/>
      <c r="D221" s="58" t="str">
        <f t="shared" ca="1" si="15"/>
        <v/>
      </c>
      <c r="E221" s="58"/>
      <c r="F221" s="58"/>
      <c r="G221" s="58"/>
      <c r="H221" s="58"/>
      <c r="I221" s="58"/>
      <c r="J221" s="59"/>
      <c r="K221" s="192"/>
      <c r="L221" s="60"/>
      <c r="M221" s="58"/>
      <c r="N221" s="56">
        <f>N220+IF(AND(L221="Pago",OR(E221='PC Receitas'!$O$4,E221='PC Receitas'!$O$5,E221='PC Receitas'!$O$6)),J221,IF(AND(L221="Pago",OR(E221='PC Receitas'!$O$7,E221='PC Receitas'!$O$8,E221='PC Receitas'!$O$9,E221='PC Receitas'!$O$10,E221='PC Receitas'!$O$11,E221='PC Receitas'!$O$12,E221='PC Receitas'!$O$13,E221='PC Receitas'!$O$14)),-J221,0))</f>
        <v>7872.57</v>
      </c>
      <c r="S221" s="153" t="e">
        <f t="shared" si="16"/>
        <v>#N/A</v>
      </c>
      <c r="T221" s="150" t="e">
        <f t="shared" si="17"/>
        <v>#N/A</v>
      </c>
      <c r="U221" s="150" t="e">
        <f t="shared" si="18"/>
        <v>#N/A</v>
      </c>
      <c r="V221" s="150" t="e">
        <f t="shared" si="19"/>
        <v>#N/A</v>
      </c>
      <c r="W221" s="154" t="e">
        <f>VLOOKUP(E221,'PC Receitas'!$O$4:$P$14,2,FALSE)</f>
        <v>#N/A</v>
      </c>
    </row>
    <row r="222" spans="3:23" ht="19.5" customHeight="1" thickTop="1" thickBot="1" x14ac:dyDescent="0.3">
      <c r="C222" s="58"/>
      <c r="D222" s="58" t="str">
        <f t="shared" ca="1" si="15"/>
        <v/>
      </c>
      <c r="E222" s="58"/>
      <c r="F222" s="58"/>
      <c r="G222" s="58"/>
      <c r="H222" s="58"/>
      <c r="I222" s="58"/>
      <c r="J222" s="59"/>
      <c r="K222" s="192"/>
      <c r="L222" s="60"/>
      <c r="M222" s="58"/>
      <c r="N222" s="56">
        <f>N221+IF(AND(L222="Pago",OR(E222='PC Receitas'!$O$4,E222='PC Receitas'!$O$5,E222='PC Receitas'!$O$6)),J222,IF(AND(L222="Pago",OR(E222='PC Receitas'!$O$7,E222='PC Receitas'!$O$8,E222='PC Receitas'!$O$9,E222='PC Receitas'!$O$10,E222='PC Receitas'!$O$11,E222='PC Receitas'!$O$12,E222='PC Receitas'!$O$13,E222='PC Receitas'!$O$14)),-J222,0))</f>
        <v>7872.57</v>
      </c>
      <c r="S222" s="153" t="e">
        <f t="shared" si="16"/>
        <v>#N/A</v>
      </c>
      <c r="T222" s="150" t="e">
        <f t="shared" si="17"/>
        <v>#N/A</v>
      </c>
      <c r="U222" s="150" t="e">
        <f t="shared" si="18"/>
        <v>#N/A</v>
      </c>
      <c r="V222" s="150" t="e">
        <f t="shared" si="19"/>
        <v>#N/A</v>
      </c>
      <c r="W222" s="154" t="e">
        <f>VLOOKUP(E222,'PC Receitas'!$O$4:$P$14,2,FALSE)</f>
        <v>#N/A</v>
      </c>
    </row>
    <row r="223" spans="3:23" ht="19.5" customHeight="1" thickTop="1" thickBot="1" x14ac:dyDescent="0.3">
      <c r="C223" s="58"/>
      <c r="D223" s="58" t="str">
        <f t="shared" ca="1" si="15"/>
        <v/>
      </c>
      <c r="E223" s="58"/>
      <c r="F223" s="58"/>
      <c r="G223" s="58"/>
      <c r="H223" s="58"/>
      <c r="I223" s="58"/>
      <c r="J223" s="59"/>
      <c r="K223" s="192"/>
      <c r="L223" s="60"/>
      <c r="M223" s="58"/>
      <c r="N223" s="56">
        <f>N222+IF(AND(L223="Pago",OR(E223='PC Receitas'!$O$4,E223='PC Receitas'!$O$5,E223='PC Receitas'!$O$6)),J223,IF(AND(L223="Pago",OR(E223='PC Receitas'!$O$7,E223='PC Receitas'!$O$8,E223='PC Receitas'!$O$9,E223='PC Receitas'!$O$10,E223='PC Receitas'!$O$11,E223='PC Receitas'!$O$12,E223='PC Receitas'!$O$13,E223='PC Receitas'!$O$14)),-J223,0))</f>
        <v>7872.57</v>
      </c>
      <c r="S223" s="153" t="e">
        <f t="shared" si="16"/>
        <v>#N/A</v>
      </c>
      <c r="T223" s="150" t="e">
        <f t="shared" si="17"/>
        <v>#N/A</v>
      </c>
      <c r="U223" s="150" t="e">
        <f t="shared" si="18"/>
        <v>#N/A</v>
      </c>
      <c r="V223" s="150" t="e">
        <f t="shared" si="19"/>
        <v>#N/A</v>
      </c>
      <c r="W223" s="154" t="e">
        <f>VLOOKUP(E223,'PC Receitas'!$O$4:$P$14,2,FALSE)</f>
        <v>#N/A</v>
      </c>
    </row>
    <row r="224" spans="3:23" ht="19.5" customHeight="1" thickTop="1" thickBot="1" x14ac:dyDescent="0.3">
      <c r="C224" s="58"/>
      <c r="D224" s="58" t="str">
        <f t="shared" ca="1" si="15"/>
        <v/>
      </c>
      <c r="E224" s="58"/>
      <c r="F224" s="58"/>
      <c r="G224" s="58"/>
      <c r="H224" s="58"/>
      <c r="I224" s="58"/>
      <c r="J224" s="59"/>
      <c r="K224" s="192"/>
      <c r="L224" s="60"/>
      <c r="M224" s="58"/>
      <c r="N224" s="56">
        <f>N223+IF(AND(L224="Pago",OR(E224='PC Receitas'!$O$4,E224='PC Receitas'!$O$5,E224='PC Receitas'!$O$6)),J224,IF(AND(L224="Pago",OR(E224='PC Receitas'!$O$7,E224='PC Receitas'!$O$8,E224='PC Receitas'!$O$9,E224='PC Receitas'!$O$10,E224='PC Receitas'!$O$11,E224='PC Receitas'!$O$12,E224='PC Receitas'!$O$13,E224='PC Receitas'!$O$14)),-J224,0))</f>
        <v>7872.57</v>
      </c>
      <c r="S224" s="153" t="e">
        <f t="shared" si="16"/>
        <v>#N/A</v>
      </c>
      <c r="T224" s="150" t="e">
        <f t="shared" si="17"/>
        <v>#N/A</v>
      </c>
      <c r="U224" s="150" t="e">
        <f t="shared" si="18"/>
        <v>#N/A</v>
      </c>
      <c r="V224" s="150" t="e">
        <f t="shared" si="19"/>
        <v>#N/A</v>
      </c>
      <c r="W224" s="154" t="e">
        <f>VLOOKUP(E224,'PC Receitas'!$O$4:$P$14,2,FALSE)</f>
        <v>#N/A</v>
      </c>
    </row>
    <row r="225" spans="3:23" ht="19.5" customHeight="1" thickTop="1" thickBot="1" x14ac:dyDescent="0.3">
      <c r="C225" s="58"/>
      <c r="D225" s="58" t="str">
        <f t="shared" ca="1" si="15"/>
        <v/>
      </c>
      <c r="E225" s="58"/>
      <c r="F225" s="58"/>
      <c r="G225" s="58"/>
      <c r="H225" s="58"/>
      <c r="I225" s="58"/>
      <c r="J225" s="59"/>
      <c r="K225" s="192"/>
      <c r="L225" s="60"/>
      <c r="M225" s="58"/>
      <c r="N225" s="56">
        <f>N224+IF(AND(L225="Pago",OR(E225='PC Receitas'!$O$4,E225='PC Receitas'!$O$5,E225='PC Receitas'!$O$6)),J225,IF(AND(L225="Pago",OR(E225='PC Receitas'!$O$7,E225='PC Receitas'!$O$8,E225='PC Receitas'!$O$9,E225='PC Receitas'!$O$10,E225='PC Receitas'!$O$11,E225='PC Receitas'!$O$12,E225='PC Receitas'!$O$13,E225='PC Receitas'!$O$14)),-J225,0))</f>
        <v>7872.57</v>
      </c>
      <c r="S225" s="153" t="e">
        <f t="shared" si="16"/>
        <v>#N/A</v>
      </c>
      <c r="T225" s="150" t="e">
        <f t="shared" si="17"/>
        <v>#N/A</v>
      </c>
      <c r="U225" s="150" t="e">
        <f t="shared" si="18"/>
        <v>#N/A</v>
      </c>
      <c r="V225" s="150" t="e">
        <f t="shared" si="19"/>
        <v>#N/A</v>
      </c>
      <c r="W225" s="154" t="e">
        <f>VLOOKUP(E225,'PC Receitas'!$O$4:$P$14,2,FALSE)</f>
        <v>#N/A</v>
      </c>
    </row>
    <row r="226" spans="3:23" ht="19.5" customHeight="1" thickTop="1" thickBot="1" x14ac:dyDescent="0.3">
      <c r="C226" s="58"/>
      <c r="D226" s="58" t="str">
        <f t="shared" ca="1" si="15"/>
        <v/>
      </c>
      <c r="E226" s="58"/>
      <c r="F226" s="58"/>
      <c r="G226" s="58"/>
      <c r="H226" s="58"/>
      <c r="I226" s="58"/>
      <c r="J226" s="59"/>
      <c r="K226" s="192"/>
      <c r="L226" s="60"/>
      <c r="M226" s="58"/>
      <c r="N226" s="56">
        <f>N225+IF(AND(L226="Pago",OR(E226='PC Receitas'!$O$4,E226='PC Receitas'!$O$5,E226='PC Receitas'!$O$6)),J226,IF(AND(L226="Pago",OR(E226='PC Receitas'!$O$7,E226='PC Receitas'!$O$8,E226='PC Receitas'!$O$9,E226='PC Receitas'!$O$10,E226='PC Receitas'!$O$11,E226='PC Receitas'!$O$12,E226='PC Receitas'!$O$13,E226='PC Receitas'!$O$14)),-J226,0))</f>
        <v>7872.57</v>
      </c>
      <c r="S226" s="153" t="e">
        <f t="shared" si="16"/>
        <v>#N/A</v>
      </c>
      <c r="T226" s="150" t="e">
        <f t="shared" si="17"/>
        <v>#N/A</v>
      </c>
      <c r="U226" s="150" t="e">
        <f t="shared" si="18"/>
        <v>#N/A</v>
      </c>
      <c r="V226" s="150" t="e">
        <f t="shared" si="19"/>
        <v>#N/A</v>
      </c>
      <c r="W226" s="154" t="e">
        <f>VLOOKUP(E226,'PC Receitas'!$O$4:$P$14,2,FALSE)</f>
        <v>#N/A</v>
      </c>
    </row>
    <row r="227" spans="3:23" ht="19.5" customHeight="1" thickTop="1" thickBot="1" x14ac:dyDescent="0.3">
      <c r="C227" s="58"/>
      <c r="D227" s="58" t="str">
        <f t="shared" ca="1" si="15"/>
        <v/>
      </c>
      <c r="E227" s="58"/>
      <c r="F227" s="58"/>
      <c r="G227" s="58"/>
      <c r="H227" s="58"/>
      <c r="I227" s="58"/>
      <c r="J227" s="59"/>
      <c r="K227" s="192"/>
      <c r="L227" s="60"/>
      <c r="M227" s="58"/>
      <c r="N227" s="56">
        <f>N226+IF(AND(L227="Pago",OR(E227='PC Receitas'!$O$4,E227='PC Receitas'!$O$5,E227='PC Receitas'!$O$6)),J227,IF(AND(L227="Pago",OR(E227='PC Receitas'!$O$7,E227='PC Receitas'!$O$8,E227='PC Receitas'!$O$9,E227='PC Receitas'!$O$10,E227='PC Receitas'!$O$11,E227='PC Receitas'!$O$12,E227='PC Receitas'!$O$13,E227='PC Receitas'!$O$14)),-J227,0))</f>
        <v>7872.57</v>
      </c>
      <c r="S227" s="153" t="e">
        <f t="shared" si="16"/>
        <v>#N/A</v>
      </c>
      <c r="T227" s="150" t="e">
        <f t="shared" si="17"/>
        <v>#N/A</v>
      </c>
      <c r="U227" s="150" t="e">
        <f t="shared" si="18"/>
        <v>#N/A</v>
      </c>
      <c r="V227" s="150" t="e">
        <f t="shared" si="19"/>
        <v>#N/A</v>
      </c>
      <c r="W227" s="154" t="e">
        <f>VLOOKUP(E227,'PC Receitas'!$O$4:$P$14,2,FALSE)</f>
        <v>#N/A</v>
      </c>
    </row>
    <row r="228" spans="3:23" ht="19.5" customHeight="1" thickTop="1" thickBot="1" x14ac:dyDescent="0.3">
      <c r="C228" s="58"/>
      <c r="D228" s="58" t="str">
        <f t="shared" ca="1" si="15"/>
        <v/>
      </c>
      <c r="E228" s="58"/>
      <c r="F228" s="58"/>
      <c r="G228" s="58"/>
      <c r="H228" s="58"/>
      <c r="I228" s="58"/>
      <c r="J228" s="59"/>
      <c r="K228" s="192"/>
      <c r="L228" s="60"/>
      <c r="M228" s="58"/>
      <c r="N228" s="56">
        <f>N227+IF(AND(L228="Pago",OR(E228='PC Receitas'!$O$4,E228='PC Receitas'!$O$5,E228='PC Receitas'!$O$6)),J228,IF(AND(L228="Pago",OR(E228='PC Receitas'!$O$7,E228='PC Receitas'!$O$8,E228='PC Receitas'!$O$9,E228='PC Receitas'!$O$10,E228='PC Receitas'!$O$11,E228='PC Receitas'!$O$12,E228='PC Receitas'!$O$13,E228='PC Receitas'!$O$14)),-J228,0))</f>
        <v>7872.57</v>
      </c>
      <c r="S228" s="153" t="e">
        <f t="shared" si="16"/>
        <v>#N/A</v>
      </c>
      <c r="T228" s="150" t="e">
        <f t="shared" si="17"/>
        <v>#N/A</v>
      </c>
      <c r="U228" s="150" t="e">
        <f t="shared" si="18"/>
        <v>#N/A</v>
      </c>
      <c r="V228" s="150" t="e">
        <f t="shared" si="19"/>
        <v>#N/A</v>
      </c>
      <c r="W228" s="154" t="e">
        <f>VLOOKUP(E228,'PC Receitas'!$O$4:$P$14,2,FALSE)</f>
        <v>#N/A</v>
      </c>
    </row>
    <row r="229" spans="3:23" ht="19.5" customHeight="1" thickTop="1" thickBot="1" x14ac:dyDescent="0.3">
      <c r="C229" s="58"/>
      <c r="D229" s="58" t="str">
        <f t="shared" ca="1" si="15"/>
        <v/>
      </c>
      <c r="E229" s="58"/>
      <c r="F229" s="58"/>
      <c r="G229" s="58"/>
      <c r="H229" s="58"/>
      <c r="I229" s="58"/>
      <c r="J229" s="59"/>
      <c r="K229" s="192"/>
      <c r="L229" s="60"/>
      <c r="M229" s="58"/>
      <c r="N229" s="56">
        <f>N228+IF(AND(L229="Pago",OR(E229='PC Receitas'!$O$4,E229='PC Receitas'!$O$5,E229='PC Receitas'!$O$6)),J229,IF(AND(L229="Pago",OR(E229='PC Receitas'!$O$7,E229='PC Receitas'!$O$8,E229='PC Receitas'!$O$9,E229='PC Receitas'!$O$10,E229='PC Receitas'!$O$11,E229='PC Receitas'!$O$12,E229='PC Receitas'!$O$13,E229='PC Receitas'!$O$14)),-J229,0))</f>
        <v>7872.57</v>
      </c>
      <c r="S229" s="153" t="e">
        <f t="shared" si="16"/>
        <v>#N/A</v>
      </c>
      <c r="T229" s="150" t="e">
        <f t="shared" si="17"/>
        <v>#N/A</v>
      </c>
      <c r="U229" s="150" t="e">
        <f t="shared" si="18"/>
        <v>#N/A</v>
      </c>
      <c r="V229" s="150" t="e">
        <f t="shared" si="19"/>
        <v>#N/A</v>
      </c>
      <c r="W229" s="154" t="e">
        <f>VLOOKUP(E229,'PC Receitas'!$O$4:$P$14,2,FALSE)</f>
        <v>#N/A</v>
      </c>
    </row>
    <row r="230" spans="3:23" ht="19.5" customHeight="1" thickTop="1" thickBot="1" x14ac:dyDescent="0.3">
      <c r="C230" s="58"/>
      <c r="D230" s="58" t="str">
        <f t="shared" ca="1" si="15"/>
        <v/>
      </c>
      <c r="E230" s="58"/>
      <c r="F230" s="58"/>
      <c r="G230" s="58"/>
      <c r="H230" s="58"/>
      <c r="I230" s="58"/>
      <c r="J230" s="59"/>
      <c r="K230" s="192"/>
      <c r="L230" s="60"/>
      <c r="M230" s="58"/>
      <c r="N230" s="56">
        <f>N229+IF(AND(L230="Pago",OR(E230='PC Receitas'!$O$4,E230='PC Receitas'!$O$5,E230='PC Receitas'!$O$6)),J230,IF(AND(L230="Pago",OR(E230='PC Receitas'!$O$7,E230='PC Receitas'!$O$8,E230='PC Receitas'!$O$9,E230='PC Receitas'!$O$10,E230='PC Receitas'!$O$11,E230='PC Receitas'!$O$12,E230='PC Receitas'!$O$13,E230='PC Receitas'!$O$14)),-J230,0))</f>
        <v>7872.57</v>
      </c>
      <c r="S230" s="153" t="e">
        <f t="shared" si="16"/>
        <v>#N/A</v>
      </c>
      <c r="T230" s="150" t="e">
        <f t="shared" si="17"/>
        <v>#N/A</v>
      </c>
      <c r="U230" s="150" t="e">
        <f t="shared" si="18"/>
        <v>#N/A</v>
      </c>
      <c r="V230" s="150" t="e">
        <f t="shared" si="19"/>
        <v>#N/A</v>
      </c>
      <c r="W230" s="154" t="e">
        <f>VLOOKUP(E230,'PC Receitas'!$O$4:$P$14,2,FALSE)</f>
        <v>#N/A</v>
      </c>
    </row>
    <row r="231" spans="3:23" ht="19.5" customHeight="1" thickTop="1" thickBot="1" x14ac:dyDescent="0.3">
      <c r="C231" s="58"/>
      <c r="D231" s="58" t="str">
        <f t="shared" ca="1" si="15"/>
        <v/>
      </c>
      <c r="E231" s="58"/>
      <c r="F231" s="58"/>
      <c r="G231" s="58"/>
      <c r="H231" s="58"/>
      <c r="I231" s="58"/>
      <c r="J231" s="59"/>
      <c r="K231" s="192"/>
      <c r="L231" s="60"/>
      <c r="M231" s="58"/>
      <c r="N231" s="56">
        <f>N230+IF(AND(L231="Pago",OR(E231='PC Receitas'!$O$4,E231='PC Receitas'!$O$5,E231='PC Receitas'!$O$6)),J231,IF(AND(L231="Pago",OR(E231='PC Receitas'!$O$7,E231='PC Receitas'!$O$8,E231='PC Receitas'!$O$9,E231='PC Receitas'!$O$10,E231='PC Receitas'!$O$11,E231='PC Receitas'!$O$12,E231='PC Receitas'!$O$13,E231='PC Receitas'!$O$14)),-J231,0))</f>
        <v>7872.57</v>
      </c>
      <c r="S231" s="153" t="e">
        <f t="shared" si="16"/>
        <v>#N/A</v>
      </c>
      <c r="T231" s="150" t="e">
        <f t="shared" si="17"/>
        <v>#N/A</v>
      </c>
      <c r="U231" s="150" t="e">
        <f t="shared" si="18"/>
        <v>#N/A</v>
      </c>
      <c r="V231" s="150" t="e">
        <f t="shared" si="19"/>
        <v>#N/A</v>
      </c>
      <c r="W231" s="154" t="e">
        <f>VLOOKUP(E231,'PC Receitas'!$O$4:$P$14,2,FALSE)</f>
        <v>#N/A</v>
      </c>
    </row>
    <row r="232" spans="3:23" ht="19.5" customHeight="1" thickTop="1" thickBot="1" x14ac:dyDescent="0.3">
      <c r="C232" s="58"/>
      <c r="D232" s="58" t="str">
        <f t="shared" ca="1" si="15"/>
        <v/>
      </c>
      <c r="E232" s="58"/>
      <c r="F232" s="58"/>
      <c r="G232" s="58"/>
      <c r="H232" s="58"/>
      <c r="I232" s="58"/>
      <c r="J232" s="59"/>
      <c r="K232" s="192"/>
      <c r="L232" s="60"/>
      <c r="M232" s="58"/>
      <c r="N232" s="56">
        <f>N231+IF(AND(L232="Pago",OR(E232='PC Receitas'!$O$4,E232='PC Receitas'!$O$5,E232='PC Receitas'!$O$6)),J232,IF(AND(L232="Pago",OR(E232='PC Receitas'!$O$7,E232='PC Receitas'!$O$8,E232='PC Receitas'!$O$9,E232='PC Receitas'!$O$10,E232='PC Receitas'!$O$11,E232='PC Receitas'!$O$12,E232='PC Receitas'!$O$13,E232='PC Receitas'!$O$14)),-J232,0))</f>
        <v>7872.57</v>
      </c>
      <c r="S232" s="153" t="e">
        <f t="shared" si="16"/>
        <v>#N/A</v>
      </c>
      <c r="T232" s="150" t="e">
        <f t="shared" si="17"/>
        <v>#N/A</v>
      </c>
      <c r="U232" s="150" t="e">
        <f t="shared" si="18"/>
        <v>#N/A</v>
      </c>
      <c r="V232" s="150" t="e">
        <f t="shared" si="19"/>
        <v>#N/A</v>
      </c>
      <c r="W232" s="154" t="e">
        <f>VLOOKUP(E232,'PC Receitas'!$O$4:$P$14,2,FALSE)</f>
        <v>#N/A</v>
      </c>
    </row>
    <row r="233" spans="3:23" ht="19.5" customHeight="1" thickTop="1" thickBot="1" x14ac:dyDescent="0.3">
      <c r="C233" s="58"/>
      <c r="D233" s="58" t="str">
        <f t="shared" ca="1" si="15"/>
        <v/>
      </c>
      <c r="E233" s="58"/>
      <c r="F233" s="58"/>
      <c r="G233" s="58"/>
      <c r="H233" s="58"/>
      <c r="I233" s="58"/>
      <c r="J233" s="59"/>
      <c r="K233" s="192"/>
      <c r="L233" s="60"/>
      <c r="M233" s="58"/>
      <c r="N233" s="56">
        <f>N232+IF(AND(L233="Pago",OR(E233='PC Receitas'!$O$4,E233='PC Receitas'!$O$5,E233='PC Receitas'!$O$6)),J233,IF(AND(L233="Pago",OR(E233='PC Receitas'!$O$7,E233='PC Receitas'!$O$8,E233='PC Receitas'!$O$9,E233='PC Receitas'!$O$10,E233='PC Receitas'!$O$11,E233='PC Receitas'!$O$12,E233='PC Receitas'!$O$13,E233='PC Receitas'!$O$14)),-J233,0))</f>
        <v>7872.57</v>
      </c>
      <c r="S233" s="153" t="e">
        <f t="shared" si="16"/>
        <v>#N/A</v>
      </c>
      <c r="T233" s="150" t="e">
        <f t="shared" si="17"/>
        <v>#N/A</v>
      </c>
      <c r="U233" s="150" t="e">
        <f t="shared" si="18"/>
        <v>#N/A</v>
      </c>
      <c r="V233" s="150" t="e">
        <f t="shared" si="19"/>
        <v>#N/A</v>
      </c>
      <c r="W233" s="154" t="e">
        <f>VLOOKUP(E233,'PC Receitas'!$O$4:$P$14,2,FALSE)</f>
        <v>#N/A</v>
      </c>
    </row>
    <row r="234" spans="3:23" ht="19.5" customHeight="1" thickTop="1" thickBot="1" x14ac:dyDescent="0.3">
      <c r="C234" s="58"/>
      <c r="D234" s="58" t="str">
        <f t="shared" ca="1" si="15"/>
        <v/>
      </c>
      <c r="E234" s="58"/>
      <c r="F234" s="58"/>
      <c r="G234" s="58"/>
      <c r="H234" s="58"/>
      <c r="I234" s="58"/>
      <c r="J234" s="59"/>
      <c r="K234" s="192"/>
      <c r="L234" s="60"/>
      <c r="M234" s="58"/>
      <c r="N234" s="56">
        <f>N233+IF(AND(L234="Pago",OR(E234='PC Receitas'!$O$4,E234='PC Receitas'!$O$5,E234='PC Receitas'!$O$6)),J234,IF(AND(L234="Pago",OR(E234='PC Receitas'!$O$7,E234='PC Receitas'!$O$8,E234='PC Receitas'!$O$9,E234='PC Receitas'!$O$10,E234='PC Receitas'!$O$11,E234='PC Receitas'!$O$12,E234='PC Receitas'!$O$13,E234='PC Receitas'!$O$14)),-J234,0))</f>
        <v>7872.57</v>
      </c>
      <c r="S234" s="153" t="e">
        <f t="shared" si="16"/>
        <v>#N/A</v>
      </c>
      <c r="T234" s="150" t="e">
        <f t="shared" si="17"/>
        <v>#N/A</v>
      </c>
      <c r="U234" s="150" t="e">
        <f t="shared" si="18"/>
        <v>#N/A</v>
      </c>
      <c r="V234" s="150" t="e">
        <f t="shared" si="19"/>
        <v>#N/A</v>
      </c>
      <c r="W234" s="154" t="e">
        <f>VLOOKUP(E234,'PC Receitas'!$O$4:$P$14,2,FALSE)</f>
        <v>#N/A</v>
      </c>
    </row>
    <row r="235" spans="3:23" ht="19.5" customHeight="1" thickTop="1" thickBot="1" x14ac:dyDescent="0.3">
      <c r="C235" s="58"/>
      <c r="D235" s="58" t="str">
        <f t="shared" ca="1" si="15"/>
        <v/>
      </c>
      <c r="E235" s="58"/>
      <c r="F235" s="58"/>
      <c r="G235" s="58"/>
      <c r="H235" s="58"/>
      <c r="I235" s="58"/>
      <c r="J235" s="59"/>
      <c r="K235" s="192"/>
      <c r="L235" s="60"/>
      <c r="M235" s="58"/>
      <c r="N235" s="56">
        <f>N234+IF(AND(L235="Pago",OR(E235='PC Receitas'!$O$4,E235='PC Receitas'!$O$5,E235='PC Receitas'!$O$6)),J235,IF(AND(L235="Pago",OR(E235='PC Receitas'!$O$7,E235='PC Receitas'!$O$8,E235='PC Receitas'!$O$9,E235='PC Receitas'!$O$10,E235='PC Receitas'!$O$11,E235='PC Receitas'!$O$12,E235='PC Receitas'!$O$13,E235='PC Receitas'!$O$14)),-J235,0))</f>
        <v>7872.57</v>
      </c>
      <c r="S235" s="153" t="e">
        <f t="shared" si="16"/>
        <v>#N/A</v>
      </c>
      <c r="T235" s="150" t="e">
        <f t="shared" si="17"/>
        <v>#N/A</v>
      </c>
      <c r="U235" s="150" t="e">
        <f t="shared" si="18"/>
        <v>#N/A</v>
      </c>
      <c r="V235" s="150" t="e">
        <f t="shared" si="19"/>
        <v>#N/A</v>
      </c>
      <c r="W235" s="154" t="e">
        <f>VLOOKUP(E235,'PC Receitas'!$O$4:$P$14,2,FALSE)</f>
        <v>#N/A</v>
      </c>
    </row>
    <row r="236" spans="3:23" ht="19.5" customHeight="1" thickTop="1" thickBot="1" x14ac:dyDescent="0.3">
      <c r="C236" s="58"/>
      <c r="D236" s="58" t="str">
        <f t="shared" ca="1" si="15"/>
        <v/>
      </c>
      <c r="E236" s="58"/>
      <c r="F236" s="58"/>
      <c r="G236" s="58"/>
      <c r="H236" s="58"/>
      <c r="I236" s="58"/>
      <c r="J236" s="59"/>
      <c r="K236" s="192"/>
      <c r="L236" s="60"/>
      <c r="M236" s="58"/>
      <c r="N236" s="56">
        <f>N235+IF(AND(L236="Pago",OR(E236='PC Receitas'!$O$4,E236='PC Receitas'!$O$5,E236='PC Receitas'!$O$6)),J236,IF(AND(L236="Pago",OR(E236='PC Receitas'!$O$7,E236='PC Receitas'!$O$8,E236='PC Receitas'!$O$9,E236='PC Receitas'!$O$10,E236='PC Receitas'!$O$11,E236='PC Receitas'!$O$12,E236='PC Receitas'!$O$13,E236='PC Receitas'!$O$14)),-J236,0))</f>
        <v>7872.57</v>
      </c>
      <c r="S236" s="153" t="e">
        <f t="shared" si="16"/>
        <v>#N/A</v>
      </c>
      <c r="T236" s="150" t="e">
        <f t="shared" si="17"/>
        <v>#N/A</v>
      </c>
      <c r="U236" s="150" t="e">
        <f t="shared" si="18"/>
        <v>#N/A</v>
      </c>
      <c r="V236" s="150" t="e">
        <f t="shared" si="19"/>
        <v>#N/A</v>
      </c>
      <c r="W236" s="154" t="e">
        <f>VLOOKUP(E236,'PC Receitas'!$O$4:$P$14,2,FALSE)</f>
        <v>#N/A</v>
      </c>
    </row>
    <row r="237" spans="3:23" ht="19.5" customHeight="1" thickTop="1" thickBot="1" x14ac:dyDescent="0.3">
      <c r="C237" s="58"/>
      <c r="D237" s="58" t="str">
        <f t="shared" ca="1" si="15"/>
        <v/>
      </c>
      <c r="E237" s="58"/>
      <c r="F237" s="58"/>
      <c r="G237" s="58"/>
      <c r="H237" s="58"/>
      <c r="I237" s="58"/>
      <c r="J237" s="59"/>
      <c r="K237" s="192"/>
      <c r="L237" s="60"/>
      <c r="M237" s="58"/>
      <c r="N237" s="56">
        <f>N236+IF(AND(L237="Pago",OR(E237='PC Receitas'!$O$4,E237='PC Receitas'!$O$5,E237='PC Receitas'!$O$6)),J237,IF(AND(L237="Pago",OR(E237='PC Receitas'!$O$7,E237='PC Receitas'!$O$8,E237='PC Receitas'!$O$9,E237='PC Receitas'!$O$10,E237='PC Receitas'!$O$11,E237='PC Receitas'!$O$12,E237='PC Receitas'!$O$13,E237='PC Receitas'!$O$14)),-J237,0))</f>
        <v>7872.57</v>
      </c>
      <c r="S237" s="153" t="e">
        <f t="shared" si="16"/>
        <v>#N/A</v>
      </c>
      <c r="T237" s="150" t="e">
        <f t="shared" si="17"/>
        <v>#N/A</v>
      </c>
      <c r="U237" s="150" t="e">
        <f t="shared" si="18"/>
        <v>#N/A</v>
      </c>
      <c r="V237" s="150" t="e">
        <f t="shared" si="19"/>
        <v>#N/A</v>
      </c>
      <c r="W237" s="154" t="e">
        <f>VLOOKUP(E237,'PC Receitas'!$O$4:$P$14,2,FALSE)</f>
        <v>#N/A</v>
      </c>
    </row>
    <row r="238" spans="3:23" ht="19.5" customHeight="1" thickTop="1" thickBot="1" x14ac:dyDescent="0.3">
      <c r="C238" s="58"/>
      <c r="D238" s="58" t="str">
        <f t="shared" ca="1" si="15"/>
        <v/>
      </c>
      <c r="E238" s="58"/>
      <c r="F238" s="58"/>
      <c r="G238" s="58"/>
      <c r="H238" s="58"/>
      <c r="I238" s="58"/>
      <c r="J238" s="59"/>
      <c r="K238" s="192"/>
      <c r="L238" s="60"/>
      <c r="M238" s="58"/>
      <c r="N238" s="56">
        <f>N237+IF(AND(L238="Pago",OR(E238='PC Receitas'!$O$4,E238='PC Receitas'!$O$5,E238='PC Receitas'!$O$6)),J238,IF(AND(L238="Pago",OR(E238='PC Receitas'!$O$7,E238='PC Receitas'!$O$8,E238='PC Receitas'!$O$9,E238='PC Receitas'!$O$10,E238='PC Receitas'!$O$11,E238='PC Receitas'!$O$12,E238='PC Receitas'!$O$13,E238='PC Receitas'!$O$14)),-J238,0))</f>
        <v>7872.57</v>
      </c>
      <c r="S238" s="153" t="e">
        <f t="shared" si="16"/>
        <v>#N/A</v>
      </c>
      <c r="T238" s="150" t="e">
        <f t="shared" si="17"/>
        <v>#N/A</v>
      </c>
      <c r="U238" s="150" t="e">
        <f t="shared" si="18"/>
        <v>#N/A</v>
      </c>
      <c r="V238" s="150" t="e">
        <f t="shared" si="19"/>
        <v>#N/A</v>
      </c>
      <c r="W238" s="154" t="e">
        <f>VLOOKUP(E238,'PC Receitas'!$O$4:$P$14,2,FALSE)</f>
        <v>#N/A</v>
      </c>
    </row>
    <row r="239" spans="3:23" ht="19.5" customHeight="1" thickTop="1" thickBot="1" x14ac:dyDescent="0.3">
      <c r="C239" s="58"/>
      <c r="D239" s="58" t="str">
        <f t="shared" ca="1" si="15"/>
        <v/>
      </c>
      <c r="E239" s="58"/>
      <c r="F239" s="58"/>
      <c r="G239" s="58"/>
      <c r="H239" s="58"/>
      <c r="I239" s="58"/>
      <c r="J239" s="59"/>
      <c r="K239" s="192"/>
      <c r="L239" s="60"/>
      <c r="M239" s="58"/>
      <c r="N239" s="56">
        <f>N238+IF(AND(L239="Pago",OR(E239='PC Receitas'!$O$4,E239='PC Receitas'!$O$5,E239='PC Receitas'!$O$6)),J239,IF(AND(L239="Pago",OR(E239='PC Receitas'!$O$7,E239='PC Receitas'!$O$8,E239='PC Receitas'!$O$9,E239='PC Receitas'!$O$10,E239='PC Receitas'!$O$11,E239='PC Receitas'!$O$12,E239='PC Receitas'!$O$13,E239='PC Receitas'!$O$14)),-J239,0))</f>
        <v>7872.57</v>
      </c>
      <c r="S239" s="153" t="e">
        <f t="shared" si="16"/>
        <v>#N/A</v>
      </c>
      <c r="T239" s="150" t="e">
        <f t="shared" si="17"/>
        <v>#N/A</v>
      </c>
      <c r="U239" s="150" t="e">
        <f t="shared" si="18"/>
        <v>#N/A</v>
      </c>
      <c r="V239" s="150" t="e">
        <f t="shared" si="19"/>
        <v>#N/A</v>
      </c>
      <c r="W239" s="154" t="e">
        <f>VLOOKUP(E239,'PC Receitas'!$O$4:$P$14,2,FALSE)</f>
        <v>#N/A</v>
      </c>
    </row>
    <row r="240" spans="3:23" ht="19.5" customHeight="1" thickTop="1" thickBot="1" x14ac:dyDescent="0.3">
      <c r="C240" s="58"/>
      <c r="D240" s="58" t="str">
        <f t="shared" ca="1" si="15"/>
        <v/>
      </c>
      <c r="E240" s="58"/>
      <c r="F240" s="58"/>
      <c r="G240" s="58"/>
      <c r="H240" s="58"/>
      <c r="I240" s="58"/>
      <c r="J240" s="59"/>
      <c r="K240" s="192"/>
      <c r="L240" s="60"/>
      <c r="M240" s="58"/>
      <c r="N240" s="56">
        <f>N239+IF(AND(L240="Pago",OR(E240='PC Receitas'!$O$4,E240='PC Receitas'!$O$5,E240='PC Receitas'!$O$6)),J240,IF(AND(L240="Pago",OR(E240='PC Receitas'!$O$7,E240='PC Receitas'!$O$8,E240='PC Receitas'!$O$9,E240='PC Receitas'!$O$10,E240='PC Receitas'!$O$11,E240='PC Receitas'!$O$12,E240='PC Receitas'!$O$13,E240='PC Receitas'!$O$14)),-J240,0))</f>
        <v>7872.57</v>
      </c>
      <c r="S240" s="153" t="e">
        <f t="shared" si="16"/>
        <v>#N/A</v>
      </c>
      <c r="T240" s="150" t="e">
        <f t="shared" si="17"/>
        <v>#N/A</v>
      </c>
      <c r="U240" s="150" t="e">
        <f t="shared" si="18"/>
        <v>#N/A</v>
      </c>
      <c r="V240" s="150" t="e">
        <f t="shared" si="19"/>
        <v>#N/A</v>
      </c>
      <c r="W240" s="154" t="e">
        <f>VLOOKUP(E240,'PC Receitas'!$O$4:$P$14,2,FALSE)</f>
        <v>#N/A</v>
      </c>
    </row>
    <row r="241" spans="3:23" ht="19.5" customHeight="1" thickTop="1" thickBot="1" x14ac:dyDescent="0.3">
      <c r="C241" s="58"/>
      <c r="D241" s="58" t="str">
        <f t="shared" ca="1" si="15"/>
        <v/>
      </c>
      <c r="E241" s="58"/>
      <c r="F241" s="58"/>
      <c r="G241" s="58"/>
      <c r="H241" s="58"/>
      <c r="I241" s="58"/>
      <c r="J241" s="59"/>
      <c r="K241" s="192"/>
      <c r="L241" s="60"/>
      <c r="M241" s="58"/>
      <c r="N241" s="56">
        <f>N240+IF(AND(L241="Pago",OR(E241='PC Receitas'!$O$4,E241='PC Receitas'!$O$5,E241='PC Receitas'!$O$6)),J241,IF(AND(L241="Pago",OR(E241='PC Receitas'!$O$7,E241='PC Receitas'!$O$8,E241='PC Receitas'!$O$9,E241='PC Receitas'!$O$10,E241='PC Receitas'!$O$11,E241='PC Receitas'!$O$12,E241='PC Receitas'!$O$13,E241='PC Receitas'!$O$14)),-J241,0))</f>
        <v>7872.57</v>
      </c>
      <c r="S241" s="153" t="e">
        <f t="shared" si="16"/>
        <v>#N/A</v>
      </c>
      <c r="T241" s="150" t="e">
        <f t="shared" si="17"/>
        <v>#N/A</v>
      </c>
      <c r="U241" s="150" t="e">
        <f t="shared" si="18"/>
        <v>#N/A</v>
      </c>
      <c r="V241" s="150" t="e">
        <f t="shared" si="19"/>
        <v>#N/A</v>
      </c>
      <c r="W241" s="154" t="e">
        <f>VLOOKUP(E241,'PC Receitas'!$O$4:$P$14,2,FALSE)</f>
        <v>#N/A</v>
      </c>
    </row>
    <row r="242" spans="3:23" ht="19.5" customHeight="1" thickTop="1" thickBot="1" x14ac:dyDescent="0.3">
      <c r="C242" s="58"/>
      <c r="D242" s="58" t="str">
        <f t="shared" ca="1" si="15"/>
        <v/>
      </c>
      <c r="E242" s="58"/>
      <c r="F242" s="58"/>
      <c r="G242" s="58"/>
      <c r="H242" s="58"/>
      <c r="I242" s="58"/>
      <c r="J242" s="59"/>
      <c r="K242" s="192"/>
      <c r="L242" s="60"/>
      <c r="M242" s="58"/>
      <c r="N242" s="56">
        <f>N241+IF(AND(L242="Pago",OR(E242='PC Receitas'!$O$4,E242='PC Receitas'!$O$5,E242='PC Receitas'!$O$6)),J242,IF(AND(L242="Pago",OR(E242='PC Receitas'!$O$7,E242='PC Receitas'!$O$8,E242='PC Receitas'!$O$9,E242='PC Receitas'!$O$10,E242='PC Receitas'!$O$11,E242='PC Receitas'!$O$12,E242='PC Receitas'!$O$13,E242='PC Receitas'!$O$14)),-J242,0))</f>
        <v>7872.57</v>
      </c>
      <c r="S242" s="153" t="e">
        <f t="shared" si="16"/>
        <v>#N/A</v>
      </c>
      <c r="T242" s="150" t="e">
        <f t="shared" si="17"/>
        <v>#N/A</v>
      </c>
      <c r="U242" s="150" t="e">
        <f t="shared" si="18"/>
        <v>#N/A</v>
      </c>
      <c r="V242" s="150" t="e">
        <f t="shared" si="19"/>
        <v>#N/A</v>
      </c>
      <c r="W242" s="154" t="e">
        <f>VLOOKUP(E242,'PC Receitas'!$O$4:$P$14,2,FALSE)</f>
        <v>#N/A</v>
      </c>
    </row>
    <row r="243" spans="3:23" ht="19.5" customHeight="1" thickTop="1" thickBot="1" x14ac:dyDescent="0.3">
      <c r="C243" s="58"/>
      <c r="D243" s="58" t="str">
        <f t="shared" ca="1" si="15"/>
        <v/>
      </c>
      <c r="E243" s="58"/>
      <c r="F243" s="58"/>
      <c r="G243" s="58"/>
      <c r="H243" s="58"/>
      <c r="I243" s="58"/>
      <c r="J243" s="59"/>
      <c r="K243" s="192"/>
      <c r="L243" s="60"/>
      <c r="M243" s="58"/>
      <c r="N243" s="56">
        <f>N242+IF(AND(L243="Pago",OR(E243='PC Receitas'!$O$4,E243='PC Receitas'!$O$5,E243='PC Receitas'!$O$6)),J243,IF(AND(L243="Pago",OR(E243='PC Receitas'!$O$7,E243='PC Receitas'!$O$8,E243='PC Receitas'!$O$9,E243='PC Receitas'!$O$10,E243='PC Receitas'!$O$11,E243='PC Receitas'!$O$12,E243='PC Receitas'!$O$13,E243='PC Receitas'!$O$14)),-J243,0))</f>
        <v>7872.57</v>
      </c>
      <c r="S243" s="153" t="e">
        <f t="shared" si="16"/>
        <v>#N/A</v>
      </c>
      <c r="T243" s="150" t="e">
        <f t="shared" si="17"/>
        <v>#N/A</v>
      </c>
      <c r="U243" s="150" t="e">
        <f t="shared" si="18"/>
        <v>#N/A</v>
      </c>
      <c r="V243" s="150" t="e">
        <f t="shared" si="19"/>
        <v>#N/A</v>
      </c>
      <c r="W243" s="154" t="e">
        <f>VLOOKUP(E243,'PC Receitas'!$O$4:$P$14,2,FALSE)</f>
        <v>#N/A</v>
      </c>
    </row>
    <row r="244" spans="3:23" ht="19.5" customHeight="1" thickTop="1" thickBot="1" x14ac:dyDescent="0.3">
      <c r="C244" s="58"/>
      <c r="D244" s="58" t="str">
        <f t="shared" ca="1" si="15"/>
        <v/>
      </c>
      <c r="E244" s="58"/>
      <c r="F244" s="58"/>
      <c r="G244" s="58"/>
      <c r="H244" s="58"/>
      <c r="I244" s="58"/>
      <c r="J244" s="59"/>
      <c r="K244" s="192"/>
      <c r="L244" s="60"/>
      <c r="M244" s="58"/>
      <c r="N244" s="56">
        <f>N243+IF(AND(L244="Pago",OR(E244='PC Receitas'!$O$4,E244='PC Receitas'!$O$5,E244='PC Receitas'!$O$6)),J244,IF(AND(L244="Pago",OR(E244='PC Receitas'!$O$7,E244='PC Receitas'!$O$8,E244='PC Receitas'!$O$9,E244='PC Receitas'!$O$10,E244='PC Receitas'!$O$11,E244='PC Receitas'!$O$12,E244='PC Receitas'!$O$13,E244='PC Receitas'!$O$14)),-J244,0))</f>
        <v>7872.57</v>
      </c>
      <c r="S244" s="153" t="e">
        <f t="shared" si="16"/>
        <v>#N/A</v>
      </c>
      <c r="T244" s="150" t="e">
        <f t="shared" si="17"/>
        <v>#N/A</v>
      </c>
      <c r="U244" s="150" t="e">
        <f t="shared" si="18"/>
        <v>#N/A</v>
      </c>
      <c r="V244" s="150" t="e">
        <f t="shared" si="19"/>
        <v>#N/A</v>
      </c>
      <c r="W244" s="154" t="e">
        <f>VLOOKUP(E244,'PC Receitas'!$O$4:$P$14,2,FALSE)</f>
        <v>#N/A</v>
      </c>
    </row>
    <row r="245" spans="3:23" ht="19.5" customHeight="1" thickTop="1" thickBot="1" x14ac:dyDescent="0.3">
      <c r="C245" s="58"/>
      <c r="D245" s="58" t="str">
        <f t="shared" ca="1" si="15"/>
        <v/>
      </c>
      <c r="E245" s="58"/>
      <c r="F245" s="58"/>
      <c r="G245" s="58"/>
      <c r="H245" s="58"/>
      <c r="I245" s="58"/>
      <c r="J245" s="59"/>
      <c r="K245" s="192"/>
      <c r="L245" s="60"/>
      <c r="M245" s="58"/>
      <c r="N245" s="56">
        <f>N244+IF(AND(L245="Pago",OR(E245='PC Receitas'!$O$4,E245='PC Receitas'!$O$5,E245='PC Receitas'!$O$6)),J245,IF(AND(L245="Pago",OR(E245='PC Receitas'!$O$7,E245='PC Receitas'!$O$8,E245='PC Receitas'!$O$9,E245='PC Receitas'!$O$10,E245='PC Receitas'!$O$11,E245='PC Receitas'!$O$12,E245='PC Receitas'!$O$13,E245='PC Receitas'!$O$14)),-J245,0))</f>
        <v>7872.57</v>
      </c>
      <c r="S245" s="153" t="e">
        <f t="shared" si="16"/>
        <v>#N/A</v>
      </c>
      <c r="T245" s="150" t="e">
        <f t="shared" si="17"/>
        <v>#N/A</v>
      </c>
      <c r="U245" s="150" t="e">
        <f t="shared" si="18"/>
        <v>#N/A</v>
      </c>
      <c r="V245" s="150" t="e">
        <f t="shared" si="19"/>
        <v>#N/A</v>
      </c>
      <c r="W245" s="154" t="e">
        <f>VLOOKUP(E245,'PC Receitas'!$O$4:$P$14,2,FALSE)</f>
        <v>#N/A</v>
      </c>
    </row>
    <row r="246" spans="3:23" ht="19.5" customHeight="1" thickTop="1" thickBot="1" x14ac:dyDescent="0.3">
      <c r="C246" s="58"/>
      <c r="D246" s="58" t="str">
        <f t="shared" ca="1" si="15"/>
        <v/>
      </c>
      <c r="E246" s="58"/>
      <c r="F246" s="58"/>
      <c r="G246" s="58"/>
      <c r="H246" s="58"/>
      <c r="I246" s="58"/>
      <c r="J246" s="59"/>
      <c r="K246" s="192"/>
      <c r="L246" s="60"/>
      <c r="M246" s="58"/>
      <c r="N246" s="56">
        <f>N245+IF(AND(L246="Pago",OR(E246='PC Receitas'!$O$4,E246='PC Receitas'!$O$5,E246='PC Receitas'!$O$6)),J246,IF(AND(L246="Pago",OR(E246='PC Receitas'!$O$7,E246='PC Receitas'!$O$8,E246='PC Receitas'!$O$9,E246='PC Receitas'!$O$10,E246='PC Receitas'!$O$11,E246='PC Receitas'!$O$12,E246='PC Receitas'!$O$13,E246='PC Receitas'!$O$14)),-J246,0))</f>
        <v>7872.57</v>
      </c>
      <c r="S246" s="153" t="e">
        <f t="shared" si="16"/>
        <v>#N/A</v>
      </c>
      <c r="T246" s="150" t="e">
        <f t="shared" si="17"/>
        <v>#N/A</v>
      </c>
      <c r="U246" s="150" t="e">
        <f t="shared" si="18"/>
        <v>#N/A</v>
      </c>
      <c r="V246" s="150" t="e">
        <f t="shared" si="19"/>
        <v>#N/A</v>
      </c>
      <c r="W246" s="154" t="e">
        <f>VLOOKUP(E246,'PC Receitas'!$O$4:$P$14,2,FALSE)</f>
        <v>#N/A</v>
      </c>
    </row>
    <row r="247" spans="3:23" ht="19.5" customHeight="1" thickTop="1" thickBot="1" x14ac:dyDescent="0.3">
      <c r="C247" s="58"/>
      <c r="D247" s="58" t="str">
        <f t="shared" ca="1" si="15"/>
        <v/>
      </c>
      <c r="E247" s="58"/>
      <c r="F247" s="58"/>
      <c r="G247" s="58"/>
      <c r="H247" s="58"/>
      <c r="I247" s="58"/>
      <c r="J247" s="59"/>
      <c r="K247" s="192"/>
      <c r="L247" s="60"/>
      <c r="M247" s="58"/>
      <c r="N247" s="56">
        <f>N246+IF(AND(L247="Pago",OR(E247='PC Receitas'!$O$4,E247='PC Receitas'!$O$5,E247='PC Receitas'!$O$6)),J247,IF(AND(L247="Pago",OR(E247='PC Receitas'!$O$7,E247='PC Receitas'!$O$8,E247='PC Receitas'!$O$9,E247='PC Receitas'!$O$10,E247='PC Receitas'!$O$11,E247='PC Receitas'!$O$12,E247='PC Receitas'!$O$13,E247='PC Receitas'!$O$14)),-J247,0))</f>
        <v>7872.57</v>
      </c>
      <c r="S247" s="153" t="e">
        <f t="shared" si="16"/>
        <v>#N/A</v>
      </c>
      <c r="T247" s="150" t="e">
        <f t="shared" si="17"/>
        <v>#N/A</v>
      </c>
      <c r="U247" s="150" t="e">
        <f t="shared" si="18"/>
        <v>#N/A</v>
      </c>
      <c r="V247" s="150" t="e">
        <f t="shared" si="19"/>
        <v>#N/A</v>
      </c>
      <c r="W247" s="154" t="e">
        <f>VLOOKUP(E247,'PC Receitas'!$O$4:$P$14,2,FALSE)</f>
        <v>#N/A</v>
      </c>
    </row>
    <row r="248" spans="3:23" ht="19.5" customHeight="1" thickTop="1" thickBot="1" x14ac:dyDescent="0.3">
      <c r="C248" s="58"/>
      <c r="D248" s="58" t="str">
        <f t="shared" ca="1" si="15"/>
        <v/>
      </c>
      <c r="E248" s="58"/>
      <c r="F248" s="58"/>
      <c r="G248" s="58"/>
      <c r="H248" s="58"/>
      <c r="I248" s="58"/>
      <c r="J248" s="59"/>
      <c r="K248" s="192"/>
      <c r="L248" s="60"/>
      <c r="M248" s="58"/>
      <c r="N248" s="56">
        <f>N247+IF(AND(L248="Pago",OR(E248='PC Receitas'!$O$4,E248='PC Receitas'!$O$5,E248='PC Receitas'!$O$6)),J248,IF(AND(L248="Pago",OR(E248='PC Receitas'!$O$7,E248='PC Receitas'!$O$8,E248='PC Receitas'!$O$9,E248='PC Receitas'!$O$10,E248='PC Receitas'!$O$11,E248='PC Receitas'!$O$12,E248='PC Receitas'!$O$13,E248='PC Receitas'!$O$14)),-J248,0))</f>
        <v>7872.57</v>
      </c>
      <c r="S248" s="153" t="e">
        <f t="shared" si="16"/>
        <v>#N/A</v>
      </c>
      <c r="T248" s="150" t="e">
        <f t="shared" si="17"/>
        <v>#N/A</v>
      </c>
      <c r="U248" s="150" t="e">
        <f t="shared" si="18"/>
        <v>#N/A</v>
      </c>
      <c r="V248" s="150" t="e">
        <f t="shared" si="19"/>
        <v>#N/A</v>
      </c>
      <c r="W248" s="154" t="e">
        <f>VLOOKUP(E248,'PC Receitas'!$O$4:$P$14,2,FALSE)</f>
        <v>#N/A</v>
      </c>
    </row>
    <row r="249" spans="3:23" ht="19.5" customHeight="1" thickTop="1" thickBot="1" x14ac:dyDescent="0.3">
      <c r="C249" s="58"/>
      <c r="D249" s="58" t="str">
        <f t="shared" ca="1" si="15"/>
        <v/>
      </c>
      <c r="E249" s="58"/>
      <c r="F249" s="58"/>
      <c r="G249" s="58"/>
      <c r="H249" s="58"/>
      <c r="I249" s="58"/>
      <c r="J249" s="59"/>
      <c r="K249" s="192"/>
      <c r="L249" s="60"/>
      <c r="M249" s="58"/>
      <c r="N249" s="56">
        <f>N248+IF(AND(L249="Pago",OR(E249='PC Receitas'!$O$4,E249='PC Receitas'!$O$5,E249='PC Receitas'!$O$6)),J249,IF(AND(L249="Pago",OR(E249='PC Receitas'!$O$7,E249='PC Receitas'!$O$8,E249='PC Receitas'!$O$9,E249='PC Receitas'!$O$10,E249='PC Receitas'!$O$11,E249='PC Receitas'!$O$12,E249='PC Receitas'!$O$13,E249='PC Receitas'!$O$14)),-J249,0))</f>
        <v>7872.57</v>
      </c>
      <c r="S249" s="153" t="e">
        <f t="shared" si="16"/>
        <v>#N/A</v>
      </c>
      <c r="T249" s="150" t="e">
        <f t="shared" si="17"/>
        <v>#N/A</v>
      </c>
      <c r="U249" s="150" t="e">
        <f t="shared" si="18"/>
        <v>#N/A</v>
      </c>
      <c r="V249" s="150" t="e">
        <f t="shared" si="19"/>
        <v>#N/A</v>
      </c>
      <c r="W249" s="154" t="e">
        <f>VLOOKUP(E249,'PC Receitas'!$O$4:$P$14,2,FALSE)</f>
        <v>#N/A</v>
      </c>
    </row>
    <row r="250" spans="3:23" ht="19.5" customHeight="1" thickTop="1" thickBot="1" x14ac:dyDescent="0.3">
      <c r="C250" s="58"/>
      <c r="D250" s="58" t="str">
        <f t="shared" ca="1" si="15"/>
        <v/>
      </c>
      <c r="E250" s="58"/>
      <c r="F250" s="58"/>
      <c r="G250" s="58"/>
      <c r="H250" s="58"/>
      <c r="I250" s="58"/>
      <c r="J250" s="59"/>
      <c r="K250" s="192"/>
      <c r="L250" s="60"/>
      <c r="M250" s="58"/>
      <c r="N250" s="56">
        <f>N249+IF(AND(L250="Pago",OR(E250='PC Receitas'!$O$4,E250='PC Receitas'!$O$5,E250='PC Receitas'!$O$6)),J250,IF(AND(L250="Pago",OR(E250='PC Receitas'!$O$7,E250='PC Receitas'!$O$8,E250='PC Receitas'!$O$9,E250='PC Receitas'!$O$10,E250='PC Receitas'!$O$11,E250='PC Receitas'!$O$12,E250='PC Receitas'!$O$13,E250='PC Receitas'!$O$14)),-J250,0))</f>
        <v>7872.57</v>
      </c>
      <c r="S250" s="153" t="e">
        <f t="shared" si="16"/>
        <v>#N/A</v>
      </c>
      <c r="T250" s="150" t="e">
        <f t="shared" si="17"/>
        <v>#N/A</v>
      </c>
      <c r="U250" s="150" t="e">
        <f t="shared" si="18"/>
        <v>#N/A</v>
      </c>
      <c r="V250" s="150" t="e">
        <f t="shared" si="19"/>
        <v>#N/A</v>
      </c>
      <c r="W250" s="154" t="e">
        <f>VLOOKUP(E250,'PC Receitas'!$O$4:$P$14,2,FALSE)</f>
        <v>#N/A</v>
      </c>
    </row>
    <row r="251" spans="3:23" ht="19.5" customHeight="1" thickTop="1" thickBot="1" x14ac:dyDescent="0.3">
      <c r="C251" s="58"/>
      <c r="D251" s="58" t="str">
        <f t="shared" ca="1" si="15"/>
        <v/>
      </c>
      <c r="E251" s="58"/>
      <c r="F251" s="58"/>
      <c r="G251" s="58"/>
      <c r="H251" s="58"/>
      <c r="I251" s="58"/>
      <c r="J251" s="59"/>
      <c r="K251" s="192"/>
      <c r="L251" s="60"/>
      <c r="M251" s="58"/>
      <c r="N251" s="56">
        <f>N250+IF(AND(L251="Pago",OR(E251='PC Receitas'!$O$4,E251='PC Receitas'!$O$5,E251='PC Receitas'!$O$6)),J251,IF(AND(L251="Pago",OR(E251='PC Receitas'!$O$7,E251='PC Receitas'!$O$8,E251='PC Receitas'!$O$9,E251='PC Receitas'!$O$10,E251='PC Receitas'!$O$11,E251='PC Receitas'!$O$12,E251='PC Receitas'!$O$13,E251='PC Receitas'!$O$14)),-J251,0))</f>
        <v>7872.57</v>
      </c>
      <c r="S251" s="153" t="e">
        <f t="shared" si="16"/>
        <v>#N/A</v>
      </c>
      <c r="T251" s="150" t="e">
        <f t="shared" si="17"/>
        <v>#N/A</v>
      </c>
      <c r="U251" s="150" t="e">
        <f t="shared" si="18"/>
        <v>#N/A</v>
      </c>
      <c r="V251" s="150" t="e">
        <f t="shared" si="19"/>
        <v>#N/A</v>
      </c>
      <c r="W251" s="154" t="e">
        <f>VLOOKUP(E251,'PC Receitas'!$O$4:$P$14,2,FALSE)</f>
        <v>#N/A</v>
      </c>
    </row>
    <row r="252" spans="3:23" ht="19.5" customHeight="1" thickTop="1" thickBot="1" x14ac:dyDescent="0.3">
      <c r="C252" s="58"/>
      <c r="D252" s="58" t="str">
        <f t="shared" ca="1" si="15"/>
        <v/>
      </c>
      <c r="E252" s="58"/>
      <c r="F252" s="58"/>
      <c r="G252" s="58"/>
      <c r="H252" s="58"/>
      <c r="I252" s="58"/>
      <c r="J252" s="59"/>
      <c r="K252" s="192"/>
      <c r="L252" s="60"/>
      <c r="M252" s="58"/>
      <c r="N252" s="56">
        <f>N251+IF(AND(L252="Pago",OR(E252='PC Receitas'!$O$4,E252='PC Receitas'!$O$5,E252='PC Receitas'!$O$6)),J252,IF(AND(L252="Pago",OR(E252='PC Receitas'!$O$7,E252='PC Receitas'!$O$8,E252='PC Receitas'!$O$9,E252='PC Receitas'!$O$10,E252='PC Receitas'!$O$11,E252='PC Receitas'!$O$12,E252='PC Receitas'!$O$13,E252='PC Receitas'!$O$14)),-J252,0))</f>
        <v>7872.57</v>
      </c>
      <c r="S252" s="153" t="e">
        <f t="shared" si="16"/>
        <v>#N/A</v>
      </c>
      <c r="T252" s="150" t="e">
        <f t="shared" si="17"/>
        <v>#N/A</v>
      </c>
      <c r="U252" s="150" t="e">
        <f t="shared" si="18"/>
        <v>#N/A</v>
      </c>
      <c r="V252" s="150" t="e">
        <f t="shared" si="19"/>
        <v>#N/A</v>
      </c>
      <c r="W252" s="154" t="e">
        <f>VLOOKUP(E252,'PC Receitas'!$O$4:$P$14,2,FALSE)</f>
        <v>#N/A</v>
      </c>
    </row>
    <row r="253" spans="3:23" ht="19.5" customHeight="1" thickTop="1" thickBot="1" x14ac:dyDescent="0.3">
      <c r="C253" s="58"/>
      <c r="D253" s="58" t="str">
        <f t="shared" ca="1" si="15"/>
        <v/>
      </c>
      <c r="E253" s="58"/>
      <c r="F253" s="58"/>
      <c r="G253" s="58"/>
      <c r="H253" s="58"/>
      <c r="I253" s="58"/>
      <c r="J253" s="59"/>
      <c r="K253" s="192"/>
      <c r="L253" s="60"/>
      <c r="M253" s="58"/>
      <c r="N253" s="56">
        <f>N252+IF(AND(L253="Pago",OR(E253='PC Receitas'!$O$4,E253='PC Receitas'!$O$5,E253='PC Receitas'!$O$6)),J253,IF(AND(L253="Pago",OR(E253='PC Receitas'!$O$7,E253='PC Receitas'!$O$8,E253='PC Receitas'!$O$9,E253='PC Receitas'!$O$10,E253='PC Receitas'!$O$11,E253='PC Receitas'!$O$12,E253='PC Receitas'!$O$13,E253='PC Receitas'!$O$14)),-J253,0))</f>
        <v>7872.57</v>
      </c>
      <c r="S253" s="153" t="e">
        <f t="shared" si="16"/>
        <v>#N/A</v>
      </c>
      <c r="T253" s="150" t="e">
        <f t="shared" si="17"/>
        <v>#N/A</v>
      </c>
      <c r="U253" s="150" t="e">
        <f t="shared" si="18"/>
        <v>#N/A</v>
      </c>
      <c r="V253" s="150" t="e">
        <f t="shared" si="19"/>
        <v>#N/A</v>
      </c>
      <c r="W253" s="154" t="e">
        <f>VLOOKUP(E253,'PC Receitas'!$O$4:$P$14,2,FALSE)</f>
        <v>#N/A</v>
      </c>
    </row>
    <row r="254" spans="3:23" ht="19.5" customHeight="1" thickTop="1" thickBot="1" x14ac:dyDescent="0.3">
      <c r="C254" s="58"/>
      <c r="D254" s="58" t="str">
        <f t="shared" ca="1" si="15"/>
        <v/>
      </c>
      <c r="E254" s="58"/>
      <c r="F254" s="58"/>
      <c r="G254" s="58"/>
      <c r="H254" s="58"/>
      <c r="I254" s="58"/>
      <c r="J254" s="59"/>
      <c r="K254" s="192"/>
      <c r="L254" s="60"/>
      <c r="M254" s="58"/>
      <c r="N254" s="56">
        <f>N253+IF(AND(L254="Pago",OR(E254='PC Receitas'!$O$4,E254='PC Receitas'!$O$5,E254='PC Receitas'!$O$6)),J254,IF(AND(L254="Pago",OR(E254='PC Receitas'!$O$7,E254='PC Receitas'!$O$8,E254='PC Receitas'!$O$9,E254='PC Receitas'!$O$10,E254='PC Receitas'!$O$11,E254='PC Receitas'!$O$12,E254='PC Receitas'!$O$13,E254='PC Receitas'!$O$14)),-J254,0))</f>
        <v>7872.57</v>
      </c>
      <c r="S254" s="153" t="e">
        <f t="shared" si="16"/>
        <v>#N/A</v>
      </c>
      <c r="T254" s="150" t="e">
        <f t="shared" si="17"/>
        <v>#N/A</v>
      </c>
      <c r="U254" s="150" t="e">
        <f t="shared" si="18"/>
        <v>#N/A</v>
      </c>
      <c r="V254" s="150" t="e">
        <f t="shared" si="19"/>
        <v>#N/A</v>
      </c>
      <c r="W254" s="154" t="e">
        <f>VLOOKUP(E254,'PC Receitas'!$O$4:$P$14,2,FALSE)</f>
        <v>#N/A</v>
      </c>
    </row>
    <row r="255" spans="3:23" ht="19.5" customHeight="1" thickTop="1" thickBot="1" x14ac:dyDescent="0.3">
      <c r="C255" s="58"/>
      <c r="D255" s="58" t="str">
        <f t="shared" ca="1" si="15"/>
        <v/>
      </c>
      <c r="E255" s="58"/>
      <c r="F255" s="58"/>
      <c r="G255" s="58"/>
      <c r="H255" s="58"/>
      <c r="I255" s="58"/>
      <c r="J255" s="59"/>
      <c r="K255" s="192"/>
      <c r="L255" s="60"/>
      <c r="M255" s="58"/>
      <c r="N255" s="56">
        <f>N254+IF(AND(L255="Pago",OR(E255='PC Receitas'!$O$4,E255='PC Receitas'!$O$5,E255='PC Receitas'!$O$6)),J255,IF(AND(L255="Pago",OR(E255='PC Receitas'!$O$7,E255='PC Receitas'!$O$8,E255='PC Receitas'!$O$9,E255='PC Receitas'!$O$10,E255='PC Receitas'!$O$11,E255='PC Receitas'!$O$12,E255='PC Receitas'!$O$13,E255='PC Receitas'!$O$14)),-J255,0))</f>
        <v>7872.57</v>
      </c>
      <c r="S255" s="153" t="e">
        <f t="shared" si="16"/>
        <v>#N/A</v>
      </c>
      <c r="T255" s="150" t="e">
        <f t="shared" si="17"/>
        <v>#N/A</v>
      </c>
      <c r="U255" s="150" t="e">
        <f t="shared" si="18"/>
        <v>#N/A</v>
      </c>
      <c r="V255" s="150" t="e">
        <f t="shared" si="19"/>
        <v>#N/A</v>
      </c>
      <c r="W255" s="154" t="e">
        <f>VLOOKUP(E255,'PC Receitas'!$O$4:$P$14,2,FALSE)</f>
        <v>#N/A</v>
      </c>
    </row>
    <row r="256" spans="3:23" ht="19.5" customHeight="1" thickTop="1" thickBot="1" x14ac:dyDescent="0.3">
      <c r="C256" s="58"/>
      <c r="D256" s="58" t="str">
        <f t="shared" ca="1" si="15"/>
        <v/>
      </c>
      <c r="E256" s="58"/>
      <c r="F256" s="58"/>
      <c r="G256" s="58"/>
      <c r="H256" s="58"/>
      <c r="I256" s="58"/>
      <c r="J256" s="59"/>
      <c r="K256" s="192"/>
      <c r="L256" s="60"/>
      <c r="M256" s="58"/>
      <c r="N256" s="56">
        <f>N255+IF(AND(L256="Pago",OR(E256='PC Receitas'!$O$4,E256='PC Receitas'!$O$5,E256='PC Receitas'!$O$6)),J256,IF(AND(L256="Pago",OR(E256='PC Receitas'!$O$7,E256='PC Receitas'!$O$8,E256='PC Receitas'!$O$9,E256='PC Receitas'!$O$10,E256='PC Receitas'!$O$11,E256='PC Receitas'!$O$12,E256='PC Receitas'!$O$13,E256='PC Receitas'!$O$14)),-J256,0))</f>
        <v>7872.57</v>
      </c>
      <c r="S256" s="153" t="e">
        <f t="shared" si="16"/>
        <v>#N/A</v>
      </c>
      <c r="T256" s="150" t="e">
        <f t="shared" si="17"/>
        <v>#N/A</v>
      </c>
      <c r="U256" s="150" t="e">
        <f t="shared" si="18"/>
        <v>#N/A</v>
      </c>
      <c r="V256" s="150" t="e">
        <f t="shared" si="19"/>
        <v>#N/A</v>
      </c>
      <c r="W256" s="154" t="e">
        <f>VLOOKUP(E256,'PC Receitas'!$O$4:$P$14,2,FALSE)</f>
        <v>#N/A</v>
      </c>
    </row>
    <row r="257" spans="3:23" ht="19.5" customHeight="1" thickTop="1" thickBot="1" x14ac:dyDescent="0.3">
      <c r="C257" s="58"/>
      <c r="D257" s="58" t="str">
        <f t="shared" ca="1" si="15"/>
        <v/>
      </c>
      <c r="E257" s="58"/>
      <c r="F257" s="58"/>
      <c r="G257" s="58"/>
      <c r="H257" s="58"/>
      <c r="I257" s="58"/>
      <c r="J257" s="59"/>
      <c r="K257" s="192"/>
      <c r="L257" s="60"/>
      <c r="M257" s="58"/>
      <c r="N257" s="56">
        <f>N256+IF(AND(L257="Pago",OR(E257='PC Receitas'!$O$4,E257='PC Receitas'!$O$5,E257='PC Receitas'!$O$6)),J257,IF(AND(L257="Pago",OR(E257='PC Receitas'!$O$7,E257='PC Receitas'!$O$8,E257='PC Receitas'!$O$9,E257='PC Receitas'!$O$10,E257='PC Receitas'!$O$11,E257='PC Receitas'!$O$12,E257='PC Receitas'!$O$13,E257='PC Receitas'!$O$14)),-J257,0))</f>
        <v>7872.57</v>
      </c>
      <c r="S257" s="153" t="e">
        <f t="shared" si="16"/>
        <v>#N/A</v>
      </c>
      <c r="T257" s="150" t="e">
        <f t="shared" si="17"/>
        <v>#N/A</v>
      </c>
      <c r="U257" s="150" t="e">
        <f t="shared" si="18"/>
        <v>#N/A</v>
      </c>
      <c r="V257" s="150" t="e">
        <f t="shared" si="19"/>
        <v>#N/A</v>
      </c>
      <c r="W257" s="154" t="e">
        <f>VLOOKUP(E257,'PC Receitas'!$O$4:$P$14,2,FALSE)</f>
        <v>#N/A</v>
      </c>
    </row>
    <row r="258" spans="3:23" ht="19.5" customHeight="1" thickTop="1" thickBot="1" x14ac:dyDescent="0.3">
      <c r="C258" s="58"/>
      <c r="D258" s="58" t="str">
        <f t="shared" ca="1" si="15"/>
        <v/>
      </c>
      <c r="E258" s="58"/>
      <c r="F258" s="58"/>
      <c r="G258" s="58"/>
      <c r="H258" s="58"/>
      <c r="I258" s="58"/>
      <c r="J258" s="59"/>
      <c r="K258" s="192"/>
      <c r="L258" s="60"/>
      <c r="M258" s="58"/>
      <c r="N258" s="56">
        <f>N257+IF(AND(L258="Pago",OR(E258='PC Receitas'!$O$4,E258='PC Receitas'!$O$5,E258='PC Receitas'!$O$6)),J258,IF(AND(L258="Pago",OR(E258='PC Receitas'!$O$7,E258='PC Receitas'!$O$8,E258='PC Receitas'!$O$9,E258='PC Receitas'!$O$10,E258='PC Receitas'!$O$11,E258='PC Receitas'!$O$12,E258='PC Receitas'!$O$13,E258='PC Receitas'!$O$14)),-J258,0))</f>
        <v>7872.57</v>
      </c>
      <c r="S258" s="153" t="e">
        <f t="shared" si="16"/>
        <v>#N/A</v>
      </c>
      <c r="T258" s="150" t="e">
        <f t="shared" si="17"/>
        <v>#N/A</v>
      </c>
      <c r="U258" s="150" t="e">
        <f t="shared" si="18"/>
        <v>#N/A</v>
      </c>
      <c r="V258" s="150" t="e">
        <f t="shared" si="19"/>
        <v>#N/A</v>
      </c>
      <c r="W258" s="154" t="e">
        <f>VLOOKUP(E258,'PC Receitas'!$O$4:$P$14,2,FALSE)</f>
        <v>#N/A</v>
      </c>
    </row>
    <row r="259" spans="3:23" ht="19.5" customHeight="1" thickTop="1" thickBot="1" x14ac:dyDescent="0.3">
      <c r="C259" s="58"/>
      <c r="D259" s="58" t="str">
        <f t="shared" ca="1" si="15"/>
        <v/>
      </c>
      <c r="E259" s="58"/>
      <c r="F259" s="58"/>
      <c r="G259" s="58"/>
      <c r="H259" s="58"/>
      <c r="I259" s="58"/>
      <c r="J259" s="59"/>
      <c r="K259" s="192"/>
      <c r="L259" s="60"/>
      <c r="M259" s="58"/>
      <c r="N259" s="56">
        <f>N258+IF(AND(L259="Pago",OR(E259='PC Receitas'!$O$4,E259='PC Receitas'!$O$5,E259='PC Receitas'!$O$6)),J259,IF(AND(L259="Pago",OR(E259='PC Receitas'!$O$7,E259='PC Receitas'!$O$8,E259='PC Receitas'!$O$9,E259='PC Receitas'!$O$10,E259='PC Receitas'!$O$11,E259='PC Receitas'!$O$12,E259='PC Receitas'!$O$13,E259='PC Receitas'!$O$14)),-J259,0))</f>
        <v>7872.57</v>
      </c>
      <c r="S259" s="153" t="e">
        <f t="shared" si="16"/>
        <v>#N/A</v>
      </c>
      <c r="T259" s="150" t="e">
        <f t="shared" si="17"/>
        <v>#N/A</v>
      </c>
      <c r="U259" s="150" t="e">
        <f t="shared" si="18"/>
        <v>#N/A</v>
      </c>
      <c r="V259" s="150" t="e">
        <f t="shared" si="19"/>
        <v>#N/A</v>
      </c>
      <c r="W259" s="154" t="e">
        <f>VLOOKUP(E259,'PC Receitas'!$O$4:$P$14,2,FALSE)</f>
        <v>#N/A</v>
      </c>
    </row>
    <row r="260" spans="3:23" ht="19.5" customHeight="1" thickTop="1" thickBot="1" x14ac:dyDescent="0.3">
      <c r="C260" s="58"/>
      <c r="D260" s="58" t="str">
        <f t="shared" ca="1" si="15"/>
        <v/>
      </c>
      <c r="E260" s="58"/>
      <c r="F260" s="58"/>
      <c r="G260" s="58"/>
      <c r="H260" s="58"/>
      <c r="I260" s="58"/>
      <c r="J260" s="59"/>
      <c r="K260" s="192"/>
      <c r="L260" s="60"/>
      <c r="M260" s="58"/>
      <c r="N260" s="56">
        <f>N259+IF(AND(L260="Pago",OR(E260='PC Receitas'!$O$4,E260='PC Receitas'!$O$5,E260='PC Receitas'!$O$6)),J260,IF(AND(L260="Pago",OR(E260='PC Receitas'!$O$7,E260='PC Receitas'!$O$8,E260='PC Receitas'!$O$9,E260='PC Receitas'!$O$10,E260='PC Receitas'!$O$11,E260='PC Receitas'!$O$12,E260='PC Receitas'!$O$13,E260='PC Receitas'!$O$14)),-J260,0))</f>
        <v>7872.57</v>
      </c>
      <c r="S260" s="153" t="e">
        <f t="shared" si="16"/>
        <v>#N/A</v>
      </c>
      <c r="T260" s="150" t="e">
        <f t="shared" si="17"/>
        <v>#N/A</v>
      </c>
      <c r="U260" s="150" t="e">
        <f t="shared" si="18"/>
        <v>#N/A</v>
      </c>
      <c r="V260" s="150" t="e">
        <f t="shared" si="19"/>
        <v>#N/A</v>
      </c>
      <c r="W260" s="154" t="e">
        <f>VLOOKUP(E260,'PC Receitas'!$O$4:$P$14,2,FALSE)</f>
        <v>#N/A</v>
      </c>
    </row>
    <row r="261" spans="3:23" ht="19.5" customHeight="1" thickTop="1" thickBot="1" x14ac:dyDescent="0.3">
      <c r="C261" s="58"/>
      <c r="D261" s="58" t="str">
        <f t="shared" ca="1" si="15"/>
        <v/>
      </c>
      <c r="E261" s="58"/>
      <c r="F261" s="58"/>
      <c r="G261" s="58"/>
      <c r="H261" s="58"/>
      <c r="I261" s="58"/>
      <c r="J261" s="59"/>
      <c r="K261" s="192"/>
      <c r="L261" s="60"/>
      <c r="M261" s="58"/>
      <c r="N261" s="56">
        <f>N260+IF(AND(L261="Pago",OR(E261='PC Receitas'!$O$4,E261='PC Receitas'!$O$5,E261='PC Receitas'!$O$6)),J261,IF(AND(L261="Pago",OR(E261='PC Receitas'!$O$7,E261='PC Receitas'!$O$8,E261='PC Receitas'!$O$9,E261='PC Receitas'!$O$10,E261='PC Receitas'!$O$11,E261='PC Receitas'!$O$12,E261='PC Receitas'!$O$13,E261='PC Receitas'!$O$14)),-J261,0))</f>
        <v>7872.57</v>
      </c>
      <c r="S261" s="153" t="e">
        <f t="shared" si="16"/>
        <v>#N/A</v>
      </c>
      <c r="T261" s="150" t="e">
        <f t="shared" si="17"/>
        <v>#N/A</v>
      </c>
      <c r="U261" s="150" t="e">
        <f t="shared" si="18"/>
        <v>#N/A</v>
      </c>
      <c r="V261" s="150" t="e">
        <f t="shared" si="19"/>
        <v>#N/A</v>
      </c>
      <c r="W261" s="154" t="e">
        <f>VLOOKUP(E261,'PC Receitas'!$O$4:$P$14,2,FALSE)</f>
        <v>#N/A</v>
      </c>
    </row>
    <row r="262" spans="3:23" ht="19.5" customHeight="1" thickTop="1" thickBot="1" x14ac:dyDescent="0.3">
      <c r="C262" s="58"/>
      <c r="D262" s="58" t="str">
        <f t="shared" ref="D262:D325" ca="1" si="20">IF(C262&lt;&gt;"",TEXT(C262,"00")&amp;"/08/"&amp;YEAR(TODAY()),"")</f>
        <v/>
      </c>
      <c r="E262" s="58"/>
      <c r="F262" s="58"/>
      <c r="G262" s="58"/>
      <c r="H262" s="58"/>
      <c r="I262" s="58"/>
      <c r="J262" s="59"/>
      <c r="K262" s="192"/>
      <c r="L262" s="60"/>
      <c r="M262" s="58"/>
      <c r="N262" s="56">
        <f>N261+IF(AND(L262="Pago",OR(E262='PC Receitas'!$O$4,E262='PC Receitas'!$O$5,E262='PC Receitas'!$O$6)),J262,IF(AND(L262="Pago",OR(E262='PC Receitas'!$O$7,E262='PC Receitas'!$O$8,E262='PC Receitas'!$O$9,E262='PC Receitas'!$O$10,E262='PC Receitas'!$O$11,E262='PC Receitas'!$O$12,E262='PC Receitas'!$O$13,E262='PC Receitas'!$O$14)),-J262,0))</f>
        <v>7872.57</v>
      </c>
      <c r="S262" s="153" t="e">
        <f t="shared" ref="S262:S325" si="21">IF(W262="Despesas_com_RH","Despesa",IF(W262="Despesas_Operacionais","Despesa",IF(W262="Despesas_com_Marketing","Despesa",IF(W262="Impostos","Despesa",IF(W262="Investimentos","Despesa","")))))</f>
        <v>#N/A</v>
      </c>
      <c r="T262" s="150" t="e">
        <f t="shared" ref="T262:T325" si="22">IF(W262="Despesas_com_Produtos","Despesa",IF(W262="Despesas_com_Serviços","Despesa",IF(W262="Despesas_Não_Operacionais","Despesa","")))</f>
        <v>#N/A</v>
      </c>
      <c r="U262" s="150" t="e">
        <f t="shared" ref="U262:U325" si="23">IF(W262="Receitas_com_Produtos","Receita",IF(W262="Receitas_com_Serviços","Receita",IF(W262="Receitas_Não_Operacionais","Receita","")))</f>
        <v>#N/A</v>
      </c>
      <c r="V262" s="150" t="e">
        <f t="shared" ref="V262:V325" si="24">IF(S262&lt;&gt;"",S262,IF(T262&lt;&gt;"",T262,IF(U262&lt;&gt;"",U262,"")))</f>
        <v>#N/A</v>
      </c>
      <c r="W262" s="154" t="e">
        <f>VLOOKUP(E262,'PC Receitas'!$O$4:$P$14,2,FALSE)</f>
        <v>#N/A</v>
      </c>
    </row>
    <row r="263" spans="3:23" ht="19.5" customHeight="1" thickTop="1" thickBot="1" x14ac:dyDescent="0.3">
      <c r="C263" s="58"/>
      <c r="D263" s="58" t="str">
        <f t="shared" ca="1" si="20"/>
        <v/>
      </c>
      <c r="E263" s="58"/>
      <c r="F263" s="58"/>
      <c r="G263" s="58"/>
      <c r="H263" s="58"/>
      <c r="I263" s="58"/>
      <c r="J263" s="59"/>
      <c r="K263" s="192"/>
      <c r="L263" s="60"/>
      <c r="M263" s="58"/>
      <c r="N263" s="56">
        <f>N262+IF(AND(L263="Pago",OR(E263='PC Receitas'!$O$4,E263='PC Receitas'!$O$5,E263='PC Receitas'!$O$6)),J263,IF(AND(L263="Pago",OR(E263='PC Receitas'!$O$7,E263='PC Receitas'!$O$8,E263='PC Receitas'!$O$9,E263='PC Receitas'!$O$10,E263='PC Receitas'!$O$11,E263='PC Receitas'!$O$12,E263='PC Receitas'!$O$13,E263='PC Receitas'!$O$14)),-J263,0))</f>
        <v>7872.57</v>
      </c>
      <c r="S263" s="153" t="e">
        <f t="shared" si="21"/>
        <v>#N/A</v>
      </c>
      <c r="T263" s="150" t="e">
        <f t="shared" si="22"/>
        <v>#N/A</v>
      </c>
      <c r="U263" s="150" t="e">
        <f t="shared" si="23"/>
        <v>#N/A</v>
      </c>
      <c r="V263" s="150" t="e">
        <f t="shared" si="24"/>
        <v>#N/A</v>
      </c>
      <c r="W263" s="154" t="e">
        <f>VLOOKUP(E263,'PC Receitas'!$O$4:$P$14,2,FALSE)</f>
        <v>#N/A</v>
      </c>
    </row>
    <row r="264" spans="3:23" ht="19.5" customHeight="1" thickTop="1" thickBot="1" x14ac:dyDescent="0.3">
      <c r="C264" s="58"/>
      <c r="D264" s="58" t="str">
        <f t="shared" ca="1" si="20"/>
        <v/>
      </c>
      <c r="E264" s="58"/>
      <c r="F264" s="58"/>
      <c r="G264" s="58"/>
      <c r="H264" s="58"/>
      <c r="I264" s="58"/>
      <c r="J264" s="59"/>
      <c r="K264" s="192"/>
      <c r="L264" s="60"/>
      <c r="M264" s="58"/>
      <c r="N264" s="56">
        <f>N263+IF(AND(L264="Pago",OR(E264='PC Receitas'!$O$4,E264='PC Receitas'!$O$5,E264='PC Receitas'!$O$6)),J264,IF(AND(L264="Pago",OR(E264='PC Receitas'!$O$7,E264='PC Receitas'!$O$8,E264='PC Receitas'!$O$9,E264='PC Receitas'!$O$10,E264='PC Receitas'!$O$11,E264='PC Receitas'!$O$12,E264='PC Receitas'!$O$13,E264='PC Receitas'!$O$14)),-J264,0))</f>
        <v>7872.57</v>
      </c>
      <c r="S264" s="153" t="e">
        <f t="shared" si="21"/>
        <v>#N/A</v>
      </c>
      <c r="T264" s="150" t="e">
        <f t="shared" si="22"/>
        <v>#N/A</v>
      </c>
      <c r="U264" s="150" t="e">
        <f t="shared" si="23"/>
        <v>#N/A</v>
      </c>
      <c r="V264" s="150" t="e">
        <f t="shared" si="24"/>
        <v>#N/A</v>
      </c>
      <c r="W264" s="154" t="e">
        <f>VLOOKUP(E264,'PC Receitas'!$O$4:$P$14,2,FALSE)</f>
        <v>#N/A</v>
      </c>
    </row>
    <row r="265" spans="3:23" ht="19.5" customHeight="1" thickTop="1" thickBot="1" x14ac:dyDescent="0.3">
      <c r="C265" s="58"/>
      <c r="D265" s="58" t="str">
        <f t="shared" ca="1" si="20"/>
        <v/>
      </c>
      <c r="E265" s="58"/>
      <c r="F265" s="58"/>
      <c r="G265" s="58"/>
      <c r="H265" s="58"/>
      <c r="I265" s="58"/>
      <c r="J265" s="59"/>
      <c r="K265" s="192"/>
      <c r="L265" s="60"/>
      <c r="M265" s="58"/>
      <c r="N265" s="56">
        <f>N264+IF(AND(L265="Pago",OR(E265='PC Receitas'!$O$4,E265='PC Receitas'!$O$5,E265='PC Receitas'!$O$6)),J265,IF(AND(L265="Pago",OR(E265='PC Receitas'!$O$7,E265='PC Receitas'!$O$8,E265='PC Receitas'!$O$9,E265='PC Receitas'!$O$10,E265='PC Receitas'!$O$11,E265='PC Receitas'!$O$12,E265='PC Receitas'!$O$13,E265='PC Receitas'!$O$14)),-J265,0))</f>
        <v>7872.57</v>
      </c>
      <c r="S265" s="153" t="e">
        <f t="shared" si="21"/>
        <v>#N/A</v>
      </c>
      <c r="T265" s="150" t="e">
        <f t="shared" si="22"/>
        <v>#N/A</v>
      </c>
      <c r="U265" s="150" t="e">
        <f t="shared" si="23"/>
        <v>#N/A</v>
      </c>
      <c r="V265" s="150" t="e">
        <f t="shared" si="24"/>
        <v>#N/A</v>
      </c>
      <c r="W265" s="154" t="e">
        <f>VLOOKUP(E265,'PC Receitas'!$O$4:$P$14,2,FALSE)</f>
        <v>#N/A</v>
      </c>
    </row>
    <row r="266" spans="3:23" ht="19.5" customHeight="1" thickTop="1" thickBot="1" x14ac:dyDescent="0.3">
      <c r="C266" s="58"/>
      <c r="D266" s="58" t="str">
        <f t="shared" ca="1" si="20"/>
        <v/>
      </c>
      <c r="E266" s="58"/>
      <c r="F266" s="58"/>
      <c r="G266" s="58"/>
      <c r="H266" s="58"/>
      <c r="I266" s="58"/>
      <c r="J266" s="59"/>
      <c r="K266" s="192"/>
      <c r="L266" s="60"/>
      <c r="M266" s="58"/>
      <c r="N266" s="56">
        <f>N265+IF(AND(L266="Pago",OR(E266='PC Receitas'!$O$4,E266='PC Receitas'!$O$5,E266='PC Receitas'!$O$6)),J266,IF(AND(L266="Pago",OR(E266='PC Receitas'!$O$7,E266='PC Receitas'!$O$8,E266='PC Receitas'!$O$9,E266='PC Receitas'!$O$10,E266='PC Receitas'!$O$11,E266='PC Receitas'!$O$12,E266='PC Receitas'!$O$13,E266='PC Receitas'!$O$14)),-J266,0))</f>
        <v>7872.57</v>
      </c>
      <c r="S266" s="153" t="e">
        <f t="shared" si="21"/>
        <v>#N/A</v>
      </c>
      <c r="T266" s="150" t="e">
        <f t="shared" si="22"/>
        <v>#N/A</v>
      </c>
      <c r="U266" s="150" t="e">
        <f t="shared" si="23"/>
        <v>#N/A</v>
      </c>
      <c r="V266" s="150" t="e">
        <f t="shared" si="24"/>
        <v>#N/A</v>
      </c>
      <c r="W266" s="154" t="e">
        <f>VLOOKUP(E266,'PC Receitas'!$O$4:$P$14,2,FALSE)</f>
        <v>#N/A</v>
      </c>
    </row>
    <row r="267" spans="3:23" ht="19.5" customHeight="1" thickTop="1" thickBot="1" x14ac:dyDescent="0.3">
      <c r="C267" s="58"/>
      <c r="D267" s="58" t="str">
        <f t="shared" ca="1" si="20"/>
        <v/>
      </c>
      <c r="E267" s="58"/>
      <c r="F267" s="58"/>
      <c r="G267" s="58"/>
      <c r="H267" s="58"/>
      <c r="I267" s="58"/>
      <c r="J267" s="59"/>
      <c r="K267" s="192"/>
      <c r="L267" s="60"/>
      <c r="M267" s="58"/>
      <c r="N267" s="56">
        <f>N266+IF(AND(L267="Pago",OR(E267='PC Receitas'!$O$4,E267='PC Receitas'!$O$5,E267='PC Receitas'!$O$6)),J267,IF(AND(L267="Pago",OR(E267='PC Receitas'!$O$7,E267='PC Receitas'!$O$8,E267='PC Receitas'!$O$9,E267='PC Receitas'!$O$10,E267='PC Receitas'!$O$11,E267='PC Receitas'!$O$12,E267='PC Receitas'!$O$13,E267='PC Receitas'!$O$14)),-J267,0))</f>
        <v>7872.57</v>
      </c>
      <c r="S267" s="153" t="e">
        <f t="shared" si="21"/>
        <v>#N/A</v>
      </c>
      <c r="T267" s="150" t="e">
        <f t="shared" si="22"/>
        <v>#N/A</v>
      </c>
      <c r="U267" s="150" t="e">
        <f t="shared" si="23"/>
        <v>#N/A</v>
      </c>
      <c r="V267" s="150" t="e">
        <f t="shared" si="24"/>
        <v>#N/A</v>
      </c>
      <c r="W267" s="154" t="e">
        <f>VLOOKUP(E267,'PC Receitas'!$O$4:$P$14,2,FALSE)</f>
        <v>#N/A</v>
      </c>
    </row>
    <row r="268" spans="3:23" ht="19.5" customHeight="1" thickTop="1" thickBot="1" x14ac:dyDescent="0.3">
      <c r="C268" s="58"/>
      <c r="D268" s="58" t="str">
        <f t="shared" ca="1" si="20"/>
        <v/>
      </c>
      <c r="E268" s="58"/>
      <c r="F268" s="58"/>
      <c r="G268" s="58"/>
      <c r="H268" s="58"/>
      <c r="I268" s="58"/>
      <c r="J268" s="59"/>
      <c r="K268" s="192"/>
      <c r="L268" s="60"/>
      <c r="M268" s="58"/>
      <c r="N268" s="56">
        <f>N267+IF(AND(L268="Pago",OR(E268='PC Receitas'!$O$4,E268='PC Receitas'!$O$5,E268='PC Receitas'!$O$6)),J268,IF(AND(L268="Pago",OR(E268='PC Receitas'!$O$7,E268='PC Receitas'!$O$8,E268='PC Receitas'!$O$9,E268='PC Receitas'!$O$10,E268='PC Receitas'!$O$11,E268='PC Receitas'!$O$12,E268='PC Receitas'!$O$13,E268='PC Receitas'!$O$14)),-J268,0))</f>
        <v>7872.57</v>
      </c>
      <c r="S268" s="153" t="e">
        <f t="shared" si="21"/>
        <v>#N/A</v>
      </c>
      <c r="T268" s="150" t="e">
        <f t="shared" si="22"/>
        <v>#N/A</v>
      </c>
      <c r="U268" s="150" t="e">
        <f t="shared" si="23"/>
        <v>#N/A</v>
      </c>
      <c r="V268" s="150" t="e">
        <f t="shared" si="24"/>
        <v>#N/A</v>
      </c>
      <c r="W268" s="154" t="e">
        <f>VLOOKUP(E268,'PC Receitas'!$O$4:$P$14,2,FALSE)</f>
        <v>#N/A</v>
      </c>
    </row>
    <row r="269" spans="3:23" ht="19.5" customHeight="1" thickTop="1" thickBot="1" x14ac:dyDescent="0.3">
      <c r="C269" s="58"/>
      <c r="D269" s="58" t="str">
        <f t="shared" ca="1" si="20"/>
        <v/>
      </c>
      <c r="E269" s="58"/>
      <c r="F269" s="58"/>
      <c r="G269" s="58"/>
      <c r="H269" s="58"/>
      <c r="I269" s="58"/>
      <c r="J269" s="59"/>
      <c r="K269" s="192"/>
      <c r="L269" s="60"/>
      <c r="M269" s="58"/>
      <c r="N269" s="56">
        <f>N268+IF(AND(L269="Pago",OR(E269='PC Receitas'!$O$4,E269='PC Receitas'!$O$5,E269='PC Receitas'!$O$6)),J269,IF(AND(L269="Pago",OR(E269='PC Receitas'!$O$7,E269='PC Receitas'!$O$8,E269='PC Receitas'!$O$9,E269='PC Receitas'!$O$10,E269='PC Receitas'!$O$11,E269='PC Receitas'!$O$12,E269='PC Receitas'!$O$13,E269='PC Receitas'!$O$14)),-J269,0))</f>
        <v>7872.57</v>
      </c>
      <c r="S269" s="153" t="e">
        <f t="shared" si="21"/>
        <v>#N/A</v>
      </c>
      <c r="T269" s="150" t="e">
        <f t="shared" si="22"/>
        <v>#N/A</v>
      </c>
      <c r="U269" s="150" t="e">
        <f t="shared" si="23"/>
        <v>#N/A</v>
      </c>
      <c r="V269" s="150" t="e">
        <f t="shared" si="24"/>
        <v>#N/A</v>
      </c>
      <c r="W269" s="154" t="e">
        <f>VLOOKUP(E269,'PC Receitas'!$O$4:$P$14,2,FALSE)</f>
        <v>#N/A</v>
      </c>
    </row>
    <row r="270" spans="3:23" ht="19.5" customHeight="1" thickTop="1" thickBot="1" x14ac:dyDescent="0.3">
      <c r="C270" s="58"/>
      <c r="D270" s="58" t="str">
        <f t="shared" ca="1" si="20"/>
        <v/>
      </c>
      <c r="E270" s="58"/>
      <c r="F270" s="58"/>
      <c r="G270" s="58"/>
      <c r="H270" s="58"/>
      <c r="I270" s="58"/>
      <c r="J270" s="59"/>
      <c r="K270" s="192"/>
      <c r="L270" s="60"/>
      <c r="M270" s="58"/>
      <c r="N270" s="56">
        <f>N269+IF(AND(L270="Pago",OR(E270='PC Receitas'!$O$4,E270='PC Receitas'!$O$5,E270='PC Receitas'!$O$6)),J270,IF(AND(L270="Pago",OR(E270='PC Receitas'!$O$7,E270='PC Receitas'!$O$8,E270='PC Receitas'!$O$9,E270='PC Receitas'!$O$10,E270='PC Receitas'!$O$11,E270='PC Receitas'!$O$12,E270='PC Receitas'!$O$13,E270='PC Receitas'!$O$14)),-J270,0))</f>
        <v>7872.57</v>
      </c>
      <c r="S270" s="153" t="e">
        <f t="shared" si="21"/>
        <v>#N/A</v>
      </c>
      <c r="T270" s="150" t="e">
        <f t="shared" si="22"/>
        <v>#N/A</v>
      </c>
      <c r="U270" s="150" t="e">
        <f t="shared" si="23"/>
        <v>#N/A</v>
      </c>
      <c r="V270" s="150" t="e">
        <f t="shared" si="24"/>
        <v>#N/A</v>
      </c>
      <c r="W270" s="154" t="e">
        <f>VLOOKUP(E270,'PC Receitas'!$O$4:$P$14,2,FALSE)</f>
        <v>#N/A</v>
      </c>
    </row>
    <row r="271" spans="3:23" ht="19.5" customHeight="1" thickTop="1" thickBot="1" x14ac:dyDescent="0.3">
      <c r="C271" s="58"/>
      <c r="D271" s="58" t="str">
        <f t="shared" ca="1" si="20"/>
        <v/>
      </c>
      <c r="E271" s="58"/>
      <c r="F271" s="58"/>
      <c r="G271" s="58"/>
      <c r="H271" s="58"/>
      <c r="I271" s="58"/>
      <c r="J271" s="59"/>
      <c r="K271" s="192"/>
      <c r="L271" s="60"/>
      <c r="M271" s="58"/>
      <c r="N271" s="56">
        <f>N270+IF(AND(L271="Pago",OR(E271='PC Receitas'!$O$4,E271='PC Receitas'!$O$5,E271='PC Receitas'!$O$6)),J271,IF(AND(L271="Pago",OR(E271='PC Receitas'!$O$7,E271='PC Receitas'!$O$8,E271='PC Receitas'!$O$9,E271='PC Receitas'!$O$10,E271='PC Receitas'!$O$11,E271='PC Receitas'!$O$12,E271='PC Receitas'!$O$13,E271='PC Receitas'!$O$14)),-J271,0))</f>
        <v>7872.57</v>
      </c>
      <c r="S271" s="153" t="e">
        <f t="shared" si="21"/>
        <v>#N/A</v>
      </c>
      <c r="T271" s="150" t="e">
        <f t="shared" si="22"/>
        <v>#N/A</v>
      </c>
      <c r="U271" s="150" t="e">
        <f t="shared" si="23"/>
        <v>#N/A</v>
      </c>
      <c r="V271" s="150" t="e">
        <f t="shared" si="24"/>
        <v>#N/A</v>
      </c>
      <c r="W271" s="154" t="e">
        <f>VLOOKUP(E271,'PC Receitas'!$O$4:$P$14,2,FALSE)</f>
        <v>#N/A</v>
      </c>
    </row>
    <row r="272" spans="3:23" ht="19.5" customHeight="1" thickTop="1" thickBot="1" x14ac:dyDescent="0.3">
      <c r="C272" s="58"/>
      <c r="D272" s="58" t="str">
        <f t="shared" ca="1" si="20"/>
        <v/>
      </c>
      <c r="E272" s="58"/>
      <c r="F272" s="58"/>
      <c r="G272" s="58"/>
      <c r="H272" s="58"/>
      <c r="I272" s="58"/>
      <c r="J272" s="59"/>
      <c r="K272" s="192"/>
      <c r="L272" s="60"/>
      <c r="M272" s="58"/>
      <c r="N272" s="56">
        <f>N271+IF(AND(L272="Pago",OR(E272='PC Receitas'!$O$4,E272='PC Receitas'!$O$5,E272='PC Receitas'!$O$6)),J272,IF(AND(L272="Pago",OR(E272='PC Receitas'!$O$7,E272='PC Receitas'!$O$8,E272='PC Receitas'!$O$9,E272='PC Receitas'!$O$10,E272='PC Receitas'!$O$11,E272='PC Receitas'!$O$12,E272='PC Receitas'!$O$13,E272='PC Receitas'!$O$14)),-J272,0))</f>
        <v>7872.57</v>
      </c>
      <c r="S272" s="153" t="e">
        <f t="shared" si="21"/>
        <v>#N/A</v>
      </c>
      <c r="T272" s="150" t="e">
        <f t="shared" si="22"/>
        <v>#N/A</v>
      </c>
      <c r="U272" s="150" t="e">
        <f t="shared" si="23"/>
        <v>#N/A</v>
      </c>
      <c r="V272" s="150" t="e">
        <f t="shared" si="24"/>
        <v>#N/A</v>
      </c>
      <c r="W272" s="154" t="e">
        <f>VLOOKUP(E272,'PC Receitas'!$O$4:$P$14,2,FALSE)</f>
        <v>#N/A</v>
      </c>
    </row>
    <row r="273" spans="3:23" ht="19.5" customHeight="1" thickTop="1" thickBot="1" x14ac:dyDescent="0.3">
      <c r="C273" s="58"/>
      <c r="D273" s="58" t="str">
        <f t="shared" ca="1" si="20"/>
        <v/>
      </c>
      <c r="E273" s="58"/>
      <c r="F273" s="58"/>
      <c r="G273" s="58"/>
      <c r="H273" s="58"/>
      <c r="I273" s="58"/>
      <c r="J273" s="59"/>
      <c r="K273" s="192"/>
      <c r="L273" s="60"/>
      <c r="M273" s="58"/>
      <c r="N273" s="56">
        <f>N272+IF(AND(L273="Pago",OR(E273='PC Receitas'!$O$4,E273='PC Receitas'!$O$5,E273='PC Receitas'!$O$6)),J273,IF(AND(L273="Pago",OR(E273='PC Receitas'!$O$7,E273='PC Receitas'!$O$8,E273='PC Receitas'!$O$9,E273='PC Receitas'!$O$10,E273='PC Receitas'!$O$11,E273='PC Receitas'!$O$12,E273='PC Receitas'!$O$13,E273='PC Receitas'!$O$14)),-J273,0))</f>
        <v>7872.57</v>
      </c>
      <c r="S273" s="153" t="e">
        <f t="shared" si="21"/>
        <v>#N/A</v>
      </c>
      <c r="T273" s="150" t="e">
        <f t="shared" si="22"/>
        <v>#N/A</v>
      </c>
      <c r="U273" s="150" t="e">
        <f t="shared" si="23"/>
        <v>#N/A</v>
      </c>
      <c r="V273" s="150" t="e">
        <f t="shared" si="24"/>
        <v>#N/A</v>
      </c>
      <c r="W273" s="154" t="e">
        <f>VLOOKUP(E273,'PC Receitas'!$O$4:$P$14,2,FALSE)</f>
        <v>#N/A</v>
      </c>
    </row>
    <row r="274" spans="3:23" ht="19.5" customHeight="1" thickTop="1" thickBot="1" x14ac:dyDescent="0.3">
      <c r="C274" s="58"/>
      <c r="D274" s="58" t="str">
        <f t="shared" ca="1" si="20"/>
        <v/>
      </c>
      <c r="E274" s="58"/>
      <c r="F274" s="58"/>
      <c r="G274" s="58"/>
      <c r="H274" s="58"/>
      <c r="I274" s="58"/>
      <c r="J274" s="59"/>
      <c r="K274" s="192"/>
      <c r="L274" s="60"/>
      <c r="M274" s="58"/>
      <c r="N274" s="56">
        <f>N273+IF(AND(L274="Pago",OR(E274='PC Receitas'!$O$4,E274='PC Receitas'!$O$5,E274='PC Receitas'!$O$6)),J274,IF(AND(L274="Pago",OR(E274='PC Receitas'!$O$7,E274='PC Receitas'!$O$8,E274='PC Receitas'!$O$9,E274='PC Receitas'!$O$10,E274='PC Receitas'!$O$11,E274='PC Receitas'!$O$12,E274='PC Receitas'!$O$13,E274='PC Receitas'!$O$14)),-J274,0))</f>
        <v>7872.57</v>
      </c>
      <c r="S274" s="153" t="e">
        <f t="shared" si="21"/>
        <v>#N/A</v>
      </c>
      <c r="T274" s="150" t="e">
        <f t="shared" si="22"/>
        <v>#N/A</v>
      </c>
      <c r="U274" s="150" t="e">
        <f t="shared" si="23"/>
        <v>#N/A</v>
      </c>
      <c r="V274" s="150" t="e">
        <f t="shared" si="24"/>
        <v>#N/A</v>
      </c>
      <c r="W274" s="154" t="e">
        <f>VLOOKUP(E274,'PC Receitas'!$O$4:$P$14,2,FALSE)</f>
        <v>#N/A</v>
      </c>
    </row>
    <row r="275" spans="3:23" ht="19.5" customHeight="1" thickTop="1" thickBot="1" x14ac:dyDescent="0.3">
      <c r="C275" s="58"/>
      <c r="D275" s="58" t="str">
        <f t="shared" ca="1" si="20"/>
        <v/>
      </c>
      <c r="E275" s="58"/>
      <c r="F275" s="58"/>
      <c r="G275" s="58"/>
      <c r="H275" s="58"/>
      <c r="I275" s="58"/>
      <c r="J275" s="59"/>
      <c r="K275" s="192"/>
      <c r="L275" s="60"/>
      <c r="M275" s="58"/>
      <c r="N275" s="56">
        <f>N274+IF(AND(L275="Pago",OR(E275='PC Receitas'!$O$4,E275='PC Receitas'!$O$5,E275='PC Receitas'!$O$6)),J275,IF(AND(L275="Pago",OR(E275='PC Receitas'!$O$7,E275='PC Receitas'!$O$8,E275='PC Receitas'!$O$9,E275='PC Receitas'!$O$10,E275='PC Receitas'!$O$11,E275='PC Receitas'!$O$12,E275='PC Receitas'!$O$13,E275='PC Receitas'!$O$14)),-J275,0))</f>
        <v>7872.57</v>
      </c>
      <c r="S275" s="153" t="e">
        <f t="shared" si="21"/>
        <v>#N/A</v>
      </c>
      <c r="T275" s="150" t="e">
        <f t="shared" si="22"/>
        <v>#N/A</v>
      </c>
      <c r="U275" s="150" t="e">
        <f t="shared" si="23"/>
        <v>#N/A</v>
      </c>
      <c r="V275" s="150" t="e">
        <f t="shared" si="24"/>
        <v>#N/A</v>
      </c>
      <c r="W275" s="154" t="e">
        <f>VLOOKUP(E275,'PC Receitas'!$O$4:$P$14,2,FALSE)</f>
        <v>#N/A</v>
      </c>
    </row>
    <row r="276" spans="3:23" ht="19.5" customHeight="1" thickTop="1" thickBot="1" x14ac:dyDescent="0.3">
      <c r="C276" s="58"/>
      <c r="D276" s="58" t="str">
        <f t="shared" ca="1" si="20"/>
        <v/>
      </c>
      <c r="E276" s="58"/>
      <c r="F276" s="58"/>
      <c r="G276" s="58"/>
      <c r="H276" s="58"/>
      <c r="I276" s="58"/>
      <c r="J276" s="59"/>
      <c r="K276" s="192"/>
      <c r="L276" s="60"/>
      <c r="M276" s="58"/>
      <c r="N276" s="56">
        <f>N275+IF(AND(L276="Pago",OR(E276='PC Receitas'!$O$4,E276='PC Receitas'!$O$5,E276='PC Receitas'!$O$6)),J276,IF(AND(L276="Pago",OR(E276='PC Receitas'!$O$7,E276='PC Receitas'!$O$8,E276='PC Receitas'!$O$9,E276='PC Receitas'!$O$10,E276='PC Receitas'!$O$11,E276='PC Receitas'!$O$12,E276='PC Receitas'!$O$13,E276='PC Receitas'!$O$14)),-J276,0))</f>
        <v>7872.57</v>
      </c>
      <c r="S276" s="153" t="e">
        <f t="shared" si="21"/>
        <v>#N/A</v>
      </c>
      <c r="T276" s="150" t="e">
        <f t="shared" si="22"/>
        <v>#N/A</v>
      </c>
      <c r="U276" s="150" t="e">
        <f t="shared" si="23"/>
        <v>#N/A</v>
      </c>
      <c r="V276" s="150" t="e">
        <f t="shared" si="24"/>
        <v>#N/A</v>
      </c>
      <c r="W276" s="154" t="e">
        <f>VLOOKUP(E276,'PC Receitas'!$O$4:$P$14,2,FALSE)</f>
        <v>#N/A</v>
      </c>
    </row>
    <row r="277" spans="3:23" ht="19.5" customHeight="1" thickTop="1" thickBot="1" x14ac:dyDescent="0.3">
      <c r="C277" s="58"/>
      <c r="D277" s="58" t="str">
        <f t="shared" ca="1" si="20"/>
        <v/>
      </c>
      <c r="E277" s="58"/>
      <c r="F277" s="58"/>
      <c r="G277" s="58"/>
      <c r="H277" s="58"/>
      <c r="I277" s="58"/>
      <c r="J277" s="59"/>
      <c r="K277" s="192"/>
      <c r="L277" s="60"/>
      <c r="M277" s="58"/>
      <c r="N277" s="56">
        <f>N276+IF(AND(L277="Pago",OR(E277='PC Receitas'!$O$4,E277='PC Receitas'!$O$5,E277='PC Receitas'!$O$6)),J277,IF(AND(L277="Pago",OR(E277='PC Receitas'!$O$7,E277='PC Receitas'!$O$8,E277='PC Receitas'!$O$9,E277='PC Receitas'!$O$10,E277='PC Receitas'!$O$11,E277='PC Receitas'!$O$12,E277='PC Receitas'!$O$13,E277='PC Receitas'!$O$14)),-J277,0))</f>
        <v>7872.57</v>
      </c>
      <c r="S277" s="153" t="e">
        <f t="shared" si="21"/>
        <v>#N/A</v>
      </c>
      <c r="T277" s="150" t="e">
        <f t="shared" si="22"/>
        <v>#N/A</v>
      </c>
      <c r="U277" s="150" t="e">
        <f t="shared" si="23"/>
        <v>#N/A</v>
      </c>
      <c r="V277" s="150" t="e">
        <f t="shared" si="24"/>
        <v>#N/A</v>
      </c>
      <c r="W277" s="154" t="e">
        <f>VLOOKUP(E277,'PC Receitas'!$O$4:$P$14,2,FALSE)</f>
        <v>#N/A</v>
      </c>
    </row>
    <row r="278" spans="3:23" ht="19.5" customHeight="1" thickTop="1" thickBot="1" x14ac:dyDescent="0.3">
      <c r="C278" s="58"/>
      <c r="D278" s="58" t="str">
        <f t="shared" ca="1" si="20"/>
        <v/>
      </c>
      <c r="E278" s="58"/>
      <c r="F278" s="58"/>
      <c r="G278" s="58"/>
      <c r="H278" s="58"/>
      <c r="I278" s="58"/>
      <c r="J278" s="59"/>
      <c r="K278" s="192"/>
      <c r="L278" s="60"/>
      <c r="M278" s="58"/>
      <c r="N278" s="56">
        <f>N277+IF(AND(L278="Pago",OR(E278='PC Receitas'!$O$4,E278='PC Receitas'!$O$5,E278='PC Receitas'!$O$6)),J278,IF(AND(L278="Pago",OR(E278='PC Receitas'!$O$7,E278='PC Receitas'!$O$8,E278='PC Receitas'!$O$9,E278='PC Receitas'!$O$10,E278='PC Receitas'!$O$11,E278='PC Receitas'!$O$12,E278='PC Receitas'!$O$13,E278='PC Receitas'!$O$14)),-J278,0))</f>
        <v>7872.57</v>
      </c>
      <c r="S278" s="153" t="e">
        <f t="shared" si="21"/>
        <v>#N/A</v>
      </c>
      <c r="T278" s="150" t="e">
        <f t="shared" si="22"/>
        <v>#N/A</v>
      </c>
      <c r="U278" s="150" t="e">
        <f t="shared" si="23"/>
        <v>#N/A</v>
      </c>
      <c r="V278" s="150" t="e">
        <f t="shared" si="24"/>
        <v>#N/A</v>
      </c>
      <c r="W278" s="154" t="e">
        <f>VLOOKUP(E278,'PC Receitas'!$O$4:$P$14,2,FALSE)</f>
        <v>#N/A</v>
      </c>
    </row>
    <row r="279" spans="3:23" ht="19.5" customHeight="1" thickTop="1" thickBot="1" x14ac:dyDescent="0.3">
      <c r="C279" s="58"/>
      <c r="D279" s="58" t="str">
        <f t="shared" ca="1" si="20"/>
        <v/>
      </c>
      <c r="E279" s="58"/>
      <c r="F279" s="58"/>
      <c r="G279" s="58"/>
      <c r="H279" s="58"/>
      <c r="I279" s="58"/>
      <c r="J279" s="59"/>
      <c r="K279" s="192"/>
      <c r="L279" s="60"/>
      <c r="M279" s="58"/>
      <c r="N279" s="56">
        <f>N278+IF(AND(L279="Pago",OR(E279='PC Receitas'!$O$4,E279='PC Receitas'!$O$5,E279='PC Receitas'!$O$6)),J279,IF(AND(L279="Pago",OR(E279='PC Receitas'!$O$7,E279='PC Receitas'!$O$8,E279='PC Receitas'!$O$9,E279='PC Receitas'!$O$10,E279='PC Receitas'!$O$11,E279='PC Receitas'!$O$12,E279='PC Receitas'!$O$13,E279='PC Receitas'!$O$14)),-J279,0))</f>
        <v>7872.57</v>
      </c>
      <c r="S279" s="153" t="e">
        <f t="shared" si="21"/>
        <v>#N/A</v>
      </c>
      <c r="T279" s="150" t="e">
        <f t="shared" si="22"/>
        <v>#N/A</v>
      </c>
      <c r="U279" s="150" t="e">
        <f t="shared" si="23"/>
        <v>#N/A</v>
      </c>
      <c r="V279" s="150" t="e">
        <f t="shared" si="24"/>
        <v>#N/A</v>
      </c>
      <c r="W279" s="154" t="e">
        <f>VLOOKUP(E279,'PC Receitas'!$O$4:$P$14,2,FALSE)</f>
        <v>#N/A</v>
      </c>
    </row>
    <row r="280" spans="3:23" ht="19.5" customHeight="1" thickTop="1" thickBot="1" x14ac:dyDescent="0.3">
      <c r="C280" s="58"/>
      <c r="D280" s="58" t="str">
        <f t="shared" ca="1" si="20"/>
        <v/>
      </c>
      <c r="E280" s="58"/>
      <c r="F280" s="58"/>
      <c r="G280" s="58"/>
      <c r="H280" s="58"/>
      <c r="I280" s="58"/>
      <c r="J280" s="59"/>
      <c r="K280" s="192"/>
      <c r="L280" s="60"/>
      <c r="M280" s="58"/>
      <c r="N280" s="56">
        <f>N279+IF(AND(L280="Pago",OR(E280='PC Receitas'!$O$4,E280='PC Receitas'!$O$5,E280='PC Receitas'!$O$6)),J280,IF(AND(L280="Pago",OR(E280='PC Receitas'!$O$7,E280='PC Receitas'!$O$8,E280='PC Receitas'!$O$9,E280='PC Receitas'!$O$10,E280='PC Receitas'!$O$11,E280='PC Receitas'!$O$12,E280='PC Receitas'!$O$13,E280='PC Receitas'!$O$14)),-J280,0))</f>
        <v>7872.57</v>
      </c>
      <c r="S280" s="153" t="e">
        <f t="shared" si="21"/>
        <v>#N/A</v>
      </c>
      <c r="T280" s="150" t="e">
        <f t="shared" si="22"/>
        <v>#N/A</v>
      </c>
      <c r="U280" s="150" t="e">
        <f t="shared" si="23"/>
        <v>#N/A</v>
      </c>
      <c r="V280" s="150" t="e">
        <f t="shared" si="24"/>
        <v>#N/A</v>
      </c>
      <c r="W280" s="154" t="e">
        <f>VLOOKUP(E280,'PC Receitas'!$O$4:$P$14,2,FALSE)</f>
        <v>#N/A</v>
      </c>
    </row>
    <row r="281" spans="3:23" ht="19.5" customHeight="1" thickTop="1" thickBot="1" x14ac:dyDescent="0.3">
      <c r="C281" s="58"/>
      <c r="D281" s="58" t="str">
        <f t="shared" ca="1" si="20"/>
        <v/>
      </c>
      <c r="E281" s="58"/>
      <c r="F281" s="58"/>
      <c r="G281" s="58"/>
      <c r="H281" s="58"/>
      <c r="I281" s="58"/>
      <c r="J281" s="59"/>
      <c r="K281" s="192"/>
      <c r="L281" s="60"/>
      <c r="M281" s="58"/>
      <c r="N281" s="56">
        <f>N280+IF(AND(L281="Pago",OR(E281='PC Receitas'!$O$4,E281='PC Receitas'!$O$5,E281='PC Receitas'!$O$6)),J281,IF(AND(L281="Pago",OR(E281='PC Receitas'!$O$7,E281='PC Receitas'!$O$8,E281='PC Receitas'!$O$9,E281='PC Receitas'!$O$10,E281='PC Receitas'!$O$11,E281='PC Receitas'!$O$12,E281='PC Receitas'!$O$13,E281='PC Receitas'!$O$14)),-J281,0))</f>
        <v>7872.57</v>
      </c>
      <c r="S281" s="153" t="e">
        <f t="shared" si="21"/>
        <v>#N/A</v>
      </c>
      <c r="T281" s="150" t="e">
        <f t="shared" si="22"/>
        <v>#N/A</v>
      </c>
      <c r="U281" s="150" t="e">
        <f t="shared" si="23"/>
        <v>#N/A</v>
      </c>
      <c r="V281" s="150" t="e">
        <f t="shared" si="24"/>
        <v>#N/A</v>
      </c>
      <c r="W281" s="154" t="e">
        <f>VLOOKUP(E281,'PC Receitas'!$O$4:$P$14,2,FALSE)</f>
        <v>#N/A</v>
      </c>
    </row>
    <row r="282" spans="3:23" ht="19.5" customHeight="1" thickTop="1" thickBot="1" x14ac:dyDescent="0.3">
      <c r="C282" s="58"/>
      <c r="D282" s="58" t="str">
        <f t="shared" ca="1" si="20"/>
        <v/>
      </c>
      <c r="E282" s="58"/>
      <c r="F282" s="58"/>
      <c r="G282" s="58"/>
      <c r="H282" s="58"/>
      <c r="I282" s="58"/>
      <c r="J282" s="59"/>
      <c r="K282" s="192"/>
      <c r="L282" s="60"/>
      <c r="M282" s="58"/>
      <c r="N282" s="56">
        <f>N281+IF(AND(L282="Pago",OR(E282='PC Receitas'!$O$4,E282='PC Receitas'!$O$5,E282='PC Receitas'!$O$6)),J282,IF(AND(L282="Pago",OR(E282='PC Receitas'!$O$7,E282='PC Receitas'!$O$8,E282='PC Receitas'!$O$9,E282='PC Receitas'!$O$10,E282='PC Receitas'!$O$11,E282='PC Receitas'!$O$12,E282='PC Receitas'!$O$13,E282='PC Receitas'!$O$14)),-J282,0))</f>
        <v>7872.57</v>
      </c>
      <c r="S282" s="153" t="e">
        <f t="shared" si="21"/>
        <v>#N/A</v>
      </c>
      <c r="T282" s="150" t="e">
        <f t="shared" si="22"/>
        <v>#N/A</v>
      </c>
      <c r="U282" s="150" t="e">
        <f t="shared" si="23"/>
        <v>#N/A</v>
      </c>
      <c r="V282" s="150" t="e">
        <f t="shared" si="24"/>
        <v>#N/A</v>
      </c>
      <c r="W282" s="154" t="e">
        <f>VLOOKUP(E282,'PC Receitas'!$O$4:$P$14,2,FALSE)</f>
        <v>#N/A</v>
      </c>
    </row>
    <row r="283" spans="3:23" ht="19.5" customHeight="1" thickTop="1" thickBot="1" x14ac:dyDescent="0.3">
      <c r="C283" s="58"/>
      <c r="D283" s="58" t="str">
        <f t="shared" ca="1" si="20"/>
        <v/>
      </c>
      <c r="E283" s="58"/>
      <c r="F283" s="58"/>
      <c r="G283" s="58"/>
      <c r="H283" s="58"/>
      <c r="I283" s="58"/>
      <c r="J283" s="59"/>
      <c r="K283" s="192"/>
      <c r="L283" s="60"/>
      <c r="M283" s="58"/>
      <c r="N283" s="56">
        <f>N282+IF(AND(L283="Pago",OR(E283='PC Receitas'!$O$4,E283='PC Receitas'!$O$5,E283='PC Receitas'!$O$6)),J283,IF(AND(L283="Pago",OR(E283='PC Receitas'!$O$7,E283='PC Receitas'!$O$8,E283='PC Receitas'!$O$9,E283='PC Receitas'!$O$10,E283='PC Receitas'!$O$11,E283='PC Receitas'!$O$12,E283='PC Receitas'!$O$13,E283='PC Receitas'!$O$14)),-J283,0))</f>
        <v>7872.57</v>
      </c>
      <c r="S283" s="153" t="e">
        <f t="shared" si="21"/>
        <v>#N/A</v>
      </c>
      <c r="T283" s="150" t="e">
        <f t="shared" si="22"/>
        <v>#N/A</v>
      </c>
      <c r="U283" s="150" t="e">
        <f t="shared" si="23"/>
        <v>#N/A</v>
      </c>
      <c r="V283" s="150" t="e">
        <f t="shared" si="24"/>
        <v>#N/A</v>
      </c>
      <c r="W283" s="154" t="e">
        <f>VLOOKUP(E283,'PC Receitas'!$O$4:$P$14,2,FALSE)</f>
        <v>#N/A</v>
      </c>
    </row>
    <row r="284" spans="3:23" ht="19.5" customHeight="1" thickTop="1" thickBot="1" x14ac:dyDescent="0.3">
      <c r="C284" s="58"/>
      <c r="D284" s="58" t="str">
        <f t="shared" ca="1" si="20"/>
        <v/>
      </c>
      <c r="E284" s="58"/>
      <c r="F284" s="58"/>
      <c r="G284" s="58"/>
      <c r="H284" s="58"/>
      <c r="I284" s="58"/>
      <c r="J284" s="59"/>
      <c r="K284" s="192"/>
      <c r="L284" s="60"/>
      <c r="M284" s="58"/>
      <c r="N284" s="56">
        <f>N283+IF(AND(L284="Pago",OR(E284='PC Receitas'!$O$4,E284='PC Receitas'!$O$5,E284='PC Receitas'!$O$6)),J284,IF(AND(L284="Pago",OR(E284='PC Receitas'!$O$7,E284='PC Receitas'!$O$8,E284='PC Receitas'!$O$9,E284='PC Receitas'!$O$10,E284='PC Receitas'!$O$11,E284='PC Receitas'!$O$12,E284='PC Receitas'!$O$13,E284='PC Receitas'!$O$14)),-J284,0))</f>
        <v>7872.57</v>
      </c>
      <c r="S284" s="153" t="e">
        <f t="shared" si="21"/>
        <v>#N/A</v>
      </c>
      <c r="T284" s="150" t="e">
        <f t="shared" si="22"/>
        <v>#N/A</v>
      </c>
      <c r="U284" s="150" t="e">
        <f t="shared" si="23"/>
        <v>#N/A</v>
      </c>
      <c r="V284" s="150" t="e">
        <f t="shared" si="24"/>
        <v>#N/A</v>
      </c>
      <c r="W284" s="154" t="e">
        <f>VLOOKUP(E284,'PC Receitas'!$O$4:$P$14,2,FALSE)</f>
        <v>#N/A</v>
      </c>
    </row>
    <row r="285" spans="3:23" ht="19.5" customHeight="1" thickTop="1" thickBot="1" x14ac:dyDescent="0.3">
      <c r="C285" s="58"/>
      <c r="D285" s="58" t="str">
        <f t="shared" ca="1" si="20"/>
        <v/>
      </c>
      <c r="E285" s="58"/>
      <c r="F285" s="58"/>
      <c r="G285" s="58"/>
      <c r="H285" s="58"/>
      <c r="I285" s="58"/>
      <c r="J285" s="59"/>
      <c r="K285" s="192"/>
      <c r="L285" s="60"/>
      <c r="M285" s="58"/>
      <c r="N285" s="56">
        <f>N284+IF(AND(L285="Pago",OR(E285='PC Receitas'!$O$4,E285='PC Receitas'!$O$5,E285='PC Receitas'!$O$6)),J285,IF(AND(L285="Pago",OR(E285='PC Receitas'!$O$7,E285='PC Receitas'!$O$8,E285='PC Receitas'!$O$9,E285='PC Receitas'!$O$10,E285='PC Receitas'!$O$11,E285='PC Receitas'!$O$12,E285='PC Receitas'!$O$13,E285='PC Receitas'!$O$14)),-J285,0))</f>
        <v>7872.57</v>
      </c>
      <c r="S285" s="153" t="e">
        <f t="shared" si="21"/>
        <v>#N/A</v>
      </c>
      <c r="T285" s="150" t="e">
        <f t="shared" si="22"/>
        <v>#N/A</v>
      </c>
      <c r="U285" s="150" t="e">
        <f t="shared" si="23"/>
        <v>#N/A</v>
      </c>
      <c r="V285" s="150" t="e">
        <f t="shared" si="24"/>
        <v>#N/A</v>
      </c>
      <c r="W285" s="154" t="e">
        <f>VLOOKUP(E285,'PC Receitas'!$O$4:$P$14,2,FALSE)</f>
        <v>#N/A</v>
      </c>
    </row>
    <row r="286" spans="3:23" ht="19.5" customHeight="1" thickTop="1" thickBot="1" x14ac:dyDescent="0.3">
      <c r="C286" s="58"/>
      <c r="D286" s="58" t="str">
        <f t="shared" ca="1" si="20"/>
        <v/>
      </c>
      <c r="E286" s="58"/>
      <c r="F286" s="58"/>
      <c r="G286" s="58"/>
      <c r="H286" s="58"/>
      <c r="I286" s="58"/>
      <c r="J286" s="59"/>
      <c r="K286" s="192"/>
      <c r="L286" s="60"/>
      <c r="M286" s="58"/>
      <c r="N286" s="56">
        <f>N285+IF(AND(L286="Pago",OR(E286='PC Receitas'!$O$4,E286='PC Receitas'!$O$5,E286='PC Receitas'!$O$6)),J286,IF(AND(L286="Pago",OR(E286='PC Receitas'!$O$7,E286='PC Receitas'!$O$8,E286='PC Receitas'!$O$9,E286='PC Receitas'!$O$10,E286='PC Receitas'!$O$11,E286='PC Receitas'!$O$12,E286='PC Receitas'!$O$13,E286='PC Receitas'!$O$14)),-J286,0))</f>
        <v>7872.57</v>
      </c>
      <c r="S286" s="153" t="e">
        <f t="shared" si="21"/>
        <v>#N/A</v>
      </c>
      <c r="T286" s="150" t="e">
        <f t="shared" si="22"/>
        <v>#N/A</v>
      </c>
      <c r="U286" s="150" t="e">
        <f t="shared" si="23"/>
        <v>#N/A</v>
      </c>
      <c r="V286" s="150" t="e">
        <f t="shared" si="24"/>
        <v>#N/A</v>
      </c>
      <c r="W286" s="154" t="e">
        <f>VLOOKUP(E286,'PC Receitas'!$O$4:$P$14,2,FALSE)</f>
        <v>#N/A</v>
      </c>
    </row>
    <row r="287" spans="3:23" ht="19.5" customHeight="1" thickTop="1" thickBot="1" x14ac:dyDescent="0.3">
      <c r="C287" s="58"/>
      <c r="D287" s="58" t="str">
        <f t="shared" ca="1" si="20"/>
        <v/>
      </c>
      <c r="E287" s="58"/>
      <c r="F287" s="58"/>
      <c r="G287" s="58"/>
      <c r="H287" s="58"/>
      <c r="I287" s="58"/>
      <c r="J287" s="59"/>
      <c r="K287" s="192"/>
      <c r="L287" s="60"/>
      <c r="M287" s="58"/>
      <c r="N287" s="56">
        <f>N286+IF(AND(L287="Pago",OR(E287='PC Receitas'!$O$4,E287='PC Receitas'!$O$5,E287='PC Receitas'!$O$6)),J287,IF(AND(L287="Pago",OR(E287='PC Receitas'!$O$7,E287='PC Receitas'!$O$8,E287='PC Receitas'!$O$9,E287='PC Receitas'!$O$10,E287='PC Receitas'!$O$11,E287='PC Receitas'!$O$12,E287='PC Receitas'!$O$13,E287='PC Receitas'!$O$14)),-J287,0))</f>
        <v>7872.57</v>
      </c>
      <c r="S287" s="153" t="e">
        <f t="shared" si="21"/>
        <v>#N/A</v>
      </c>
      <c r="T287" s="150" t="e">
        <f t="shared" si="22"/>
        <v>#N/A</v>
      </c>
      <c r="U287" s="150" t="e">
        <f t="shared" si="23"/>
        <v>#N/A</v>
      </c>
      <c r="V287" s="150" t="e">
        <f t="shared" si="24"/>
        <v>#N/A</v>
      </c>
      <c r="W287" s="154" t="e">
        <f>VLOOKUP(E287,'PC Receitas'!$O$4:$P$14,2,FALSE)</f>
        <v>#N/A</v>
      </c>
    </row>
    <row r="288" spans="3:23" ht="19.5" customHeight="1" thickTop="1" thickBot="1" x14ac:dyDescent="0.3">
      <c r="C288" s="58"/>
      <c r="D288" s="58" t="str">
        <f t="shared" ca="1" si="20"/>
        <v/>
      </c>
      <c r="E288" s="58"/>
      <c r="F288" s="58"/>
      <c r="G288" s="58"/>
      <c r="H288" s="58"/>
      <c r="I288" s="58"/>
      <c r="J288" s="59"/>
      <c r="K288" s="192"/>
      <c r="L288" s="60"/>
      <c r="M288" s="58"/>
      <c r="N288" s="56">
        <f>N287+IF(AND(L288="Pago",OR(E288='PC Receitas'!$O$4,E288='PC Receitas'!$O$5,E288='PC Receitas'!$O$6)),J288,IF(AND(L288="Pago",OR(E288='PC Receitas'!$O$7,E288='PC Receitas'!$O$8,E288='PC Receitas'!$O$9,E288='PC Receitas'!$O$10,E288='PC Receitas'!$O$11,E288='PC Receitas'!$O$12,E288='PC Receitas'!$O$13,E288='PC Receitas'!$O$14)),-J288,0))</f>
        <v>7872.57</v>
      </c>
      <c r="S288" s="153" t="e">
        <f t="shared" si="21"/>
        <v>#N/A</v>
      </c>
      <c r="T288" s="150" t="e">
        <f t="shared" si="22"/>
        <v>#N/A</v>
      </c>
      <c r="U288" s="150" t="e">
        <f t="shared" si="23"/>
        <v>#N/A</v>
      </c>
      <c r="V288" s="150" t="e">
        <f t="shared" si="24"/>
        <v>#N/A</v>
      </c>
      <c r="W288" s="154" t="e">
        <f>VLOOKUP(E288,'PC Receitas'!$O$4:$P$14,2,FALSE)</f>
        <v>#N/A</v>
      </c>
    </row>
    <row r="289" spans="3:23" ht="19.5" customHeight="1" thickTop="1" thickBot="1" x14ac:dyDescent="0.3">
      <c r="C289" s="58"/>
      <c r="D289" s="58" t="str">
        <f t="shared" ca="1" si="20"/>
        <v/>
      </c>
      <c r="E289" s="58"/>
      <c r="F289" s="58"/>
      <c r="G289" s="58"/>
      <c r="H289" s="58"/>
      <c r="I289" s="58"/>
      <c r="J289" s="59"/>
      <c r="K289" s="192"/>
      <c r="L289" s="60"/>
      <c r="M289" s="58"/>
      <c r="N289" s="56">
        <f>N288+IF(AND(L289="Pago",OR(E289='PC Receitas'!$O$4,E289='PC Receitas'!$O$5,E289='PC Receitas'!$O$6)),J289,IF(AND(L289="Pago",OR(E289='PC Receitas'!$O$7,E289='PC Receitas'!$O$8,E289='PC Receitas'!$O$9,E289='PC Receitas'!$O$10,E289='PC Receitas'!$O$11,E289='PC Receitas'!$O$12,E289='PC Receitas'!$O$13,E289='PC Receitas'!$O$14)),-J289,0))</f>
        <v>7872.57</v>
      </c>
      <c r="S289" s="153" t="e">
        <f t="shared" si="21"/>
        <v>#N/A</v>
      </c>
      <c r="T289" s="150" t="e">
        <f t="shared" si="22"/>
        <v>#N/A</v>
      </c>
      <c r="U289" s="150" t="e">
        <f t="shared" si="23"/>
        <v>#N/A</v>
      </c>
      <c r="V289" s="150" t="e">
        <f t="shared" si="24"/>
        <v>#N/A</v>
      </c>
      <c r="W289" s="154" t="e">
        <f>VLOOKUP(E289,'PC Receitas'!$O$4:$P$14,2,FALSE)</f>
        <v>#N/A</v>
      </c>
    </row>
    <row r="290" spans="3:23" ht="19.5" customHeight="1" thickTop="1" thickBot="1" x14ac:dyDescent="0.3">
      <c r="C290" s="58"/>
      <c r="D290" s="58" t="str">
        <f t="shared" ca="1" si="20"/>
        <v/>
      </c>
      <c r="E290" s="58"/>
      <c r="F290" s="58"/>
      <c r="G290" s="58"/>
      <c r="H290" s="58"/>
      <c r="I290" s="58"/>
      <c r="J290" s="59"/>
      <c r="K290" s="192"/>
      <c r="L290" s="60"/>
      <c r="M290" s="58"/>
      <c r="N290" s="56">
        <f>N289+IF(AND(L290="Pago",OR(E290='PC Receitas'!$O$4,E290='PC Receitas'!$O$5,E290='PC Receitas'!$O$6)),J290,IF(AND(L290="Pago",OR(E290='PC Receitas'!$O$7,E290='PC Receitas'!$O$8,E290='PC Receitas'!$O$9,E290='PC Receitas'!$O$10,E290='PC Receitas'!$O$11,E290='PC Receitas'!$O$12,E290='PC Receitas'!$O$13,E290='PC Receitas'!$O$14)),-J290,0))</f>
        <v>7872.57</v>
      </c>
      <c r="S290" s="153" t="e">
        <f t="shared" si="21"/>
        <v>#N/A</v>
      </c>
      <c r="T290" s="150" t="e">
        <f t="shared" si="22"/>
        <v>#N/A</v>
      </c>
      <c r="U290" s="150" t="e">
        <f t="shared" si="23"/>
        <v>#N/A</v>
      </c>
      <c r="V290" s="150" t="e">
        <f t="shared" si="24"/>
        <v>#N/A</v>
      </c>
      <c r="W290" s="154" t="e">
        <f>VLOOKUP(E290,'PC Receitas'!$O$4:$P$14,2,FALSE)</f>
        <v>#N/A</v>
      </c>
    </row>
    <row r="291" spans="3:23" ht="19.5" customHeight="1" thickTop="1" thickBot="1" x14ac:dyDescent="0.3">
      <c r="C291" s="58"/>
      <c r="D291" s="58" t="str">
        <f t="shared" ca="1" si="20"/>
        <v/>
      </c>
      <c r="E291" s="58"/>
      <c r="F291" s="58"/>
      <c r="G291" s="58"/>
      <c r="H291" s="58"/>
      <c r="I291" s="58"/>
      <c r="J291" s="59"/>
      <c r="K291" s="192"/>
      <c r="L291" s="60"/>
      <c r="M291" s="58"/>
      <c r="N291" s="56">
        <f>N290+IF(AND(L291="Pago",OR(E291='PC Receitas'!$O$4,E291='PC Receitas'!$O$5,E291='PC Receitas'!$O$6)),J291,IF(AND(L291="Pago",OR(E291='PC Receitas'!$O$7,E291='PC Receitas'!$O$8,E291='PC Receitas'!$O$9,E291='PC Receitas'!$O$10,E291='PC Receitas'!$O$11,E291='PC Receitas'!$O$12,E291='PC Receitas'!$O$13,E291='PC Receitas'!$O$14)),-J291,0))</f>
        <v>7872.57</v>
      </c>
      <c r="S291" s="153" t="e">
        <f t="shared" si="21"/>
        <v>#N/A</v>
      </c>
      <c r="T291" s="150" t="e">
        <f t="shared" si="22"/>
        <v>#N/A</v>
      </c>
      <c r="U291" s="150" t="e">
        <f t="shared" si="23"/>
        <v>#N/A</v>
      </c>
      <c r="V291" s="150" t="e">
        <f t="shared" si="24"/>
        <v>#N/A</v>
      </c>
      <c r="W291" s="154" t="e">
        <f>VLOOKUP(E291,'PC Receitas'!$O$4:$P$14,2,FALSE)</f>
        <v>#N/A</v>
      </c>
    </row>
    <row r="292" spans="3:23" ht="19.5" customHeight="1" thickTop="1" thickBot="1" x14ac:dyDescent="0.3">
      <c r="C292" s="58"/>
      <c r="D292" s="58" t="str">
        <f t="shared" ca="1" si="20"/>
        <v/>
      </c>
      <c r="E292" s="58"/>
      <c r="F292" s="58"/>
      <c r="G292" s="58"/>
      <c r="H292" s="58"/>
      <c r="I292" s="58"/>
      <c r="J292" s="59"/>
      <c r="K292" s="192"/>
      <c r="L292" s="60"/>
      <c r="M292" s="58"/>
      <c r="N292" s="56">
        <f>N291+IF(AND(L292="Pago",OR(E292='PC Receitas'!$O$4,E292='PC Receitas'!$O$5,E292='PC Receitas'!$O$6)),J292,IF(AND(L292="Pago",OR(E292='PC Receitas'!$O$7,E292='PC Receitas'!$O$8,E292='PC Receitas'!$O$9,E292='PC Receitas'!$O$10,E292='PC Receitas'!$O$11,E292='PC Receitas'!$O$12,E292='PC Receitas'!$O$13,E292='PC Receitas'!$O$14)),-J292,0))</f>
        <v>7872.57</v>
      </c>
      <c r="S292" s="153" t="e">
        <f t="shared" si="21"/>
        <v>#N/A</v>
      </c>
      <c r="T292" s="150" t="e">
        <f t="shared" si="22"/>
        <v>#N/A</v>
      </c>
      <c r="U292" s="150" t="e">
        <f t="shared" si="23"/>
        <v>#N/A</v>
      </c>
      <c r="V292" s="150" t="e">
        <f t="shared" si="24"/>
        <v>#N/A</v>
      </c>
      <c r="W292" s="154" t="e">
        <f>VLOOKUP(E292,'PC Receitas'!$O$4:$P$14,2,FALSE)</f>
        <v>#N/A</v>
      </c>
    </row>
    <row r="293" spans="3:23" ht="19.5" customHeight="1" thickTop="1" thickBot="1" x14ac:dyDescent="0.3">
      <c r="C293" s="58"/>
      <c r="D293" s="58" t="str">
        <f t="shared" ca="1" si="20"/>
        <v/>
      </c>
      <c r="E293" s="58"/>
      <c r="F293" s="58"/>
      <c r="G293" s="58"/>
      <c r="H293" s="58"/>
      <c r="I293" s="58"/>
      <c r="J293" s="59"/>
      <c r="K293" s="192"/>
      <c r="L293" s="60"/>
      <c r="M293" s="58"/>
      <c r="N293" s="56">
        <f>N292+IF(AND(L293="Pago",OR(E293='PC Receitas'!$O$4,E293='PC Receitas'!$O$5,E293='PC Receitas'!$O$6)),J293,IF(AND(L293="Pago",OR(E293='PC Receitas'!$O$7,E293='PC Receitas'!$O$8,E293='PC Receitas'!$O$9,E293='PC Receitas'!$O$10,E293='PC Receitas'!$O$11,E293='PC Receitas'!$O$12,E293='PC Receitas'!$O$13,E293='PC Receitas'!$O$14)),-J293,0))</f>
        <v>7872.57</v>
      </c>
      <c r="S293" s="153" t="e">
        <f t="shared" si="21"/>
        <v>#N/A</v>
      </c>
      <c r="T293" s="150" t="e">
        <f t="shared" si="22"/>
        <v>#N/A</v>
      </c>
      <c r="U293" s="150" t="e">
        <f t="shared" si="23"/>
        <v>#N/A</v>
      </c>
      <c r="V293" s="150" t="e">
        <f t="shared" si="24"/>
        <v>#N/A</v>
      </c>
      <c r="W293" s="154" t="e">
        <f>VLOOKUP(E293,'PC Receitas'!$O$4:$P$14,2,FALSE)</f>
        <v>#N/A</v>
      </c>
    </row>
    <row r="294" spans="3:23" ht="19.5" customHeight="1" thickTop="1" thickBot="1" x14ac:dyDescent="0.3">
      <c r="C294" s="58"/>
      <c r="D294" s="58" t="str">
        <f t="shared" ca="1" si="20"/>
        <v/>
      </c>
      <c r="E294" s="58"/>
      <c r="F294" s="58"/>
      <c r="G294" s="58"/>
      <c r="H294" s="58"/>
      <c r="I294" s="58"/>
      <c r="J294" s="59"/>
      <c r="K294" s="192"/>
      <c r="L294" s="60"/>
      <c r="M294" s="58"/>
      <c r="N294" s="56">
        <f>N293+IF(AND(L294="Pago",OR(E294='PC Receitas'!$O$4,E294='PC Receitas'!$O$5,E294='PC Receitas'!$O$6)),J294,IF(AND(L294="Pago",OR(E294='PC Receitas'!$O$7,E294='PC Receitas'!$O$8,E294='PC Receitas'!$O$9,E294='PC Receitas'!$O$10,E294='PC Receitas'!$O$11,E294='PC Receitas'!$O$12,E294='PC Receitas'!$O$13,E294='PC Receitas'!$O$14)),-J294,0))</f>
        <v>7872.57</v>
      </c>
      <c r="S294" s="153" t="e">
        <f t="shared" si="21"/>
        <v>#N/A</v>
      </c>
      <c r="T294" s="150" t="e">
        <f t="shared" si="22"/>
        <v>#N/A</v>
      </c>
      <c r="U294" s="150" t="e">
        <f t="shared" si="23"/>
        <v>#N/A</v>
      </c>
      <c r="V294" s="150" t="e">
        <f t="shared" si="24"/>
        <v>#N/A</v>
      </c>
      <c r="W294" s="154" t="e">
        <f>VLOOKUP(E294,'PC Receitas'!$O$4:$P$14,2,FALSE)</f>
        <v>#N/A</v>
      </c>
    </row>
    <row r="295" spans="3:23" ht="19.5" customHeight="1" thickTop="1" thickBot="1" x14ac:dyDescent="0.3">
      <c r="C295" s="58"/>
      <c r="D295" s="58" t="str">
        <f t="shared" ca="1" si="20"/>
        <v/>
      </c>
      <c r="E295" s="58"/>
      <c r="F295" s="58"/>
      <c r="G295" s="58"/>
      <c r="H295" s="58"/>
      <c r="I295" s="58"/>
      <c r="J295" s="59"/>
      <c r="K295" s="192"/>
      <c r="L295" s="60"/>
      <c r="M295" s="58"/>
      <c r="N295" s="56">
        <f>N294+IF(AND(L295="Pago",OR(E295='PC Receitas'!$O$4,E295='PC Receitas'!$O$5,E295='PC Receitas'!$O$6)),J295,IF(AND(L295="Pago",OR(E295='PC Receitas'!$O$7,E295='PC Receitas'!$O$8,E295='PC Receitas'!$O$9,E295='PC Receitas'!$O$10,E295='PC Receitas'!$O$11,E295='PC Receitas'!$O$12,E295='PC Receitas'!$O$13,E295='PC Receitas'!$O$14)),-J295,0))</f>
        <v>7872.57</v>
      </c>
      <c r="S295" s="153" t="e">
        <f t="shared" si="21"/>
        <v>#N/A</v>
      </c>
      <c r="T295" s="150" t="e">
        <f t="shared" si="22"/>
        <v>#N/A</v>
      </c>
      <c r="U295" s="150" t="e">
        <f t="shared" si="23"/>
        <v>#N/A</v>
      </c>
      <c r="V295" s="150" t="e">
        <f t="shared" si="24"/>
        <v>#N/A</v>
      </c>
      <c r="W295" s="154" t="e">
        <f>VLOOKUP(E295,'PC Receitas'!$O$4:$P$14,2,FALSE)</f>
        <v>#N/A</v>
      </c>
    </row>
    <row r="296" spans="3:23" ht="19.5" customHeight="1" thickTop="1" thickBot="1" x14ac:dyDescent="0.3">
      <c r="C296" s="58"/>
      <c r="D296" s="58" t="str">
        <f t="shared" ca="1" si="20"/>
        <v/>
      </c>
      <c r="E296" s="58"/>
      <c r="F296" s="58"/>
      <c r="G296" s="58"/>
      <c r="H296" s="58"/>
      <c r="I296" s="58"/>
      <c r="J296" s="59"/>
      <c r="K296" s="192"/>
      <c r="L296" s="60"/>
      <c r="M296" s="58"/>
      <c r="N296" s="56">
        <f>N295+IF(AND(L296="Pago",OR(E296='PC Receitas'!$O$4,E296='PC Receitas'!$O$5,E296='PC Receitas'!$O$6)),J296,IF(AND(L296="Pago",OR(E296='PC Receitas'!$O$7,E296='PC Receitas'!$O$8,E296='PC Receitas'!$O$9,E296='PC Receitas'!$O$10,E296='PC Receitas'!$O$11,E296='PC Receitas'!$O$12,E296='PC Receitas'!$O$13,E296='PC Receitas'!$O$14)),-J296,0))</f>
        <v>7872.57</v>
      </c>
      <c r="S296" s="153" t="e">
        <f t="shared" si="21"/>
        <v>#N/A</v>
      </c>
      <c r="T296" s="150" t="e">
        <f t="shared" si="22"/>
        <v>#N/A</v>
      </c>
      <c r="U296" s="150" t="e">
        <f t="shared" si="23"/>
        <v>#N/A</v>
      </c>
      <c r="V296" s="150" t="e">
        <f t="shared" si="24"/>
        <v>#N/A</v>
      </c>
      <c r="W296" s="154" t="e">
        <f>VLOOKUP(E296,'PC Receitas'!$O$4:$P$14,2,FALSE)</f>
        <v>#N/A</v>
      </c>
    </row>
    <row r="297" spans="3:23" ht="19.5" customHeight="1" thickTop="1" thickBot="1" x14ac:dyDescent="0.3">
      <c r="C297" s="58"/>
      <c r="D297" s="58" t="str">
        <f t="shared" ca="1" si="20"/>
        <v/>
      </c>
      <c r="E297" s="58"/>
      <c r="F297" s="58"/>
      <c r="G297" s="58"/>
      <c r="H297" s="58"/>
      <c r="I297" s="58"/>
      <c r="J297" s="59"/>
      <c r="K297" s="192"/>
      <c r="L297" s="60"/>
      <c r="M297" s="58"/>
      <c r="N297" s="56">
        <f>N296+IF(AND(L297="Pago",OR(E297='PC Receitas'!$O$4,E297='PC Receitas'!$O$5,E297='PC Receitas'!$O$6)),J297,IF(AND(L297="Pago",OR(E297='PC Receitas'!$O$7,E297='PC Receitas'!$O$8,E297='PC Receitas'!$O$9,E297='PC Receitas'!$O$10,E297='PC Receitas'!$O$11,E297='PC Receitas'!$O$12,E297='PC Receitas'!$O$13,E297='PC Receitas'!$O$14)),-J297,0))</f>
        <v>7872.57</v>
      </c>
      <c r="S297" s="153" t="e">
        <f t="shared" si="21"/>
        <v>#N/A</v>
      </c>
      <c r="T297" s="150" t="e">
        <f t="shared" si="22"/>
        <v>#N/A</v>
      </c>
      <c r="U297" s="150" t="e">
        <f t="shared" si="23"/>
        <v>#N/A</v>
      </c>
      <c r="V297" s="150" t="e">
        <f t="shared" si="24"/>
        <v>#N/A</v>
      </c>
      <c r="W297" s="154" t="e">
        <f>VLOOKUP(E297,'PC Receitas'!$O$4:$P$14,2,FALSE)</f>
        <v>#N/A</v>
      </c>
    </row>
    <row r="298" spans="3:23" ht="19.5" customHeight="1" thickTop="1" thickBot="1" x14ac:dyDescent="0.3">
      <c r="C298" s="58"/>
      <c r="D298" s="58" t="str">
        <f t="shared" ca="1" si="20"/>
        <v/>
      </c>
      <c r="E298" s="58"/>
      <c r="F298" s="58"/>
      <c r="G298" s="58"/>
      <c r="H298" s="58"/>
      <c r="I298" s="58"/>
      <c r="J298" s="59"/>
      <c r="K298" s="192"/>
      <c r="L298" s="60"/>
      <c r="M298" s="58"/>
      <c r="N298" s="56">
        <f>N297+IF(AND(L298="Pago",OR(E298='PC Receitas'!$O$4,E298='PC Receitas'!$O$5,E298='PC Receitas'!$O$6)),J298,IF(AND(L298="Pago",OR(E298='PC Receitas'!$O$7,E298='PC Receitas'!$O$8,E298='PC Receitas'!$O$9,E298='PC Receitas'!$O$10,E298='PC Receitas'!$O$11,E298='PC Receitas'!$O$12,E298='PC Receitas'!$O$13,E298='PC Receitas'!$O$14)),-J298,0))</f>
        <v>7872.57</v>
      </c>
      <c r="S298" s="153" t="e">
        <f t="shared" si="21"/>
        <v>#N/A</v>
      </c>
      <c r="T298" s="150" t="e">
        <f t="shared" si="22"/>
        <v>#N/A</v>
      </c>
      <c r="U298" s="150" t="e">
        <f t="shared" si="23"/>
        <v>#N/A</v>
      </c>
      <c r="V298" s="150" t="e">
        <f t="shared" si="24"/>
        <v>#N/A</v>
      </c>
      <c r="W298" s="154" t="e">
        <f>VLOOKUP(E298,'PC Receitas'!$O$4:$P$14,2,FALSE)</f>
        <v>#N/A</v>
      </c>
    </row>
    <row r="299" spans="3:23" ht="19.5" customHeight="1" thickTop="1" thickBot="1" x14ac:dyDescent="0.3">
      <c r="C299" s="58"/>
      <c r="D299" s="58" t="str">
        <f t="shared" ca="1" si="20"/>
        <v/>
      </c>
      <c r="E299" s="58"/>
      <c r="F299" s="58"/>
      <c r="G299" s="58"/>
      <c r="H299" s="58"/>
      <c r="I299" s="58"/>
      <c r="J299" s="59"/>
      <c r="K299" s="192"/>
      <c r="L299" s="60"/>
      <c r="M299" s="58"/>
      <c r="N299" s="56">
        <f>N298+IF(AND(L299="Pago",OR(E299='PC Receitas'!$O$4,E299='PC Receitas'!$O$5,E299='PC Receitas'!$O$6)),J299,IF(AND(L299="Pago",OR(E299='PC Receitas'!$O$7,E299='PC Receitas'!$O$8,E299='PC Receitas'!$O$9,E299='PC Receitas'!$O$10,E299='PC Receitas'!$O$11,E299='PC Receitas'!$O$12,E299='PC Receitas'!$O$13,E299='PC Receitas'!$O$14)),-J299,0))</f>
        <v>7872.57</v>
      </c>
      <c r="S299" s="153" t="e">
        <f t="shared" si="21"/>
        <v>#N/A</v>
      </c>
      <c r="T299" s="150" t="e">
        <f t="shared" si="22"/>
        <v>#N/A</v>
      </c>
      <c r="U299" s="150" t="e">
        <f t="shared" si="23"/>
        <v>#N/A</v>
      </c>
      <c r="V299" s="150" t="e">
        <f t="shared" si="24"/>
        <v>#N/A</v>
      </c>
      <c r="W299" s="154" t="e">
        <f>VLOOKUP(E299,'PC Receitas'!$O$4:$P$14,2,FALSE)</f>
        <v>#N/A</v>
      </c>
    </row>
    <row r="300" spans="3:23" ht="19.5" customHeight="1" thickTop="1" thickBot="1" x14ac:dyDescent="0.3">
      <c r="C300" s="58"/>
      <c r="D300" s="58" t="str">
        <f t="shared" ca="1" si="20"/>
        <v/>
      </c>
      <c r="E300" s="58"/>
      <c r="F300" s="58"/>
      <c r="G300" s="58"/>
      <c r="H300" s="58"/>
      <c r="I300" s="58"/>
      <c r="J300" s="59"/>
      <c r="K300" s="192"/>
      <c r="L300" s="60"/>
      <c r="M300" s="58"/>
      <c r="N300" s="56">
        <f>N299+IF(AND(L300="Pago",OR(E300='PC Receitas'!$O$4,E300='PC Receitas'!$O$5,E300='PC Receitas'!$O$6)),J300,IF(AND(L300="Pago",OR(E300='PC Receitas'!$O$7,E300='PC Receitas'!$O$8,E300='PC Receitas'!$O$9,E300='PC Receitas'!$O$10,E300='PC Receitas'!$O$11,E300='PC Receitas'!$O$12,E300='PC Receitas'!$O$13,E300='PC Receitas'!$O$14)),-J300,0))</f>
        <v>7872.57</v>
      </c>
      <c r="S300" s="153" t="e">
        <f t="shared" si="21"/>
        <v>#N/A</v>
      </c>
      <c r="T300" s="150" t="e">
        <f t="shared" si="22"/>
        <v>#N/A</v>
      </c>
      <c r="U300" s="150" t="e">
        <f t="shared" si="23"/>
        <v>#N/A</v>
      </c>
      <c r="V300" s="150" t="e">
        <f t="shared" si="24"/>
        <v>#N/A</v>
      </c>
      <c r="W300" s="154" t="e">
        <f>VLOOKUP(E300,'PC Receitas'!$O$4:$P$14,2,FALSE)</f>
        <v>#N/A</v>
      </c>
    </row>
    <row r="301" spans="3:23" ht="19.5" customHeight="1" thickTop="1" thickBot="1" x14ac:dyDescent="0.3">
      <c r="C301" s="58"/>
      <c r="D301" s="58" t="str">
        <f t="shared" ca="1" si="20"/>
        <v/>
      </c>
      <c r="E301" s="58"/>
      <c r="F301" s="58"/>
      <c r="G301" s="58"/>
      <c r="H301" s="58"/>
      <c r="I301" s="58"/>
      <c r="J301" s="59"/>
      <c r="K301" s="192"/>
      <c r="L301" s="60"/>
      <c r="M301" s="58"/>
      <c r="N301" s="56">
        <f>N300+IF(AND(L301="Pago",OR(E301='PC Receitas'!$O$4,E301='PC Receitas'!$O$5,E301='PC Receitas'!$O$6)),J301,IF(AND(L301="Pago",OR(E301='PC Receitas'!$O$7,E301='PC Receitas'!$O$8,E301='PC Receitas'!$O$9,E301='PC Receitas'!$O$10,E301='PC Receitas'!$O$11,E301='PC Receitas'!$O$12,E301='PC Receitas'!$O$13,E301='PC Receitas'!$O$14)),-J301,0))</f>
        <v>7872.57</v>
      </c>
      <c r="S301" s="153" t="e">
        <f t="shared" si="21"/>
        <v>#N/A</v>
      </c>
      <c r="T301" s="150" t="e">
        <f t="shared" si="22"/>
        <v>#N/A</v>
      </c>
      <c r="U301" s="150" t="e">
        <f t="shared" si="23"/>
        <v>#N/A</v>
      </c>
      <c r="V301" s="150" t="e">
        <f t="shared" si="24"/>
        <v>#N/A</v>
      </c>
      <c r="W301" s="154" t="e">
        <f>VLOOKUP(E301,'PC Receitas'!$O$4:$P$14,2,FALSE)</f>
        <v>#N/A</v>
      </c>
    </row>
    <row r="302" spans="3:23" ht="19.5" customHeight="1" thickTop="1" thickBot="1" x14ac:dyDescent="0.3">
      <c r="C302" s="58"/>
      <c r="D302" s="58" t="str">
        <f t="shared" ca="1" si="20"/>
        <v/>
      </c>
      <c r="E302" s="58"/>
      <c r="F302" s="58"/>
      <c r="G302" s="58"/>
      <c r="H302" s="58"/>
      <c r="I302" s="58"/>
      <c r="J302" s="59"/>
      <c r="K302" s="192"/>
      <c r="L302" s="60"/>
      <c r="M302" s="58"/>
      <c r="N302" s="56">
        <f>N301+IF(AND(L302="Pago",OR(E302='PC Receitas'!$O$4,E302='PC Receitas'!$O$5,E302='PC Receitas'!$O$6)),J302,IF(AND(L302="Pago",OR(E302='PC Receitas'!$O$7,E302='PC Receitas'!$O$8,E302='PC Receitas'!$O$9,E302='PC Receitas'!$O$10,E302='PC Receitas'!$O$11,E302='PC Receitas'!$O$12,E302='PC Receitas'!$O$13,E302='PC Receitas'!$O$14)),-J302,0))</f>
        <v>7872.57</v>
      </c>
      <c r="S302" s="153" t="e">
        <f t="shared" si="21"/>
        <v>#N/A</v>
      </c>
      <c r="T302" s="150" t="e">
        <f t="shared" si="22"/>
        <v>#N/A</v>
      </c>
      <c r="U302" s="150" t="e">
        <f t="shared" si="23"/>
        <v>#N/A</v>
      </c>
      <c r="V302" s="150" t="e">
        <f t="shared" si="24"/>
        <v>#N/A</v>
      </c>
      <c r="W302" s="154" t="e">
        <f>VLOOKUP(E302,'PC Receitas'!$O$4:$P$14,2,FALSE)</f>
        <v>#N/A</v>
      </c>
    </row>
    <row r="303" spans="3:23" ht="19.5" customHeight="1" thickTop="1" thickBot="1" x14ac:dyDescent="0.3">
      <c r="C303" s="58"/>
      <c r="D303" s="58" t="str">
        <f t="shared" ca="1" si="20"/>
        <v/>
      </c>
      <c r="E303" s="58"/>
      <c r="F303" s="58"/>
      <c r="G303" s="58"/>
      <c r="H303" s="58"/>
      <c r="I303" s="58"/>
      <c r="J303" s="59"/>
      <c r="K303" s="192"/>
      <c r="L303" s="60"/>
      <c r="M303" s="58"/>
      <c r="N303" s="56">
        <f>N302+IF(AND(L303="Pago",OR(E303='PC Receitas'!$O$4,E303='PC Receitas'!$O$5,E303='PC Receitas'!$O$6)),J303,IF(AND(L303="Pago",OR(E303='PC Receitas'!$O$7,E303='PC Receitas'!$O$8,E303='PC Receitas'!$O$9,E303='PC Receitas'!$O$10,E303='PC Receitas'!$O$11,E303='PC Receitas'!$O$12,E303='PC Receitas'!$O$13,E303='PC Receitas'!$O$14)),-J303,0))</f>
        <v>7872.57</v>
      </c>
      <c r="S303" s="153" t="e">
        <f t="shared" si="21"/>
        <v>#N/A</v>
      </c>
      <c r="T303" s="150" t="e">
        <f t="shared" si="22"/>
        <v>#N/A</v>
      </c>
      <c r="U303" s="150" t="e">
        <f t="shared" si="23"/>
        <v>#N/A</v>
      </c>
      <c r="V303" s="150" t="e">
        <f t="shared" si="24"/>
        <v>#N/A</v>
      </c>
      <c r="W303" s="154" t="e">
        <f>VLOOKUP(E303,'PC Receitas'!$O$4:$P$14,2,FALSE)</f>
        <v>#N/A</v>
      </c>
    </row>
    <row r="304" spans="3:23" ht="19.5" customHeight="1" thickTop="1" thickBot="1" x14ac:dyDescent="0.3">
      <c r="C304" s="58"/>
      <c r="D304" s="58" t="str">
        <f t="shared" ca="1" si="20"/>
        <v/>
      </c>
      <c r="E304" s="58"/>
      <c r="F304" s="58"/>
      <c r="G304" s="58"/>
      <c r="H304" s="58"/>
      <c r="I304" s="58"/>
      <c r="J304" s="59"/>
      <c r="K304" s="192"/>
      <c r="L304" s="60"/>
      <c r="M304" s="58"/>
      <c r="N304" s="56">
        <f>N303+IF(AND(L304="Pago",OR(E304='PC Receitas'!$O$4,E304='PC Receitas'!$O$5,E304='PC Receitas'!$O$6)),J304,IF(AND(L304="Pago",OR(E304='PC Receitas'!$O$7,E304='PC Receitas'!$O$8,E304='PC Receitas'!$O$9,E304='PC Receitas'!$O$10,E304='PC Receitas'!$O$11,E304='PC Receitas'!$O$12,E304='PC Receitas'!$O$13,E304='PC Receitas'!$O$14)),-J304,0))</f>
        <v>7872.57</v>
      </c>
      <c r="S304" s="153" t="e">
        <f t="shared" si="21"/>
        <v>#N/A</v>
      </c>
      <c r="T304" s="150" t="e">
        <f t="shared" si="22"/>
        <v>#N/A</v>
      </c>
      <c r="U304" s="150" t="e">
        <f t="shared" si="23"/>
        <v>#N/A</v>
      </c>
      <c r="V304" s="150" t="e">
        <f t="shared" si="24"/>
        <v>#N/A</v>
      </c>
      <c r="W304" s="154" t="e">
        <f>VLOOKUP(E304,'PC Receitas'!$O$4:$P$14,2,FALSE)</f>
        <v>#N/A</v>
      </c>
    </row>
    <row r="305" spans="3:23" ht="19.5" customHeight="1" thickTop="1" thickBot="1" x14ac:dyDescent="0.3">
      <c r="C305" s="58"/>
      <c r="D305" s="58" t="str">
        <f t="shared" ca="1" si="20"/>
        <v/>
      </c>
      <c r="E305" s="58"/>
      <c r="F305" s="58"/>
      <c r="G305" s="58"/>
      <c r="H305" s="58"/>
      <c r="I305" s="58"/>
      <c r="J305" s="59"/>
      <c r="K305" s="192"/>
      <c r="L305" s="60"/>
      <c r="M305" s="58"/>
      <c r="N305" s="56">
        <f>N304+IF(AND(L305="Pago",OR(E305='PC Receitas'!$O$4,E305='PC Receitas'!$O$5,E305='PC Receitas'!$O$6)),J305,IF(AND(L305="Pago",OR(E305='PC Receitas'!$O$7,E305='PC Receitas'!$O$8,E305='PC Receitas'!$O$9,E305='PC Receitas'!$O$10,E305='PC Receitas'!$O$11,E305='PC Receitas'!$O$12,E305='PC Receitas'!$O$13,E305='PC Receitas'!$O$14)),-J305,0))</f>
        <v>7872.57</v>
      </c>
      <c r="S305" s="153" t="e">
        <f t="shared" si="21"/>
        <v>#N/A</v>
      </c>
      <c r="T305" s="150" t="e">
        <f t="shared" si="22"/>
        <v>#N/A</v>
      </c>
      <c r="U305" s="150" t="e">
        <f t="shared" si="23"/>
        <v>#N/A</v>
      </c>
      <c r="V305" s="150" t="e">
        <f t="shared" si="24"/>
        <v>#N/A</v>
      </c>
      <c r="W305" s="154" t="e">
        <f>VLOOKUP(E305,'PC Receitas'!$O$4:$P$14,2,FALSE)</f>
        <v>#N/A</v>
      </c>
    </row>
    <row r="306" spans="3:23" ht="19.5" customHeight="1" thickTop="1" thickBot="1" x14ac:dyDescent="0.3">
      <c r="C306" s="58"/>
      <c r="D306" s="58" t="str">
        <f t="shared" ca="1" si="20"/>
        <v/>
      </c>
      <c r="E306" s="58"/>
      <c r="F306" s="58"/>
      <c r="G306" s="58"/>
      <c r="H306" s="58"/>
      <c r="I306" s="58"/>
      <c r="J306" s="59"/>
      <c r="K306" s="192"/>
      <c r="L306" s="60"/>
      <c r="M306" s="58"/>
      <c r="N306" s="56">
        <f>N305+IF(AND(L306="Pago",OR(E306='PC Receitas'!$O$4,E306='PC Receitas'!$O$5,E306='PC Receitas'!$O$6)),J306,IF(AND(L306="Pago",OR(E306='PC Receitas'!$O$7,E306='PC Receitas'!$O$8,E306='PC Receitas'!$O$9,E306='PC Receitas'!$O$10,E306='PC Receitas'!$O$11,E306='PC Receitas'!$O$12,E306='PC Receitas'!$O$13,E306='PC Receitas'!$O$14)),-J306,0))</f>
        <v>7872.57</v>
      </c>
      <c r="S306" s="153" t="e">
        <f t="shared" si="21"/>
        <v>#N/A</v>
      </c>
      <c r="T306" s="150" t="e">
        <f t="shared" si="22"/>
        <v>#N/A</v>
      </c>
      <c r="U306" s="150" t="e">
        <f t="shared" si="23"/>
        <v>#N/A</v>
      </c>
      <c r="V306" s="150" t="e">
        <f t="shared" si="24"/>
        <v>#N/A</v>
      </c>
      <c r="W306" s="154" t="e">
        <f>VLOOKUP(E306,'PC Receitas'!$O$4:$P$14,2,FALSE)</f>
        <v>#N/A</v>
      </c>
    </row>
    <row r="307" spans="3:23" ht="19.5" customHeight="1" thickTop="1" thickBot="1" x14ac:dyDescent="0.3">
      <c r="C307" s="58"/>
      <c r="D307" s="58" t="str">
        <f t="shared" ca="1" si="20"/>
        <v/>
      </c>
      <c r="E307" s="58"/>
      <c r="F307" s="58"/>
      <c r="G307" s="58"/>
      <c r="H307" s="58"/>
      <c r="I307" s="58"/>
      <c r="J307" s="59"/>
      <c r="K307" s="192"/>
      <c r="L307" s="60"/>
      <c r="M307" s="58"/>
      <c r="N307" s="56">
        <f>N306+IF(AND(L307="Pago",OR(E307='PC Receitas'!$O$4,E307='PC Receitas'!$O$5,E307='PC Receitas'!$O$6)),J307,IF(AND(L307="Pago",OR(E307='PC Receitas'!$O$7,E307='PC Receitas'!$O$8,E307='PC Receitas'!$O$9,E307='PC Receitas'!$O$10,E307='PC Receitas'!$O$11,E307='PC Receitas'!$O$12,E307='PC Receitas'!$O$13,E307='PC Receitas'!$O$14)),-J307,0))</f>
        <v>7872.57</v>
      </c>
      <c r="S307" s="153" t="e">
        <f t="shared" si="21"/>
        <v>#N/A</v>
      </c>
      <c r="T307" s="150" t="e">
        <f t="shared" si="22"/>
        <v>#N/A</v>
      </c>
      <c r="U307" s="150" t="e">
        <f t="shared" si="23"/>
        <v>#N/A</v>
      </c>
      <c r="V307" s="150" t="e">
        <f t="shared" si="24"/>
        <v>#N/A</v>
      </c>
      <c r="W307" s="154" t="e">
        <f>VLOOKUP(E307,'PC Receitas'!$O$4:$P$14,2,FALSE)</f>
        <v>#N/A</v>
      </c>
    </row>
    <row r="308" spans="3:23" ht="19.5" customHeight="1" thickTop="1" thickBot="1" x14ac:dyDescent="0.3">
      <c r="C308" s="58"/>
      <c r="D308" s="58" t="str">
        <f t="shared" ca="1" si="20"/>
        <v/>
      </c>
      <c r="E308" s="58"/>
      <c r="F308" s="58"/>
      <c r="G308" s="58"/>
      <c r="H308" s="58"/>
      <c r="I308" s="58"/>
      <c r="J308" s="59"/>
      <c r="K308" s="192"/>
      <c r="L308" s="60"/>
      <c r="M308" s="58"/>
      <c r="N308" s="56">
        <f>N307+IF(AND(L308="Pago",OR(E308='PC Receitas'!$O$4,E308='PC Receitas'!$O$5,E308='PC Receitas'!$O$6)),J308,IF(AND(L308="Pago",OR(E308='PC Receitas'!$O$7,E308='PC Receitas'!$O$8,E308='PC Receitas'!$O$9,E308='PC Receitas'!$O$10,E308='PC Receitas'!$O$11,E308='PC Receitas'!$O$12,E308='PC Receitas'!$O$13,E308='PC Receitas'!$O$14)),-J308,0))</f>
        <v>7872.57</v>
      </c>
      <c r="S308" s="153" t="e">
        <f t="shared" si="21"/>
        <v>#N/A</v>
      </c>
      <c r="T308" s="150" t="e">
        <f t="shared" si="22"/>
        <v>#N/A</v>
      </c>
      <c r="U308" s="150" t="e">
        <f t="shared" si="23"/>
        <v>#N/A</v>
      </c>
      <c r="V308" s="150" t="e">
        <f t="shared" si="24"/>
        <v>#N/A</v>
      </c>
      <c r="W308" s="154" t="e">
        <f>VLOOKUP(E308,'PC Receitas'!$O$4:$P$14,2,FALSE)</f>
        <v>#N/A</v>
      </c>
    </row>
    <row r="309" spans="3:23" ht="19.5" customHeight="1" thickTop="1" thickBot="1" x14ac:dyDescent="0.3">
      <c r="C309" s="58"/>
      <c r="D309" s="58" t="str">
        <f t="shared" ca="1" si="20"/>
        <v/>
      </c>
      <c r="E309" s="58"/>
      <c r="F309" s="58"/>
      <c r="G309" s="58"/>
      <c r="H309" s="58"/>
      <c r="I309" s="58"/>
      <c r="J309" s="59"/>
      <c r="K309" s="192"/>
      <c r="L309" s="60"/>
      <c r="M309" s="58"/>
      <c r="N309" s="56">
        <f>N308+IF(AND(L309="Pago",OR(E309='PC Receitas'!$O$4,E309='PC Receitas'!$O$5,E309='PC Receitas'!$O$6)),J309,IF(AND(L309="Pago",OR(E309='PC Receitas'!$O$7,E309='PC Receitas'!$O$8,E309='PC Receitas'!$O$9,E309='PC Receitas'!$O$10,E309='PC Receitas'!$O$11,E309='PC Receitas'!$O$12,E309='PC Receitas'!$O$13,E309='PC Receitas'!$O$14)),-J309,0))</f>
        <v>7872.57</v>
      </c>
      <c r="S309" s="153" t="e">
        <f t="shared" si="21"/>
        <v>#N/A</v>
      </c>
      <c r="T309" s="150" t="e">
        <f t="shared" si="22"/>
        <v>#N/A</v>
      </c>
      <c r="U309" s="150" t="e">
        <f t="shared" si="23"/>
        <v>#N/A</v>
      </c>
      <c r="V309" s="150" t="e">
        <f t="shared" si="24"/>
        <v>#N/A</v>
      </c>
      <c r="W309" s="154" t="e">
        <f>VLOOKUP(E309,'PC Receitas'!$O$4:$P$14,2,FALSE)</f>
        <v>#N/A</v>
      </c>
    </row>
    <row r="310" spans="3:23" ht="19.5" customHeight="1" thickTop="1" thickBot="1" x14ac:dyDescent="0.3">
      <c r="C310" s="58"/>
      <c r="D310" s="58" t="str">
        <f t="shared" ca="1" si="20"/>
        <v/>
      </c>
      <c r="E310" s="58"/>
      <c r="F310" s="58"/>
      <c r="G310" s="58"/>
      <c r="H310" s="58"/>
      <c r="I310" s="58"/>
      <c r="J310" s="59"/>
      <c r="K310" s="192"/>
      <c r="L310" s="60"/>
      <c r="M310" s="58"/>
      <c r="N310" s="56">
        <f>N309+IF(AND(L310="Pago",OR(E310='PC Receitas'!$O$4,E310='PC Receitas'!$O$5,E310='PC Receitas'!$O$6)),J310,IF(AND(L310="Pago",OR(E310='PC Receitas'!$O$7,E310='PC Receitas'!$O$8,E310='PC Receitas'!$O$9,E310='PC Receitas'!$O$10,E310='PC Receitas'!$O$11,E310='PC Receitas'!$O$12,E310='PC Receitas'!$O$13,E310='PC Receitas'!$O$14)),-J310,0))</f>
        <v>7872.57</v>
      </c>
      <c r="S310" s="153" t="e">
        <f t="shared" si="21"/>
        <v>#N/A</v>
      </c>
      <c r="T310" s="150" t="e">
        <f t="shared" si="22"/>
        <v>#N/A</v>
      </c>
      <c r="U310" s="150" t="e">
        <f t="shared" si="23"/>
        <v>#N/A</v>
      </c>
      <c r="V310" s="150" t="e">
        <f t="shared" si="24"/>
        <v>#N/A</v>
      </c>
      <c r="W310" s="154" t="e">
        <f>VLOOKUP(E310,'PC Receitas'!$O$4:$P$14,2,FALSE)</f>
        <v>#N/A</v>
      </c>
    </row>
    <row r="311" spans="3:23" ht="19.5" customHeight="1" thickTop="1" thickBot="1" x14ac:dyDescent="0.3">
      <c r="C311" s="58"/>
      <c r="D311" s="58" t="str">
        <f t="shared" ca="1" si="20"/>
        <v/>
      </c>
      <c r="E311" s="58"/>
      <c r="F311" s="58"/>
      <c r="G311" s="58"/>
      <c r="H311" s="58"/>
      <c r="I311" s="58"/>
      <c r="J311" s="59"/>
      <c r="K311" s="192"/>
      <c r="L311" s="60"/>
      <c r="M311" s="58"/>
      <c r="N311" s="56">
        <f>N310+IF(AND(L311="Pago",OR(E311='PC Receitas'!$O$4,E311='PC Receitas'!$O$5,E311='PC Receitas'!$O$6)),J311,IF(AND(L311="Pago",OR(E311='PC Receitas'!$O$7,E311='PC Receitas'!$O$8,E311='PC Receitas'!$O$9,E311='PC Receitas'!$O$10,E311='PC Receitas'!$O$11,E311='PC Receitas'!$O$12,E311='PC Receitas'!$O$13,E311='PC Receitas'!$O$14)),-J311,0))</f>
        <v>7872.57</v>
      </c>
      <c r="S311" s="153" t="e">
        <f t="shared" si="21"/>
        <v>#N/A</v>
      </c>
      <c r="T311" s="150" t="e">
        <f t="shared" si="22"/>
        <v>#N/A</v>
      </c>
      <c r="U311" s="150" t="e">
        <f t="shared" si="23"/>
        <v>#N/A</v>
      </c>
      <c r="V311" s="150" t="e">
        <f t="shared" si="24"/>
        <v>#N/A</v>
      </c>
      <c r="W311" s="154" t="e">
        <f>VLOOKUP(E311,'PC Receitas'!$O$4:$P$14,2,FALSE)</f>
        <v>#N/A</v>
      </c>
    </row>
    <row r="312" spans="3:23" ht="19.5" customHeight="1" thickTop="1" thickBot="1" x14ac:dyDescent="0.3">
      <c r="C312" s="58"/>
      <c r="D312" s="58" t="str">
        <f t="shared" ca="1" si="20"/>
        <v/>
      </c>
      <c r="E312" s="58"/>
      <c r="F312" s="58"/>
      <c r="G312" s="58"/>
      <c r="H312" s="58"/>
      <c r="I312" s="58"/>
      <c r="J312" s="59"/>
      <c r="K312" s="192"/>
      <c r="L312" s="60"/>
      <c r="M312" s="58"/>
      <c r="N312" s="56">
        <f>N311+IF(AND(L312="Pago",OR(E312='PC Receitas'!$O$4,E312='PC Receitas'!$O$5,E312='PC Receitas'!$O$6)),J312,IF(AND(L312="Pago",OR(E312='PC Receitas'!$O$7,E312='PC Receitas'!$O$8,E312='PC Receitas'!$O$9,E312='PC Receitas'!$O$10,E312='PC Receitas'!$O$11,E312='PC Receitas'!$O$12,E312='PC Receitas'!$O$13,E312='PC Receitas'!$O$14)),-J312,0))</f>
        <v>7872.57</v>
      </c>
      <c r="S312" s="153" t="e">
        <f t="shared" si="21"/>
        <v>#N/A</v>
      </c>
      <c r="T312" s="150" t="e">
        <f t="shared" si="22"/>
        <v>#N/A</v>
      </c>
      <c r="U312" s="150" t="e">
        <f t="shared" si="23"/>
        <v>#N/A</v>
      </c>
      <c r="V312" s="150" t="e">
        <f t="shared" si="24"/>
        <v>#N/A</v>
      </c>
      <c r="W312" s="154" t="e">
        <f>VLOOKUP(E312,'PC Receitas'!$O$4:$P$14,2,FALSE)</f>
        <v>#N/A</v>
      </c>
    </row>
    <row r="313" spans="3:23" ht="19.5" customHeight="1" thickTop="1" thickBot="1" x14ac:dyDescent="0.3">
      <c r="C313" s="58"/>
      <c r="D313" s="58" t="str">
        <f t="shared" ca="1" si="20"/>
        <v/>
      </c>
      <c r="E313" s="58"/>
      <c r="F313" s="58"/>
      <c r="G313" s="58"/>
      <c r="H313" s="58"/>
      <c r="I313" s="58"/>
      <c r="J313" s="59"/>
      <c r="K313" s="192"/>
      <c r="L313" s="60"/>
      <c r="M313" s="58"/>
      <c r="N313" s="56">
        <f>N312+IF(AND(L313="Pago",OR(E313='PC Receitas'!$O$4,E313='PC Receitas'!$O$5,E313='PC Receitas'!$O$6)),J313,IF(AND(L313="Pago",OR(E313='PC Receitas'!$O$7,E313='PC Receitas'!$O$8,E313='PC Receitas'!$O$9,E313='PC Receitas'!$O$10,E313='PC Receitas'!$O$11,E313='PC Receitas'!$O$12,E313='PC Receitas'!$O$13,E313='PC Receitas'!$O$14)),-J313,0))</f>
        <v>7872.57</v>
      </c>
      <c r="S313" s="153" t="e">
        <f t="shared" si="21"/>
        <v>#N/A</v>
      </c>
      <c r="T313" s="150" t="e">
        <f t="shared" si="22"/>
        <v>#N/A</v>
      </c>
      <c r="U313" s="150" t="e">
        <f t="shared" si="23"/>
        <v>#N/A</v>
      </c>
      <c r="V313" s="150" t="e">
        <f t="shared" si="24"/>
        <v>#N/A</v>
      </c>
      <c r="W313" s="154" t="e">
        <f>VLOOKUP(E313,'PC Receitas'!$O$4:$P$14,2,FALSE)</f>
        <v>#N/A</v>
      </c>
    </row>
    <row r="314" spans="3:23" ht="19.5" customHeight="1" thickTop="1" thickBot="1" x14ac:dyDescent="0.3">
      <c r="C314" s="58"/>
      <c r="D314" s="58" t="str">
        <f t="shared" ca="1" si="20"/>
        <v/>
      </c>
      <c r="E314" s="58"/>
      <c r="F314" s="58"/>
      <c r="G314" s="58"/>
      <c r="H314" s="58"/>
      <c r="I314" s="58"/>
      <c r="J314" s="59"/>
      <c r="K314" s="192"/>
      <c r="L314" s="60"/>
      <c r="M314" s="58"/>
      <c r="N314" s="56">
        <f>N313+IF(AND(L314="Pago",OR(E314='PC Receitas'!$O$4,E314='PC Receitas'!$O$5,E314='PC Receitas'!$O$6)),J314,IF(AND(L314="Pago",OR(E314='PC Receitas'!$O$7,E314='PC Receitas'!$O$8,E314='PC Receitas'!$O$9,E314='PC Receitas'!$O$10,E314='PC Receitas'!$O$11,E314='PC Receitas'!$O$12,E314='PC Receitas'!$O$13,E314='PC Receitas'!$O$14)),-J314,0))</f>
        <v>7872.57</v>
      </c>
      <c r="S314" s="153" t="e">
        <f t="shared" si="21"/>
        <v>#N/A</v>
      </c>
      <c r="T314" s="150" t="e">
        <f t="shared" si="22"/>
        <v>#N/A</v>
      </c>
      <c r="U314" s="150" t="e">
        <f t="shared" si="23"/>
        <v>#N/A</v>
      </c>
      <c r="V314" s="150" t="e">
        <f t="shared" si="24"/>
        <v>#N/A</v>
      </c>
      <c r="W314" s="154" t="e">
        <f>VLOOKUP(E314,'PC Receitas'!$O$4:$P$14,2,FALSE)</f>
        <v>#N/A</v>
      </c>
    </row>
    <row r="315" spans="3:23" ht="19.5" customHeight="1" thickTop="1" thickBot="1" x14ac:dyDescent="0.3">
      <c r="C315" s="58"/>
      <c r="D315" s="58" t="str">
        <f t="shared" ca="1" si="20"/>
        <v/>
      </c>
      <c r="E315" s="58"/>
      <c r="F315" s="58"/>
      <c r="G315" s="58"/>
      <c r="H315" s="58"/>
      <c r="I315" s="58"/>
      <c r="J315" s="59"/>
      <c r="K315" s="192"/>
      <c r="L315" s="60"/>
      <c r="M315" s="58"/>
      <c r="N315" s="56">
        <f>N314+IF(AND(L315="Pago",OR(E315='PC Receitas'!$O$4,E315='PC Receitas'!$O$5,E315='PC Receitas'!$O$6)),J315,IF(AND(L315="Pago",OR(E315='PC Receitas'!$O$7,E315='PC Receitas'!$O$8,E315='PC Receitas'!$O$9,E315='PC Receitas'!$O$10,E315='PC Receitas'!$O$11,E315='PC Receitas'!$O$12,E315='PC Receitas'!$O$13,E315='PC Receitas'!$O$14)),-J315,0))</f>
        <v>7872.57</v>
      </c>
      <c r="S315" s="153" t="e">
        <f t="shared" si="21"/>
        <v>#N/A</v>
      </c>
      <c r="T315" s="150" t="e">
        <f t="shared" si="22"/>
        <v>#N/A</v>
      </c>
      <c r="U315" s="150" t="e">
        <f t="shared" si="23"/>
        <v>#N/A</v>
      </c>
      <c r="V315" s="150" t="e">
        <f t="shared" si="24"/>
        <v>#N/A</v>
      </c>
      <c r="W315" s="154" t="e">
        <f>VLOOKUP(E315,'PC Receitas'!$O$4:$P$14,2,FALSE)</f>
        <v>#N/A</v>
      </c>
    </row>
    <row r="316" spans="3:23" ht="19.5" customHeight="1" thickTop="1" thickBot="1" x14ac:dyDescent="0.3">
      <c r="C316" s="58"/>
      <c r="D316" s="58" t="str">
        <f t="shared" ca="1" si="20"/>
        <v/>
      </c>
      <c r="E316" s="58"/>
      <c r="F316" s="58"/>
      <c r="G316" s="58"/>
      <c r="H316" s="58"/>
      <c r="I316" s="58"/>
      <c r="J316" s="59"/>
      <c r="K316" s="192"/>
      <c r="L316" s="60"/>
      <c r="M316" s="58"/>
      <c r="N316" s="56">
        <f>N315+IF(AND(L316="Pago",OR(E316='PC Receitas'!$O$4,E316='PC Receitas'!$O$5,E316='PC Receitas'!$O$6)),J316,IF(AND(L316="Pago",OR(E316='PC Receitas'!$O$7,E316='PC Receitas'!$O$8,E316='PC Receitas'!$O$9,E316='PC Receitas'!$O$10,E316='PC Receitas'!$O$11,E316='PC Receitas'!$O$12,E316='PC Receitas'!$O$13,E316='PC Receitas'!$O$14)),-J316,0))</f>
        <v>7872.57</v>
      </c>
      <c r="S316" s="153" t="e">
        <f t="shared" si="21"/>
        <v>#N/A</v>
      </c>
      <c r="T316" s="150" t="e">
        <f t="shared" si="22"/>
        <v>#N/A</v>
      </c>
      <c r="U316" s="150" t="e">
        <f t="shared" si="23"/>
        <v>#N/A</v>
      </c>
      <c r="V316" s="150" t="e">
        <f t="shared" si="24"/>
        <v>#N/A</v>
      </c>
      <c r="W316" s="154" t="e">
        <f>VLOOKUP(E316,'PC Receitas'!$O$4:$P$14,2,FALSE)</f>
        <v>#N/A</v>
      </c>
    </row>
    <row r="317" spans="3:23" ht="19.5" customHeight="1" thickTop="1" thickBot="1" x14ac:dyDescent="0.3">
      <c r="C317" s="58"/>
      <c r="D317" s="58" t="str">
        <f t="shared" ca="1" si="20"/>
        <v/>
      </c>
      <c r="E317" s="58"/>
      <c r="F317" s="58"/>
      <c r="G317" s="58"/>
      <c r="H317" s="58"/>
      <c r="I317" s="58"/>
      <c r="J317" s="59"/>
      <c r="K317" s="192"/>
      <c r="L317" s="60"/>
      <c r="M317" s="58"/>
      <c r="N317" s="56">
        <f>N316+IF(AND(L317="Pago",OR(E317='PC Receitas'!$O$4,E317='PC Receitas'!$O$5,E317='PC Receitas'!$O$6)),J317,IF(AND(L317="Pago",OR(E317='PC Receitas'!$O$7,E317='PC Receitas'!$O$8,E317='PC Receitas'!$O$9,E317='PC Receitas'!$O$10,E317='PC Receitas'!$O$11,E317='PC Receitas'!$O$12,E317='PC Receitas'!$O$13,E317='PC Receitas'!$O$14)),-J317,0))</f>
        <v>7872.57</v>
      </c>
      <c r="S317" s="153" t="e">
        <f t="shared" si="21"/>
        <v>#N/A</v>
      </c>
      <c r="T317" s="150" t="e">
        <f t="shared" si="22"/>
        <v>#N/A</v>
      </c>
      <c r="U317" s="150" t="e">
        <f t="shared" si="23"/>
        <v>#N/A</v>
      </c>
      <c r="V317" s="150" t="e">
        <f t="shared" si="24"/>
        <v>#N/A</v>
      </c>
      <c r="W317" s="154" t="e">
        <f>VLOOKUP(E317,'PC Receitas'!$O$4:$P$14,2,FALSE)</f>
        <v>#N/A</v>
      </c>
    </row>
    <row r="318" spans="3:23" ht="19.5" customHeight="1" thickTop="1" thickBot="1" x14ac:dyDescent="0.3">
      <c r="C318" s="58"/>
      <c r="D318" s="58" t="str">
        <f t="shared" ca="1" si="20"/>
        <v/>
      </c>
      <c r="E318" s="58"/>
      <c r="F318" s="58"/>
      <c r="G318" s="58"/>
      <c r="H318" s="58"/>
      <c r="I318" s="58"/>
      <c r="J318" s="59"/>
      <c r="K318" s="192"/>
      <c r="L318" s="60"/>
      <c r="M318" s="58"/>
      <c r="N318" s="56">
        <f>N317+IF(AND(L318="Pago",OR(E318='PC Receitas'!$O$4,E318='PC Receitas'!$O$5,E318='PC Receitas'!$O$6)),J318,IF(AND(L318="Pago",OR(E318='PC Receitas'!$O$7,E318='PC Receitas'!$O$8,E318='PC Receitas'!$O$9,E318='PC Receitas'!$O$10,E318='PC Receitas'!$O$11,E318='PC Receitas'!$O$12,E318='PC Receitas'!$O$13,E318='PC Receitas'!$O$14)),-J318,0))</f>
        <v>7872.57</v>
      </c>
      <c r="S318" s="153" t="e">
        <f t="shared" si="21"/>
        <v>#N/A</v>
      </c>
      <c r="T318" s="150" t="e">
        <f t="shared" si="22"/>
        <v>#N/A</v>
      </c>
      <c r="U318" s="150" t="e">
        <f t="shared" si="23"/>
        <v>#N/A</v>
      </c>
      <c r="V318" s="150" t="e">
        <f t="shared" si="24"/>
        <v>#N/A</v>
      </c>
      <c r="W318" s="154" t="e">
        <f>VLOOKUP(E318,'PC Receitas'!$O$4:$P$14,2,FALSE)</f>
        <v>#N/A</v>
      </c>
    </row>
    <row r="319" spans="3:23" ht="19.5" customHeight="1" thickTop="1" thickBot="1" x14ac:dyDescent="0.3">
      <c r="C319" s="58"/>
      <c r="D319" s="58" t="str">
        <f t="shared" ca="1" si="20"/>
        <v/>
      </c>
      <c r="E319" s="58"/>
      <c r="F319" s="58"/>
      <c r="G319" s="58"/>
      <c r="H319" s="58"/>
      <c r="I319" s="58"/>
      <c r="J319" s="59"/>
      <c r="K319" s="192"/>
      <c r="L319" s="60"/>
      <c r="M319" s="58"/>
      <c r="N319" s="56">
        <f>N318+IF(AND(L319="Pago",OR(E319='PC Receitas'!$O$4,E319='PC Receitas'!$O$5,E319='PC Receitas'!$O$6)),J319,IF(AND(L319="Pago",OR(E319='PC Receitas'!$O$7,E319='PC Receitas'!$O$8,E319='PC Receitas'!$O$9,E319='PC Receitas'!$O$10,E319='PC Receitas'!$O$11,E319='PC Receitas'!$O$12,E319='PC Receitas'!$O$13,E319='PC Receitas'!$O$14)),-J319,0))</f>
        <v>7872.57</v>
      </c>
      <c r="S319" s="153" t="e">
        <f t="shared" si="21"/>
        <v>#N/A</v>
      </c>
      <c r="T319" s="150" t="e">
        <f t="shared" si="22"/>
        <v>#N/A</v>
      </c>
      <c r="U319" s="150" t="e">
        <f t="shared" si="23"/>
        <v>#N/A</v>
      </c>
      <c r="V319" s="150" t="e">
        <f t="shared" si="24"/>
        <v>#N/A</v>
      </c>
      <c r="W319" s="154" t="e">
        <f>VLOOKUP(E319,'PC Receitas'!$O$4:$P$14,2,FALSE)</f>
        <v>#N/A</v>
      </c>
    </row>
    <row r="320" spans="3:23" ht="19.5" customHeight="1" thickTop="1" thickBot="1" x14ac:dyDescent="0.3">
      <c r="C320" s="58"/>
      <c r="D320" s="58" t="str">
        <f t="shared" ca="1" si="20"/>
        <v/>
      </c>
      <c r="E320" s="58"/>
      <c r="F320" s="58"/>
      <c r="G320" s="58"/>
      <c r="H320" s="58"/>
      <c r="I320" s="58"/>
      <c r="J320" s="59"/>
      <c r="K320" s="192"/>
      <c r="L320" s="60"/>
      <c r="M320" s="58"/>
      <c r="N320" s="56">
        <f>N319+IF(AND(L320="Pago",OR(E320='PC Receitas'!$O$4,E320='PC Receitas'!$O$5,E320='PC Receitas'!$O$6)),J320,IF(AND(L320="Pago",OR(E320='PC Receitas'!$O$7,E320='PC Receitas'!$O$8,E320='PC Receitas'!$O$9,E320='PC Receitas'!$O$10,E320='PC Receitas'!$O$11,E320='PC Receitas'!$O$12,E320='PC Receitas'!$O$13,E320='PC Receitas'!$O$14)),-J320,0))</f>
        <v>7872.57</v>
      </c>
      <c r="S320" s="153" t="e">
        <f t="shared" si="21"/>
        <v>#N/A</v>
      </c>
      <c r="T320" s="150" t="e">
        <f t="shared" si="22"/>
        <v>#N/A</v>
      </c>
      <c r="U320" s="150" t="e">
        <f t="shared" si="23"/>
        <v>#N/A</v>
      </c>
      <c r="V320" s="150" t="e">
        <f t="shared" si="24"/>
        <v>#N/A</v>
      </c>
      <c r="W320" s="154" t="e">
        <f>VLOOKUP(E320,'PC Receitas'!$O$4:$P$14,2,FALSE)</f>
        <v>#N/A</v>
      </c>
    </row>
    <row r="321" spans="3:23" ht="19.5" customHeight="1" thickTop="1" thickBot="1" x14ac:dyDescent="0.3">
      <c r="C321" s="58"/>
      <c r="D321" s="58" t="str">
        <f t="shared" ca="1" si="20"/>
        <v/>
      </c>
      <c r="E321" s="58"/>
      <c r="F321" s="58"/>
      <c r="G321" s="58"/>
      <c r="H321" s="58"/>
      <c r="I321" s="58"/>
      <c r="J321" s="59"/>
      <c r="K321" s="192"/>
      <c r="L321" s="60"/>
      <c r="M321" s="58"/>
      <c r="N321" s="56">
        <f>N320+IF(AND(L321="Pago",OR(E321='PC Receitas'!$O$4,E321='PC Receitas'!$O$5,E321='PC Receitas'!$O$6)),J321,IF(AND(L321="Pago",OR(E321='PC Receitas'!$O$7,E321='PC Receitas'!$O$8,E321='PC Receitas'!$O$9,E321='PC Receitas'!$O$10,E321='PC Receitas'!$O$11,E321='PC Receitas'!$O$12,E321='PC Receitas'!$O$13,E321='PC Receitas'!$O$14)),-J321,0))</f>
        <v>7872.57</v>
      </c>
      <c r="S321" s="153" t="e">
        <f t="shared" si="21"/>
        <v>#N/A</v>
      </c>
      <c r="T321" s="150" t="e">
        <f t="shared" si="22"/>
        <v>#N/A</v>
      </c>
      <c r="U321" s="150" t="e">
        <f t="shared" si="23"/>
        <v>#N/A</v>
      </c>
      <c r="V321" s="150" t="e">
        <f t="shared" si="24"/>
        <v>#N/A</v>
      </c>
      <c r="W321" s="154" t="e">
        <f>VLOOKUP(E321,'PC Receitas'!$O$4:$P$14,2,FALSE)</f>
        <v>#N/A</v>
      </c>
    </row>
    <row r="322" spans="3:23" ht="19.5" customHeight="1" thickTop="1" thickBot="1" x14ac:dyDescent="0.3">
      <c r="C322" s="58"/>
      <c r="D322" s="58" t="str">
        <f t="shared" ca="1" si="20"/>
        <v/>
      </c>
      <c r="E322" s="58"/>
      <c r="F322" s="58"/>
      <c r="G322" s="58"/>
      <c r="H322" s="58"/>
      <c r="I322" s="58"/>
      <c r="J322" s="59"/>
      <c r="K322" s="192"/>
      <c r="L322" s="60"/>
      <c r="M322" s="58"/>
      <c r="N322" s="56">
        <f>N321+IF(AND(L322="Pago",OR(E322='PC Receitas'!$O$4,E322='PC Receitas'!$O$5,E322='PC Receitas'!$O$6)),J322,IF(AND(L322="Pago",OR(E322='PC Receitas'!$O$7,E322='PC Receitas'!$O$8,E322='PC Receitas'!$O$9,E322='PC Receitas'!$O$10,E322='PC Receitas'!$O$11,E322='PC Receitas'!$O$12,E322='PC Receitas'!$O$13,E322='PC Receitas'!$O$14)),-J322,0))</f>
        <v>7872.57</v>
      </c>
      <c r="S322" s="153" t="e">
        <f t="shared" si="21"/>
        <v>#N/A</v>
      </c>
      <c r="T322" s="150" t="e">
        <f t="shared" si="22"/>
        <v>#N/A</v>
      </c>
      <c r="U322" s="150" t="e">
        <f t="shared" si="23"/>
        <v>#N/A</v>
      </c>
      <c r="V322" s="150" t="e">
        <f t="shared" si="24"/>
        <v>#N/A</v>
      </c>
      <c r="W322" s="154" t="e">
        <f>VLOOKUP(E322,'PC Receitas'!$O$4:$P$14,2,FALSE)</f>
        <v>#N/A</v>
      </c>
    </row>
    <row r="323" spans="3:23" ht="19.5" customHeight="1" thickTop="1" thickBot="1" x14ac:dyDescent="0.3">
      <c r="C323" s="58"/>
      <c r="D323" s="58" t="str">
        <f t="shared" ca="1" si="20"/>
        <v/>
      </c>
      <c r="E323" s="58"/>
      <c r="F323" s="58"/>
      <c r="G323" s="58"/>
      <c r="H323" s="58"/>
      <c r="I323" s="58"/>
      <c r="J323" s="59"/>
      <c r="K323" s="192"/>
      <c r="L323" s="60"/>
      <c r="M323" s="58"/>
      <c r="N323" s="56">
        <f>N322+IF(AND(L323="Pago",OR(E323='PC Receitas'!$O$4,E323='PC Receitas'!$O$5,E323='PC Receitas'!$O$6)),J323,IF(AND(L323="Pago",OR(E323='PC Receitas'!$O$7,E323='PC Receitas'!$O$8,E323='PC Receitas'!$O$9,E323='PC Receitas'!$O$10,E323='PC Receitas'!$O$11,E323='PC Receitas'!$O$12,E323='PC Receitas'!$O$13,E323='PC Receitas'!$O$14)),-J323,0))</f>
        <v>7872.57</v>
      </c>
      <c r="S323" s="153" t="e">
        <f t="shared" si="21"/>
        <v>#N/A</v>
      </c>
      <c r="T323" s="150" t="e">
        <f t="shared" si="22"/>
        <v>#N/A</v>
      </c>
      <c r="U323" s="150" t="e">
        <f t="shared" si="23"/>
        <v>#N/A</v>
      </c>
      <c r="V323" s="150" t="e">
        <f t="shared" si="24"/>
        <v>#N/A</v>
      </c>
      <c r="W323" s="154" t="e">
        <f>VLOOKUP(E323,'PC Receitas'!$O$4:$P$14,2,FALSE)</f>
        <v>#N/A</v>
      </c>
    </row>
    <row r="324" spans="3:23" ht="19.5" customHeight="1" thickTop="1" thickBot="1" x14ac:dyDescent="0.3">
      <c r="C324" s="58"/>
      <c r="D324" s="58" t="str">
        <f t="shared" ca="1" si="20"/>
        <v/>
      </c>
      <c r="E324" s="58"/>
      <c r="F324" s="58"/>
      <c r="G324" s="58"/>
      <c r="H324" s="58"/>
      <c r="I324" s="58"/>
      <c r="J324" s="59"/>
      <c r="K324" s="192"/>
      <c r="L324" s="60"/>
      <c r="M324" s="58"/>
      <c r="N324" s="56">
        <f>N323+IF(AND(L324="Pago",OR(E324='PC Receitas'!$O$4,E324='PC Receitas'!$O$5,E324='PC Receitas'!$O$6)),J324,IF(AND(L324="Pago",OR(E324='PC Receitas'!$O$7,E324='PC Receitas'!$O$8,E324='PC Receitas'!$O$9,E324='PC Receitas'!$O$10,E324='PC Receitas'!$O$11,E324='PC Receitas'!$O$12,E324='PC Receitas'!$O$13,E324='PC Receitas'!$O$14)),-J324,0))</f>
        <v>7872.57</v>
      </c>
      <c r="S324" s="153" t="e">
        <f t="shared" si="21"/>
        <v>#N/A</v>
      </c>
      <c r="T324" s="150" t="e">
        <f t="shared" si="22"/>
        <v>#N/A</v>
      </c>
      <c r="U324" s="150" t="e">
        <f t="shared" si="23"/>
        <v>#N/A</v>
      </c>
      <c r="V324" s="150" t="e">
        <f t="shared" si="24"/>
        <v>#N/A</v>
      </c>
      <c r="W324" s="154" t="e">
        <f>VLOOKUP(E324,'PC Receitas'!$O$4:$P$14,2,FALSE)</f>
        <v>#N/A</v>
      </c>
    </row>
    <row r="325" spans="3:23" ht="19.5" customHeight="1" thickTop="1" thickBot="1" x14ac:dyDescent="0.3">
      <c r="C325" s="58"/>
      <c r="D325" s="58" t="str">
        <f t="shared" ca="1" si="20"/>
        <v/>
      </c>
      <c r="E325" s="58"/>
      <c r="F325" s="58"/>
      <c r="G325" s="58"/>
      <c r="H325" s="58"/>
      <c r="I325" s="58"/>
      <c r="J325" s="59"/>
      <c r="K325" s="192"/>
      <c r="L325" s="60"/>
      <c r="M325" s="58"/>
      <c r="N325" s="56">
        <f>N324+IF(AND(L325="Pago",OR(E325='PC Receitas'!$O$4,E325='PC Receitas'!$O$5,E325='PC Receitas'!$O$6)),J325,IF(AND(L325="Pago",OR(E325='PC Receitas'!$O$7,E325='PC Receitas'!$O$8,E325='PC Receitas'!$O$9,E325='PC Receitas'!$O$10,E325='PC Receitas'!$O$11,E325='PC Receitas'!$O$12,E325='PC Receitas'!$O$13,E325='PC Receitas'!$O$14)),-J325,0))</f>
        <v>7872.57</v>
      </c>
      <c r="S325" s="153" t="e">
        <f t="shared" si="21"/>
        <v>#N/A</v>
      </c>
      <c r="T325" s="150" t="e">
        <f t="shared" si="22"/>
        <v>#N/A</v>
      </c>
      <c r="U325" s="150" t="e">
        <f t="shared" si="23"/>
        <v>#N/A</v>
      </c>
      <c r="V325" s="150" t="e">
        <f t="shared" si="24"/>
        <v>#N/A</v>
      </c>
      <c r="W325" s="154" t="e">
        <f>VLOOKUP(E325,'PC Receitas'!$O$4:$P$14,2,FALSE)</f>
        <v>#N/A</v>
      </c>
    </row>
    <row r="326" spans="3:23" ht="19.5" customHeight="1" thickTop="1" thickBot="1" x14ac:dyDescent="0.3">
      <c r="C326" s="58"/>
      <c r="D326" s="58" t="str">
        <f t="shared" ref="D326:D389" ca="1" si="25">IF(C326&lt;&gt;"",TEXT(C326,"00")&amp;"/08/"&amp;YEAR(TODAY()),"")</f>
        <v/>
      </c>
      <c r="E326" s="58"/>
      <c r="F326" s="58"/>
      <c r="G326" s="58"/>
      <c r="H326" s="58"/>
      <c r="I326" s="58"/>
      <c r="J326" s="59"/>
      <c r="K326" s="192"/>
      <c r="L326" s="60"/>
      <c r="M326" s="58"/>
      <c r="N326" s="56">
        <f>N325+IF(AND(L326="Pago",OR(E326='PC Receitas'!$O$4,E326='PC Receitas'!$O$5,E326='PC Receitas'!$O$6)),J326,IF(AND(L326="Pago",OR(E326='PC Receitas'!$O$7,E326='PC Receitas'!$O$8,E326='PC Receitas'!$O$9,E326='PC Receitas'!$O$10,E326='PC Receitas'!$O$11,E326='PC Receitas'!$O$12,E326='PC Receitas'!$O$13,E326='PC Receitas'!$O$14)),-J326,0))</f>
        <v>7872.57</v>
      </c>
      <c r="S326" s="153" t="e">
        <f t="shared" ref="S326:S389" si="26">IF(W326="Despesas_com_RH","Despesa",IF(W326="Despesas_Operacionais","Despesa",IF(W326="Despesas_com_Marketing","Despesa",IF(W326="Impostos","Despesa",IF(W326="Investimentos","Despesa","")))))</f>
        <v>#N/A</v>
      </c>
      <c r="T326" s="150" t="e">
        <f t="shared" ref="T326:T389" si="27">IF(W326="Despesas_com_Produtos","Despesa",IF(W326="Despesas_com_Serviços","Despesa",IF(W326="Despesas_Não_Operacionais","Despesa","")))</f>
        <v>#N/A</v>
      </c>
      <c r="U326" s="150" t="e">
        <f t="shared" ref="U326:U389" si="28">IF(W326="Receitas_com_Produtos","Receita",IF(W326="Receitas_com_Serviços","Receita",IF(W326="Receitas_Não_Operacionais","Receita","")))</f>
        <v>#N/A</v>
      </c>
      <c r="V326" s="150" t="e">
        <f t="shared" ref="V326:V389" si="29">IF(S326&lt;&gt;"",S326,IF(T326&lt;&gt;"",T326,IF(U326&lt;&gt;"",U326,"")))</f>
        <v>#N/A</v>
      </c>
      <c r="W326" s="154" t="e">
        <f>VLOOKUP(E326,'PC Receitas'!$O$4:$P$14,2,FALSE)</f>
        <v>#N/A</v>
      </c>
    </row>
    <row r="327" spans="3:23" ht="19.5" customHeight="1" thickTop="1" thickBot="1" x14ac:dyDescent="0.3">
      <c r="C327" s="58"/>
      <c r="D327" s="58" t="str">
        <f t="shared" ca="1" si="25"/>
        <v/>
      </c>
      <c r="E327" s="58"/>
      <c r="F327" s="58"/>
      <c r="G327" s="58"/>
      <c r="H327" s="58"/>
      <c r="I327" s="58"/>
      <c r="J327" s="59"/>
      <c r="K327" s="192"/>
      <c r="L327" s="60"/>
      <c r="M327" s="58"/>
      <c r="N327" s="56">
        <f>N326+IF(AND(L327="Pago",OR(E327='PC Receitas'!$O$4,E327='PC Receitas'!$O$5,E327='PC Receitas'!$O$6)),J327,IF(AND(L327="Pago",OR(E327='PC Receitas'!$O$7,E327='PC Receitas'!$O$8,E327='PC Receitas'!$O$9,E327='PC Receitas'!$O$10,E327='PC Receitas'!$O$11,E327='PC Receitas'!$O$12,E327='PC Receitas'!$O$13,E327='PC Receitas'!$O$14)),-J327,0))</f>
        <v>7872.57</v>
      </c>
      <c r="S327" s="153" t="e">
        <f t="shared" si="26"/>
        <v>#N/A</v>
      </c>
      <c r="T327" s="150" t="e">
        <f t="shared" si="27"/>
        <v>#N/A</v>
      </c>
      <c r="U327" s="150" t="e">
        <f t="shared" si="28"/>
        <v>#N/A</v>
      </c>
      <c r="V327" s="150" t="e">
        <f t="shared" si="29"/>
        <v>#N/A</v>
      </c>
      <c r="W327" s="154" t="e">
        <f>VLOOKUP(E327,'PC Receitas'!$O$4:$P$14,2,FALSE)</f>
        <v>#N/A</v>
      </c>
    </row>
    <row r="328" spans="3:23" ht="19.5" customHeight="1" thickTop="1" thickBot="1" x14ac:dyDescent="0.3">
      <c r="C328" s="58"/>
      <c r="D328" s="58" t="str">
        <f t="shared" ca="1" si="25"/>
        <v/>
      </c>
      <c r="E328" s="58"/>
      <c r="F328" s="58"/>
      <c r="G328" s="58"/>
      <c r="H328" s="58"/>
      <c r="I328" s="58"/>
      <c r="J328" s="59"/>
      <c r="K328" s="192"/>
      <c r="L328" s="60"/>
      <c r="M328" s="58"/>
      <c r="N328" s="56">
        <f>N327+IF(AND(L328="Pago",OR(E328='PC Receitas'!$O$4,E328='PC Receitas'!$O$5,E328='PC Receitas'!$O$6)),J328,IF(AND(L328="Pago",OR(E328='PC Receitas'!$O$7,E328='PC Receitas'!$O$8,E328='PC Receitas'!$O$9,E328='PC Receitas'!$O$10,E328='PC Receitas'!$O$11,E328='PC Receitas'!$O$12,E328='PC Receitas'!$O$13,E328='PC Receitas'!$O$14)),-J328,0))</f>
        <v>7872.57</v>
      </c>
      <c r="S328" s="153" t="e">
        <f t="shared" si="26"/>
        <v>#N/A</v>
      </c>
      <c r="T328" s="150" t="e">
        <f t="shared" si="27"/>
        <v>#N/A</v>
      </c>
      <c r="U328" s="150" t="e">
        <f t="shared" si="28"/>
        <v>#N/A</v>
      </c>
      <c r="V328" s="150" t="e">
        <f t="shared" si="29"/>
        <v>#N/A</v>
      </c>
      <c r="W328" s="154" t="e">
        <f>VLOOKUP(E328,'PC Receitas'!$O$4:$P$14,2,FALSE)</f>
        <v>#N/A</v>
      </c>
    </row>
    <row r="329" spans="3:23" ht="19.5" customHeight="1" thickTop="1" thickBot="1" x14ac:dyDescent="0.3">
      <c r="C329" s="58"/>
      <c r="D329" s="58" t="str">
        <f t="shared" ca="1" si="25"/>
        <v/>
      </c>
      <c r="E329" s="58"/>
      <c r="F329" s="58"/>
      <c r="G329" s="58"/>
      <c r="H329" s="58"/>
      <c r="I329" s="58"/>
      <c r="J329" s="59"/>
      <c r="K329" s="192"/>
      <c r="L329" s="60"/>
      <c r="M329" s="58"/>
      <c r="N329" s="56">
        <f>N328+IF(AND(L329="Pago",OR(E329='PC Receitas'!$O$4,E329='PC Receitas'!$O$5,E329='PC Receitas'!$O$6)),J329,IF(AND(L329="Pago",OR(E329='PC Receitas'!$O$7,E329='PC Receitas'!$O$8,E329='PC Receitas'!$O$9,E329='PC Receitas'!$O$10,E329='PC Receitas'!$O$11,E329='PC Receitas'!$O$12,E329='PC Receitas'!$O$13,E329='PC Receitas'!$O$14)),-J329,0))</f>
        <v>7872.57</v>
      </c>
      <c r="S329" s="153" t="e">
        <f t="shared" si="26"/>
        <v>#N/A</v>
      </c>
      <c r="T329" s="150" t="e">
        <f t="shared" si="27"/>
        <v>#N/A</v>
      </c>
      <c r="U329" s="150" t="e">
        <f t="shared" si="28"/>
        <v>#N/A</v>
      </c>
      <c r="V329" s="150" t="e">
        <f t="shared" si="29"/>
        <v>#N/A</v>
      </c>
      <c r="W329" s="154" t="e">
        <f>VLOOKUP(E329,'PC Receitas'!$O$4:$P$14,2,FALSE)</f>
        <v>#N/A</v>
      </c>
    </row>
    <row r="330" spans="3:23" ht="19.5" customHeight="1" thickTop="1" thickBot="1" x14ac:dyDescent="0.3">
      <c r="C330" s="58"/>
      <c r="D330" s="58" t="str">
        <f t="shared" ca="1" si="25"/>
        <v/>
      </c>
      <c r="E330" s="58"/>
      <c r="F330" s="58"/>
      <c r="G330" s="58"/>
      <c r="H330" s="58"/>
      <c r="I330" s="58"/>
      <c r="J330" s="59"/>
      <c r="K330" s="192"/>
      <c r="L330" s="60"/>
      <c r="M330" s="58"/>
      <c r="N330" s="56">
        <f>N329+IF(AND(L330="Pago",OR(E330='PC Receitas'!$O$4,E330='PC Receitas'!$O$5,E330='PC Receitas'!$O$6)),J330,IF(AND(L330="Pago",OR(E330='PC Receitas'!$O$7,E330='PC Receitas'!$O$8,E330='PC Receitas'!$O$9,E330='PC Receitas'!$O$10,E330='PC Receitas'!$O$11,E330='PC Receitas'!$O$12,E330='PC Receitas'!$O$13,E330='PC Receitas'!$O$14)),-J330,0))</f>
        <v>7872.57</v>
      </c>
      <c r="S330" s="153" t="e">
        <f t="shared" si="26"/>
        <v>#N/A</v>
      </c>
      <c r="T330" s="150" t="e">
        <f t="shared" si="27"/>
        <v>#N/A</v>
      </c>
      <c r="U330" s="150" t="e">
        <f t="shared" si="28"/>
        <v>#N/A</v>
      </c>
      <c r="V330" s="150" t="e">
        <f t="shared" si="29"/>
        <v>#N/A</v>
      </c>
      <c r="W330" s="154" t="e">
        <f>VLOOKUP(E330,'PC Receitas'!$O$4:$P$14,2,FALSE)</f>
        <v>#N/A</v>
      </c>
    </row>
    <row r="331" spans="3:23" ht="19.5" customHeight="1" thickTop="1" thickBot="1" x14ac:dyDescent="0.3">
      <c r="C331" s="58"/>
      <c r="D331" s="58" t="str">
        <f t="shared" ca="1" si="25"/>
        <v/>
      </c>
      <c r="E331" s="58"/>
      <c r="F331" s="58"/>
      <c r="G331" s="58"/>
      <c r="H331" s="58"/>
      <c r="I331" s="58"/>
      <c r="J331" s="59"/>
      <c r="K331" s="192"/>
      <c r="L331" s="60"/>
      <c r="M331" s="58"/>
      <c r="N331" s="56">
        <f>N330+IF(AND(L331="Pago",OR(E331='PC Receitas'!$O$4,E331='PC Receitas'!$O$5,E331='PC Receitas'!$O$6)),J331,IF(AND(L331="Pago",OR(E331='PC Receitas'!$O$7,E331='PC Receitas'!$O$8,E331='PC Receitas'!$O$9,E331='PC Receitas'!$O$10,E331='PC Receitas'!$O$11,E331='PC Receitas'!$O$12,E331='PC Receitas'!$O$13,E331='PC Receitas'!$O$14)),-J331,0))</f>
        <v>7872.57</v>
      </c>
      <c r="S331" s="153" t="e">
        <f t="shared" si="26"/>
        <v>#N/A</v>
      </c>
      <c r="T331" s="150" t="e">
        <f t="shared" si="27"/>
        <v>#N/A</v>
      </c>
      <c r="U331" s="150" t="e">
        <f t="shared" si="28"/>
        <v>#N/A</v>
      </c>
      <c r="V331" s="150" t="e">
        <f t="shared" si="29"/>
        <v>#N/A</v>
      </c>
      <c r="W331" s="154" t="e">
        <f>VLOOKUP(E331,'PC Receitas'!$O$4:$P$14,2,FALSE)</f>
        <v>#N/A</v>
      </c>
    </row>
    <row r="332" spans="3:23" ht="19.5" customHeight="1" thickTop="1" thickBot="1" x14ac:dyDescent="0.3">
      <c r="C332" s="58"/>
      <c r="D332" s="58" t="str">
        <f t="shared" ca="1" si="25"/>
        <v/>
      </c>
      <c r="E332" s="58"/>
      <c r="F332" s="58"/>
      <c r="G332" s="58"/>
      <c r="H332" s="58"/>
      <c r="I332" s="58"/>
      <c r="J332" s="59"/>
      <c r="K332" s="192"/>
      <c r="L332" s="60"/>
      <c r="M332" s="58"/>
      <c r="N332" s="56">
        <f>N331+IF(AND(L332="Pago",OR(E332='PC Receitas'!$O$4,E332='PC Receitas'!$O$5,E332='PC Receitas'!$O$6)),J332,IF(AND(L332="Pago",OR(E332='PC Receitas'!$O$7,E332='PC Receitas'!$O$8,E332='PC Receitas'!$O$9,E332='PC Receitas'!$O$10,E332='PC Receitas'!$O$11,E332='PC Receitas'!$O$12,E332='PC Receitas'!$O$13,E332='PC Receitas'!$O$14)),-J332,0))</f>
        <v>7872.57</v>
      </c>
      <c r="S332" s="153" t="e">
        <f t="shared" si="26"/>
        <v>#N/A</v>
      </c>
      <c r="T332" s="150" t="e">
        <f t="shared" si="27"/>
        <v>#N/A</v>
      </c>
      <c r="U332" s="150" t="e">
        <f t="shared" si="28"/>
        <v>#N/A</v>
      </c>
      <c r="V332" s="150" t="e">
        <f t="shared" si="29"/>
        <v>#N/A</v>
      </c>
      <c r="W332" s="154" t="e">
        <f>VLOOKUP(E332,'PC Receitas'!$O$4:$P$14,2,FALSE)</f>
        <v>#N/A</v>
      </c>
    </row>
    <row r="333" spans="3:23" ht="19.5" customHeight="1" thickTop="1" thickBot="1" x14ac:dyDescent="0.3">
      <c r="C333" s="58"/>
      <c r="D333" s="58" t="str">
        <f t="shared" ca="1" si="25"/>
        <v/>
      </c>
      <c r="E333" s="58"/>
      <c r="F333" s="58"/>
      <c r="G333" s="58"/>
      <c r="H333" s="58"/>
      <c r="I333" s="58"/>
      <c r="J333" s="59"/>
      <c r="K333" s="192"/>
      <c r="L333" s="60"/>
      <c r="M333" s="58"/>
      <c r="N333" s="56">
        <f>N332+IF(AND(L333="Pago",OR(E333='PC Receitas'!$O$4,E333='PC Receitas'!$O$5,E333='PC Receitas'!$O$6)),J333,IF(AND(L333="Pago",OR(E333='PC Receitas'!$O$7,E333='PC Receitas'!$O$8,E333='PC Receitas'!$O$9,E333='PC Receitas'!$O$10,E333='PC Receitas'!$O$11,E333='PC Receitas'!$O$12,E333='PC Receitas'!$O$13,E333='PC Receitas'!$O$14)),-J333,0))</f>
        <v>7872.57</v>
      </c>
      <c r="S333" s="153" t="e">
        <f t="shared" si="26"/>
        <v>#N/A</v>
      </c>
      <c r="T333" s="150" t="e">
        <f t="shared" si="27"/>
        <v>#N/A</v>
      </c>
      <c r="U333" s="150" t="e">
        <f t="shared" si="28"/>
        <v>#N/A</v>
      </c>
      <c r="V333" s="150" t="e">
        <f t="shared" si="29"/>
        <v>#N/A</v>
      </c>
      <c r="W333" s="154" t="e">
        <f>VLOOKUP(E333,'PC Receitas'!$O$4:$P$14,2,FALSE)</f>
        <v>#N/A</v>
      </c>
    </row>
    <row r="334" spans="3:23" ht="19.5" customHeight="1" thickTop="1" thickBot="1" x14ac:dyDescent="0.3">
      <c r="C334" s="58"/>
      <c r="D334" s="58" t="str">
        <f t="shared" ca="1" si="25"/>
        <v/>
      </c>
      <c r="E334" s="58"/>
      <c r="F334" s="58"/>
      <c r="G334" s="58"/>
      <c r="H334" s="58"/>
      <c r="I334" s="58"/>
      <c r="J334" s="59"/>
      <c r="K334" s="192"/>
      <c r="L334" s="60"/>
      <c r="M334" s="58"/>
      <c r="N334" s="56">
        <f>N333+IF(AND(L334="Pago",OR(E334='PC Receitas'!$O$4,E334='PC Receitas'!$O$5,E334='PC Receitas'!$O$6)),J334,IF(AND(L334="Pago",OR(E334='PC Receitas'!$O$7,E334='PC Receitas'!$O$8,E334='PC Receitas'!$O$9,E334='PC Receitas'!$O$10,E334='PC Receitas'!$O$11,E334='PC Receitas'!$O$12,E334='PC Receitas'!$O$13,E334='PC Receitas'!$O$14)),-J334,0))</f>
        <v>7872.57</v>
      </c>
      <c r="S334" s="153" t="e">
        <f t="shared" si="26"/>
        <v>#N/A</v>
      </c>
      <c r="T334" s="150" t="e">
        <f t="shared" si="27"/>
        <v>#N/A</v>
      </c>
      <c r="U334" s="150" t="e">
        <f t="shared" si="28"/>
        <v>#N/A</v>
      </c>
      <c r="V334" s="150" t="e">
        <f t="shared" si="29"/>
        <v>#N/A</v>
      </c>
      <c r="W334" s="154" t="e">
        <f>VLOOKUP(E334,'PC Receitas'!$O$4:$P$14,2,FALSE)</f>
        <v>#N/A</v>
      </c>
    </row>
    <row r="335" spans="3:23" ht="19.5" customHeight="1" thickTop="1" thickBot="1" x14ac:dyDescent="0.3">
      <c r="C335" s="58"/>
      <c r="D335" s="58" t="str">
        <f t="shared" ca="1" si="25"/>
        <v/>
      </c>
      <c r="E335" s="58"/>
      <c r="F335" s="58"/>
      <c r="G335" s="58"/>
      <c r="H335" s="58"/>
      <c r="I335" s="58"/>
      <c r="J335" s="59"/>
      <c r="K335" s="192"/>
      <c r="L335" s="60"/>
      <c r="M335" s="58"/>
      <c r="N335" s="56">
        <f>N334+IF(AND(L335="Pago",OR(E335='PC Receitas'!$O$4,E335='PC Receitas'!$O$5,E335='PC Receitas'!$O$6)),J335,IF(AND(L335="Pago",OR(E335='PC Receitas'!$O$7,E335='PC Receitas'!$O$8,E335='PC Receitas'!$O$9,E335='PC Receitas'!$O$10,E335='PC Receitas'!$O$11,E335='PC Receitas'!$O$12,E335='PC Receitas'!$O$13,E335='PC Receitas'!$O$14)),-J335,0))</f>
        <v>7872.57</v>
      </c>
      <c r="S335" s="153" t="e">
        <f t="shared" si="26"/>
        <v>#N/A</v>
      </c>
      <c r="T335" s="150" t="e">
        <f t="shared" si="27"/>
        <v>#N/A</v>
      </c>
      <c r="U335" s="150" t="e">
        <f t="shared" si="28"/>
        <v>#N/A</v>
      </c>
      <c r="V335" s="150" t="e">
        <f t="shared" si="29"/>
        <v>#N/A</v>
      </c>
      <c r="W335" s="154" t="e">
        <f>VLOOKUP(E335,'PC Receitas'!$O$4:$P$14,2,FALSE)</f>
        <v>#N/A</v>
      </c>
    </row>
    <row r="336" spans="3:23" ht="19.5" customHeight="1" thickTop="1" thickBot="1" x14ac:dyDescent="0.3">
      <c r="C336" s="58"/>
      <c r="D336" s="58" t="str">
        <f t="shared" ca="1" si="25"/>
        <v/>
      </c>
      <c r="E336" s="58"/>
      <c r="F336" s="58"/>
      <c r="G336" s="58"/>
      <c r="H336" s="58"/>
      <c r="I336" s="58"/>
      <c r="J336" s="59"/>
      <c r="K336" s="192"/>
      <c r="L336" s="60"/>
      <c r="M336" s="58"/>
      <c r="N336" s="56">
        <f>N335+IF(AND(L336="Pago",OR(E336='PC Receitas'!$O$4,E336='PC Receitas'!$O$5,E336='PC Receitas'!$O$6)),J336,IF(AND(L336="Pago",OR(E336='PC Receitas'!$O$7,E336='PC Receitas'!$O$8,E336='PC Receitas'!$O$9,E336='PC Receitas'!$O$10,E336='PC Receitas'!$O$11,E336='PC Receitas'!$O$12,E336='PC Receitas'!$O$13,E336='PC Receitas'!$O$14)),-J336,0))</f>
        <v>7872.57</v>
      </c>
      <c r="S336" s="153" t="e">
        <f t="shared" si="26"/>
        <v>#N/A</v>
      </c>
      <c r="T336" s="150" t="e">
        <f t="shared" si="27"/>
        <v>#N/A</v>
      </c>
      <c r="U336" s="150" t="e">
        <f t="shared" si="28"/>
        <v>#N/A</v>
      </c>
      <c r="V336" s="150" t="e">
        <f t="shared" si="29"/>
        <v>#N/A</v>
      </c>
      <c r="W336" s="154" t="e">
        <f>VLOOKUP(E336,'PC Receitas'!$O$4:$P$14,2,FALSE)</f>
        <v>#N/A</v>
      </c>
    </row>
    <row r="337" spans="3:23" ht="19.5" customHeight="1" thickTop="1" thickBot="1" x14ac:dyDescent="0.3">
      <c r="C337" s="58"/>
      <c r="D337" s="58" t="str">
        <f t="shared" ca="1" si="25"/>
        <v/>
      </c>
      <c r="E337" s="58"/>
      <c r="F337" s="58"/>
      <c r="G337" s="58"/>
      <c r="H337" s="58"/>
      <c r="I337" s="58"/>
      <c r="J337" s="59"/>
      <c r="K337" s="192"/>
      <c r="L337" s="60"/>
      <c r="M337" s="58"/>
      <c r="N337" s="56">
        <f>N336+IF(AND(L337="Pago",OR(E337='PC Receitas'!$O$4,E337='PC Receitas'!$O$5,E337='PC Receitas'!$O$6)),J337,IF(AND(L337="Pago",OR(E337='PC Receitas'!$O$7,E337='PC Receitas'!$O$8,E337='PC Receitas'!$O$9,E337='PC Receitas'!$O$10,E337='PC Receitas'!$O$11,E337='PC Receitas'!$O$12,E337='PC Receitas'!$O$13,E337='PC Receitas'!$O$14)),-J337,0))</f>
        <v>7872.57</v>
      </c>
      <c r="S337" s="153" t="e">
        <f t="shared" si="26"/>
        <v>#N/A</v>
      </c>
      <c r="T337" s="150" t="e">
        <f t="shared" si="27"/>
        <v>#N/A</v>
      </c>
      <c r="U337" s="150" t="e">
        <f t="shared" si="28"/>
        <v>#N/A</v>
      </c>
      <c r="V337" s="150" t="e">
        <f t="shared" si="29"/>
        <v>#N/A</v>
      </c>
      <c r="W337" s="154" t="e">
        <f>VLOOKUP(E337,'PC Receitas'!$O$4:$P$14,2,FALSE)</f>
        <v>#N/A</v>
      </c>
    </row>
    <row r="338" spans="3:23" ht="19.5" customHeight="1" thickTop="1" thickBot="1" x14ac:dyDescent="0.3">
      <c r="C338" s="58"/>
      <c r="D338" s="58" t="str">
        <f t="shared" ca="1" si="25"/>
        <v/>
      </c>
      <c r="E338" s="58"/>
      <c r="F338" s="58"/>
      <c r="G338" s="58"/>
      <c r="H338" s="58"/>
      <c r="I338" s="58"/>
      <c r="J338" s="59"/>
      <c r="K338" s="192"/>
      <c r="L338" s="60"/>
      <c r="M338" s="58"/>
      <c r="N338" s="56">
        <f>N337+IF(AND(L338="Pago",OR(E338='PC Receitas'!$O$4,E338='PC Receitas'!$O$5,E338='PC Receitas'!$O$6)),J338,IF(AND(L338="Pago",OR(E338='PC Receitas'!$O$7,E338='PC Receitas'!$O$8,E338='PC Receitas'!$O$9,E338='PC Receitas'!$O$10,E338='PC Receitas'!$O$11,E338='PC Receitas'!$O$12,E338='PC Receitas'!$O$13,E338='PC Receitas'!$O$14)),-J338,0))</f>
        <v>7872.57</v>
      </c>
      <c r="S338" s="153" t="e">
        <f t="shared" si="26"/>
        <v>#N/A</v>
      </c>
      <c r="T338" s="150" t="e">
        <f t="shared" si="27"/>
        <v>#N/A</v>
      </c>
      <c r="U338" s="150" t="e">
        <f t="shared" si="28"/>
        <v>#N/A</v>
      </c>
      <c r="V338" s="150" t="e">
        <f t="shared" si="29"/>
        <v>#N/A</v>
      </c>
      <c r="W338" s="154" t="e">
        <f>VLOOKUP(E338,'PC Receitas'!$O$4:$P$14,2,FALSE)</f>
        <v>#N/A</v>
      </c>
    </row>
    <row r="339" spans="3:23" ht="19.5" customHeight="1" thickTop="1" thickBot="1" x14ac:dyDescent="0.3">
      <c r="C339" s="58"/>
      <c r="D339" s="58" t="str">
        <f t="shared" ca="1" si="25"/>
        <v/>
      </c>
      <c r="E339" s="58"/>
      <c r="F339" s="58"/>
      <c r="G339" s="58"/>
      <c r="H339" s="58"/>
      <c r="I339" s="58"/>
      <c r="J339" s="59"/>
      <c r="K339" s="192"/>
      <c r="L339" s="60"/>
      <c r="M339" s="58"/>
      <c r="N339" s="56">
        <f>N338+IF(AND(L339="Pago",OR(E339='PC Receitas'!$O$4,E339='PC Receitas'!$O$5,E339='PC Receitas'!$O$6)),J339,IF(AND(L339="Pago",OR(E339='PC Receitas'!$O$7,E339='PC Receitas'!$O$8,E339='PC Receitas'!$O$9,E339='PC Receitas'!$O$10,E339='PC Receitas'!$O$11,E339='PC Receitas'!$O$12,E339='PC Receitas'!$O$13,E339='PC Receitas'!$O$14)),-J339,0))</f>
        <v>7872.57</v>
      </c>
      <c r="S339" s="153" t="e">
        <f t="shared" si="26"/>
        <v>#N/A</v>
      </c>
      <c r="T339" s="150" t="e">
        <f t="shared" si="27"/>
        <v>#N/A</v>
      </c>
      <c r="U339" s="150" t="e">
        <f t="shared" si="28"/>
        <v>#N/A</v>
      </c>
      <c r="V339" s="150" t="e">
        <f t="shared" si="29"/>
        <v>#N/A</v>
      </c>
      <c r="W339" s="154" t="e">
        <f>VLOOKUP(E339,'PC Receitas'!$O$4:$P$14,2,FALSE)</f>
        <v>#N/A</v>
      </c>
    </row>
    <row r="340" spans="3:23" ht="19.5" customHeight="1" thickTop="1" thickBot="1" x14ac:dyDescent="0.3">
      <c r="C340" s="58"/>
      <c r="D340" s="58" t="str">
        <f t="shared" ca="1" si="25"/>
        <v/>
      </c>
      <c r="E340" s="58"/>
      <c r="F340" s="58"/>
      <c r="G340" s="58"/>
      <c r="H340" s="58"/>
      <c r="I340" s="58"/>
      <c r="J340" s="59"/>
      <c r="K340" s="192"/>
      <c r="L340" s="60"/>
      <c r="M340" s="58"/>
      <c r="N340" s="56">
        <f>N339+IF(AND(L340="Pago",OR(E340='PC Receitas'!$O$4,E340='PC Receitas'!$O$5,E340='PC Receitas'!$O$6)),J340,IF(AND(L340="Pago",OR(E340='PC Receitas'!$O$7,E340='PC Receitas'!$O$8,E340='PC Receitas'!$O$9,E340='PC Receitas'!$O$10,E340='PC Receitas'!$O$11,E340='PC Receitas'!$O$12,E340='PC Receitas'!$O$13,E340='PC Receitas'!$O$14)),-J340,0))</f>
        <v>7872.57</v>
      </c>
      <c r="S340" s="153" t="e">
        <f t="shared" si="26"/>
        <v>#N/A</v>
      </c>
      <c r="T340" s="150" t="e">
        <f t="shared" si="27"/>
        <v>#N/A</v>
      </c>
      <c r="U340" s="150" t="e">
        <f t="shared" si="28"/>
        <v>#N/A</v>
      </c>
      <c r="V340" s="150" t="e">
        <f t="shared" si="29"/>
        <v>#N/A</v>
      </c>
      <c r="W340" s="154" t="e">
        <f>VLOOKUP(E340,'PC Receitas'!$O$4:$P$14,2,FALSE)</f>
        <v>#N/A</v>
      </c>
    </row>
    <row r="341" spans="3:23" ht="19.5" customHeight="1" thickTop="1" thickBot="1" x14ac:dyDescent="0.3">
      <c r="C341" s="58"/>
      <c r="D341" s="58" t="str">
        <f t="shared" ca="1" si="25"/>
        <v/>
      </c>
      <c r="E341" s="58"/>
      <c r="F341" s="58"/>
      <c r="G341" s="58"/>
      <c r="H341" s="58"/>
      <c r="I341" s="58"/>
      <c r="J341" s="59"/>
      <c r="K341" s="192"/>
      <c r="L341" s="60"/>
      <c r="M341" s="58"/>
      <c r="N341" s="56">
        <f>N340+IF(AND(L341="Pago",OR(E341='PC Receitas'!$O$4,E341='PC Receitas'!$O$5,E341='PC Receitas'!$O$6)),J341,IF(AND(L341="Pago",OR(E341='PC Receitas'!$O$7,E341='PC Receitas'!$O$8,E341='PC Receitas'!$O$9,E341='PC Receitas'!$O$10,E341='PC Receitas'!$O$11,E341='PC Receitas'!$O$12,E341='PC Receitas'!$O$13,E341='PC Receitas'!$O$14)),-J341,0))</f>
        <v>7872.57</v>
      </c>
      <c r="S341" s="153" t="e">
        <f t="shared" si="26"/>
        <v>#N/A</v>
      </c>
      <c r="T341" s="150" t="e">
        <f t="shared" si="27"/>
        <v>#N/A</v>
      </c>
      <c r="U341" s="150" t="e">
        <f t="shared" si="28"/>
        <v>#N/A</v>
      </c>
      <c r="V341" s="150" t="e">
        <f t="shared" si="29"/>
        <v>#N/A</v>
      </c>
      <c r="W341" s="154" t="e">
        <f>VLOOKUP(E341,'PC Receitas'!$O$4:$P$14,2,FALSE)</f>
        <v>#N/A</v>
      </c>
    </row>
    <row r="342" spans="3:23" ht="19.5" customHeight="1" thickTop="1" thickBot="1" x14ac:dyDescent="0.3">
      <c r="C342" s="58"/>
      <c r="D342" s="58" t="str">
        <f t="shared" ca="1" si="25"/>
        <v/>
      </c>
      <c r="E342" s="58"/>
      <c r="F342" s="58"/>
      <c r="G342" s="58"/>
      <c r="H342" s="58"/>
      <c r="I342" s="58"/>
      <c r="J342" s="59"/>
      <c r="K342" s="192"/>
      <c r="L342" s="60"/>
      <c r="M342" s="58"/>
      <c r="N342" s="56">
        <f>N341+IF(AND(L342="Pago",OR(E342='PC Receitas'!$O$4,E342='PC Receitas'!$O$5,E342='PC Receitas'!$O$6)),J342,IF(AND(L342="Pago",OR(E342='PC Receitas'!$O$7,E342='PC Receitas'!$O$8,E342='PC Receitas'!$O$9,E342='PC Receitas'!$O$10,E342='PC Receitas'!$O$11,E342='PC Receitas'!$O$12,E342='PC Receitas'!$O$13,E342='PC Receitas'!$O$14)),-J342,0))</f>
        <v>7872.57</v>
      </c>
      <c r="S342" s="153" t="e">
        <f t="shared" si="26"/>
        <v>#N/A</v>
      </c>
      <c r="T342" s="150" t="e">
        <f t="shared" si="27"/>
        <v>#N/A</v>
      </c>
      <c r="U342" s="150" t="e">
        <f t="shared" si="28"/>
        <v>#N/A</v>
      </c>
      <c r="V342" s="150" t="e">
        <f t="shared" si="29"/>
        <v>#N/A</v>
      </c>
      <c r="W342" s="154" t="e">
        <f>VLOOKUP(E342,'PC Receitas'!$O$4:$P$14,2,FALSE)</f>
        <v>#N/A</v>
      </c>
    </row>
    <row r="343" spans="3:23" ht="19.5" customHeight="1" thickTop="1" thickBot="1" x14ac:dyDescent="0.3">
      <c r="C343" s="58"/>
      <c r="D343" s="58" t="str">
        <f t="shared" ca="1" si="25"/>
        <v/>
      </c>
      <c r="E343" s="58"/>
      <c r="F343" s="58"/>
      <c r="G343" s="58"/>
      <c r="H343" s="58"/>
      <c r="I343" s="58"/>
      <c r="J343" s="59"/>
      <c r="K343" s="192"/>
      <c r="L343" s="60"/>
      <c r="M343" s="58"/>
      <c r="N343" s="56">
        <f>N342+IF(AND(L343="Pago",OR(E343='PC Receitas'!$O$4,E343='PC Receitas'!$O$5,E343='PC Receitas'!$O$6)),J343,IF(AND(L343="Pago",OR(E343='PC Receitas'!$O$7,E343='PC Receitas'!$O$8,E343='PC Receitas'!$O$9,E343='PC Receitas'!$O$10,E343='PC Receitas'!$O$11,E343='PC Receitas'!$O$12,E343='PC Receitas'!$O$13,E343='PC Receitas'!$O$14)),-J343,0))</f>
        <v>7872.57</v>
      </c>
      <c r="S343" s="153" t="e">
        <f t="shared" si="26"/>
        <v>#N/A</v>
      </c>
      <c r="T343" s="150" t="e">
        <f t="shared" si="27"/>
        <v>#N/A</v>
      </c>
      <c r="U343" s="150" t="e">
        <f t="shared" si="28"/>
        <v>#N/A</v>
      </c>
      <c r="V343" s="150" t="e">
        <f t="shared" si="29"/>
        <v>#N/A</v>
      </c>
      <c r="W343" s="154" t="e">
        <f>VLOOKUP(E343,'PC Receitas'!$O$4:$P$14,2,FALSE)</f>
        <v>#N/A</v>
      </c>
    </row>
    <row r="344" spans="3:23" ht="19.5" customHeight="1" thickTop="1" thickBot="1" x14ac:dyDescent="0.3">
      <c r="C344" s="58"/>
      <c r="D344" s="58" t="str">
        <f t="shared" ca="1" si="25"/>
        <v/>
      </c>
      <c r="E344" s="58"/>
      <c r="F344" s="58"/>
      <c r="G344" s="58"/>
      <c r="H344" s="58"/>
      <c r="I344" s="58"/>
      <c r="J344" s="59"/>
      <c r="K344" s="192"/>
      <c r="L344" s="60"/>
      <c r="M344" s="58"/>
      <c r="N344" s="56">
        <f>N343+IF(AND(L344="Pago",OR(E344='PC Receitas'!$O$4,E344='PC Receitas'!$O$5,E344='PC Receitas'!$O$6)),J344,IF(AND(L344="Pago",OR(E344='PC Receitas'!$O$7,E344='PC Receitas'!$O$8,E344='PC Receitas'!$O$9,E344='PC Receitas'!$O$10,E344='PC Receitas'!$O$11,E344='PC Receitas'!$O$12,E344='PC Receitas'!$O$13,E344='PC Receitas'!$O$14)),-J344,0))</f>
        <v>7872.57</v>
      </c>
      <c r="S344" s="153" t="e">
        <f t="shared" si="26"/>
        <v>#N/A</v>
      </c>
      <c r="T344" s="150" t="e">
        <f t="shared" si="27"/>
        <v>#N/A</v>
      </c>
      <c r="U344" s="150" t="e">
        <f t="shared" si="28"/>
        <v>#N/A</v>
      </c>
      <c r="V344" s="150" t="e">
        <f t="shared" si="29"/>
        <v>#N/A</v>
      </c>
      <c r="W344" s="154" t="e">
        <f>VLOOKUP(E344,'PC Receitas'!$O$4:$P$14,2,FALSE)</f>
        <v>#N/A</v>
      </c>
    </row>
    <row r="345" spans="3:23" ht="19.5" customHeight="1" thickTop="1" thickBot="1" x14ac:dyDescent="0.3">
      <c r="C345" s="58"/>
      <c r="D345" s="58" t="str">
        <f t="shared" ca="1" si="25"/>
        <v/>
      </c>
      <c r="E345" s="58"/>
      <c r="F345" s="58"/>
      <c r="G345" s="58"/>
      <c r="H345" s="58"/>
      <c r="I345" s="58"/>
      <c r="J345" s="59"/>
      <c r="K345" s="192"/>
      <c r="L345" s="60"/>
      <c r="M345" s="58"/>
      <c r="N345" s="56">
        <f>N344+IF(AND(L345="Pago",OR(E345='PC Receitas'!$O$4,E345='PC Receitas'!$O$5,E345='PC Receitas'!$O$6)),J345,IF(AND(L345="Pago",OR(E345='PC Receitas'!$O$7,E345='PC Receitas'!$O$8,E345='PC Receitas'!$O$9,E345='PC Receitas'!$O$10,E345='PC Receitas'!$O$11,E345='PC Receitas'!$O$12,E345='PC Receitas'!$O$13,E345='PC Receitas'!$O$14)),-J345,0))</f>
        <v>7872.57</v>
      </c>
      <c r="S345" s="153" t="e">
        <f t="shared" si="26"/>
        <v>#N/A</v>
      </c>
      <c r="T345" s="150" t="e">
        <f t="shared" si="27"/>
        <v>#N/A</v>
      </c>
      <c r="U345" s="150" t="e">
        <f t="shared" si="28"/>
        <v>#N/A</v>
      </c>
      <c r="V345" s="150" t="e">
        <f t="shared" si="29"/>
        <v>#N/A</v>
      </c>
      <c r="W345" s="154" t="e">
        <f>VLOOKUP(E345,'PC Receitas'!$O$4:$P$14,2,FALSE)</f>
        <v>#N/A</v>
      </c>
    </row>
    <row r="346" spans="3:23" ht="19.5" customHeight="1" thickTop="1" thickBot="1" x14ac:dyDescent="0.3">
      <c r="C346" s="58"/>
      <c r="D346" s="58" t="str">
        <f t="shared" ca="1" si="25"/>
        <v/>
      </c>
      <c r="E346" s="58"/>
      <c r="F346" s="58"/>
      <c r="G346" s="58"/>
      <c r="H346" s="58"/>
      <c r="I346" s="58"/>
      <c r="J346" s="59"/>
      <c r="K346" s="192"/>
      <c r="L346" s="60"/>
      <c r="M346" s="58"/>
      <c r="N346" s="56">
        <f>N345+IF(AND(L346="Pago",OR(E346='PC Receitas'!$O$4,E346='PC Receitas'!$O$5,E346='PC Receitas'!$O$6)),J346,IF(AND(L346="Pago",OR(E346='PC Receitas'!$O$7,E346='PC Receitas'!$O$8,E346='PC Receitas'!$O$9,E346='PC Receitas'!$O$10,E346='PC Receitas'!$O$11,E346='PC Receitas'!$O$12,E346='PC Receitas'!$O$13,E346='PC Receitas'!$O$14)),-J346,0))</f>
        <v>7872.57</v>
      </c>
      <c r="S346" s="153" t="e">
        <f t="shared" si="26"/>
        <v>#N/A</v>
      </c>
      <c r="T346" s="150" t="e">
        <f t="shared" si="27"/>
        <v>#N/A</v>
      </c>
      <c r="U346" s="150" t="e">
        <f t="shared" si="28"/>
        <v>#N/A</v>
      </c>
      <c r="V346" s="150" t="e">
        <f t="shared" si="29"/>
        <v>#N/A</v>
      </c>
      <c r="W346" s="154" t="e">
        <f>VLOOKUP(E346,'PC Receitas'!$O$4:$P$14,2,FALSE)</f>
        <v>#N/A</v>
      </c>
    </row>
    <row r="347" spans="3:23" ht="19.5" customHeight="1" thickTop="1" thickBot="1" x14ac:dyDescent="0.3">
      <c r="C347" s="58"/>
      <c r="D347" s="58" t="str">
        <f t="shared" ca="1" si="25"/>
        <v/>
      </c>
      <c r="E347" s="58"/>
      <c r="F347" s="58"/>
      <c r="G347" s="58"/>
      <c r="H347" s="58"/>
      <c r="I347" s="58"/>
      <c r="J347" s="59"/>
      <c r="K347" s="192"/>
      <c r="L347" s="60"/>
      <c r="M347" s="58"/>
      <c r="N347" s="56">
        <f>N346+IF(AND(L347="Pago",OR(E347='PC Receitas'!$O$4,E347='PC Receitas'!$O$5,E347='PC Receitas'!$O$6)),J347,IF(AND(L347="Pago",OR(E347='PC Receitas'!$O$7,E347='PC Receitas'!$O$8,E347='PC Receitas'!$O$9,E347='PC Receitas'!$O$10,E347='PC Receitas'!$O$11,E347='PC Receitas'!$O$12,E347='PC Receitas'!$O$13,E347='PC Receitas'!$O$14)),-J347,0))</f>
        <v>7872.57</v>
      </c>
      <c r="S347" s="153" t="e">
        <f t="shared" si="26"/>
        <v>#N/A</v>
      </c>
      <c r="T347" s="150" t="e">
        <f t="shared" si="27"/>
        <v>#N/A</v>
      </c>
      <c r="U347" s="150" t="e">
        <f t="shared" si="28"/>
        <v>#N/A</v>
      </c>
      <c r="V347" s="150" t="e">
        <f t="shared" si="29"/>
        <v>#N/A</v>
      </c>
      <c r="W347" s="154" t="e">
        <f>VLOOKUP(E347,'PC Receitas'!$O$4:$P$14,2,FALSE)</f>
        <v>#N/A</v>
      </c>
    </row>
    <row r="348" spans="3:23" ht="19.5" customHeight="1" thickTop="1" thickBot="1" x14ac:dyDescent="0.3">
      <c r="C348" s="58"/>
      <c r="D348" s="58" t="str">
        <f t="shared" ca="1" si="25"/>
        <v/>
      </c>
      <c r="E348" s="58"/>
      <c r="F348" s="58"/>
      <c r="G348" s="58"/>
      <c r="H348" s="58"/>
      <c r="I348" s="58"/>
      <c r="J348" s="59"/>
      <c r="K348" s="192"/>
      <c r="L348" s="60"/>
      <c r="M348" s="58"/>
      <c r="N348" s="56">
        <f>N347+IF(AND(L348="Pago",OR(E348='PC Receitas'!$O$4,E348='PC Receitas'!$O$5,E348='PC Receitas'!$O$6)),J348,IF(AND(L348="Pago",OR(E348='PC Receitas'!$O$7,E348='PC Receitas'!$O$8,E348='PC Receitas'!$O$9,E348='PC Receitas'!$O$10,E348='PC Receitas'!$O$11,E348='PC Receitas'!$O$12,E348='PC Receitas'!$O$13,E348='PC Receitas'!$O$14)),-J348,0))</f>
        <v>7872.57</v>
      </c>
      <c r="S348" s="153" t="e">
        <f t="shared" si="26"/>
        <v>#N/A</v>
      </c>
      <c r="T348" s="150" t="e">
        <f t="shared" si="27"/>
        <v>#N/A</v>
      </c>
      <c r="U348" s="150" t="e">
        <f t="shared" si="28"/>
        <v>#N/A</v>
      </c>
      <c r="V348" s="150" t="e">
        <f t="shared" si="29"/>
        <v>#N/A</v>
      </c>
      <c r="W348" s="154" t="e">
        <f>VLOOKUP(E348,'PC Receitas'!$O$4:$P$14,2,FALSE)</f>
        <v>#N/A</v>
      </c>
    </row>
    <row r="349" spans="3:23" ht="19.5" customHeight="1" thickTop="1" thickBot="1" x14ac:dyDescent="0.3">
      <c r="C349" s="58"/>
      <c r="D349" s="58" t="str">
        <f t="shared" ca="1" si="25"/>
        <v/>
      </c>
      <c r="E349" s="58"/>
      <c r="F349" s="58"/>
      <c r="G349" s="58"/>
      <c r="H349" s="58"/>
      <c r="I349" s="58"/>
      <c r="J349" s="59"/>
      <c r="K349" s="192"/>
      <c r="L349" s="60"/>
      <c r="M349" s="58"/>
      <c r="N349" s="56">
        <f>N348+IF(AND(L349="Pago",OR(E349='PC Receitas'!$O$4,E349='PC Receitas'!$O$5,E349='PC Receitas'!$O$6)),J349,IF(AND(L349="Pago",OR(E349='PC Receitas'!$O$7,E349='PC Receitas'!$O$8,E349='PC Receitas'!$O$9,E349='PC Receitas'!$O$10,E349='PC Receitas'!$O$11,E349='PC Receitas'!$O$12,E349='PC Receitas'!$O$13,E349='PC Receitas'!$O$14)),-J349,0))</f>
        <v>7872.57</v>
      </c>
      <c r="S349" s="153" t="e">
        <f t="shared" si="26"/>
        <v>#N/A</v>
      </c>
      <c r="T349" s="150" t="e">
        <f t="shared" si="27"/>
        <v>#N/A</v>
      </c>
      <c r="U349" s="150" t="e">
        <f t="shared" si="28"/>
        <v>#N/A</v>
      </c>
      <c r="V349" s="150" t="e">
        <f t="shared" si="29"/>
        <v>#N/A</v>
      </c>
      <c r="W349" s="154" t="e">
        <f>VLOOKUP(E349,'PC Receitas'!$O$4:$P$14,2,FALSE)</f>
        <v>#N/A</v>
      </c>
    </row>
    <row r="350" spans="3:23" ht="19.5" customHeight="1" thickTop="1" thickBot="1" x14ac:dyDescent="0.3">
      <c r="C350" s="58"/>
      <c r="D350" s="58" t="str">
        <f t="shared" ca="1" si="25"/>
        <v/>
      </c>
      <c r="E350" s="58"/>
      <c r="F350" s="58"/>
      <c r="G350" s="58"/>
      <c r="H350" s="58"/>
      <c r="I350" s="58"/>
      <c r="J350" s="59"/>
      <c r="K350" s="192"/>
      <c r="L350" s="60"/>
      <c r="M350" s="58"/>
      <c r="N350" s="56">
        <f>N349+IF(AND(L350="Pago",OR(E350='PC Receitas'!$O$4,E350='PC Receitas'!$O$5,E350='PC Receitas'!$O$6)),J350,IF(AND(L350="Pago",OR(E350='PC Receitas'!$O$7,E350='PC Receitas'!$O$8,E350='PC Receitas'!$O$9,E350='PC Receitas'!$O$10,E350='PC Receitas'!$O$11,E350='PC Receitas'!$O$12,E350='PC Receitas'!$O$13,E350='PC Receitas'!$O$14)),-J350,0))</f>
        <v>7872.57</v>
      </c>
      <c r="S350" s="153" t="e">
        <f t="shared" si="26"/>
        <v>#N/A</v>
      </c>
      <c r="T350" s="150" t="e">
        <f t="shared" si="27"/>
        <v>#N/A</v>
      </c>
      <c r="U350" s="150" t="e">
        <f t="shared" si="28"/>
        <v>#N/A</v>
      </c>
      <c r="V350" s="150" t="e">
        <f t="shared" si="29"/>
        <v>#N/A</v>
      </c>
      <c r="W350" s="154" t="e">
        <f>VLOOKUP(E350,'PC Receitas'!$O$4:$P$14,2,FALSE)</f>
        <v>#N/A</v>
      </c>
    </row>
    <row r="351" spans="3:23" ht="19.5" customHeight="1" thickTop="1" thickBot="1" x14ac:dyDescent="0.3">
      <c r="C351" s="58"/>
      <c r="D351" s="58" t="str">
        <f t="shared" ca="1" si="25"/>
        <v/>
      </c>
      <c r="E351" s="58"/>
      <c r="F351" s="58"/>
      <c r="G351" s="58"/>
      <c r="H351" s="58"/>
      <c r="I351" s="58"/>
      <c r="J351" s="59"/>
      <c r="K351" s="192"/>
      <c r="L351" s="60"/>
      <c r="M351" s="58"/>
      <c r="N351" s="56">
        <f>N350+IF(AND(L351="Pago",OR(E351='PC Receitas'!$O$4,E351='PC Receitas'!$O$5,E351='PC Receitas'!$O$6)),J351,IF(AND(L351="Pago",OR(E351='PC Receitas'!$O$7,E351='PC Receitas'!$O$8,E351='PC Receitas'!$O$9,E351='PC Receitas'!$O$10,E351='PC Receitas'!$O$11,E351='PC Receitas'!$O$12,E351='PC Receitas'!$O$13,E351='PC Receitas'!$O$14)),-J351,0))</f>
        <v>7872.57</v>
      </c>
      <c r="S351" s="153" t="e">
        <f t="shared" si="26"/>
        <v>#N/A</v>
      </c>
      <c r="T351" s="150" t="e">
        <f t="shared" si="27"/>
        <v>#N/A</v>
      </c>
      <c r="U351" s="150" t="e">
        <f t="shared" si="28"/>
        <v>#N/A</v>
      </c>
      <c r="V351" s="150" t="e">
        <f t="shared" si="29"/>
        <v>#N/A</v>
      </c>
      <c r="W351" s="154" t="e">
        <f>VLOOKUP(E351,'PC Receitas'!$O$4:$P$14,2,FALSE)</f>
        <v>#N/A</v>
      </c>
    </row>
    <row r="352" spans="3:23" ht="19.5" customHeight="1" thickTop="1" thickBot="1" x14ac:dyDescent="0.3">
      <c r="C352" s="58"/>
      <c r="D352" s="58" t="str">
        <f t="shared" ca="1" si="25"/>
        <v/>
      </c>
      <c r="E352" s="58"/>
      <c r="F352" s="58"/>
      <c r="G352" s="58"/>
      <c r="H352" s="58"/>
      <c r="I352" s="58"/>
      <c r="J352" s="59"/>
      <c r="K352" s="192"/>
      <c r="L352" s="60"/>
      <c r="M352" s="58"/>
      <c r="N352" s="56">
        <f>N351+IF(AND(L352="Pago",OR(E352='PC Receitas'!$O$4,E352='PC Receitas'!$O$5,E352='PC Receitas'!$O$6)),J352,IF(AND(L352="Pago",OR(E352='PC Receitas'!$O$7,E352='PC Receitas'!$O$8,E352='PC Receitas'!$O$9,E352='PC Receitas'!$O$10,E352='PC Receitas'!$O$11,E352='PC Receitas'!$O$12,E352='PC Receitas'!$O$13,E352='PC Receitas'!$O$14)),-J352,0))</f>
        <v>7872.57</v>
      </c>
      <c r="S352" s="153" t="e">
        <f t="shared" si="26"/>
        <v>#N/A</v>
      </c>
      <c r="T352" s="150" t="e">
        <f t="shared" si="27"/>
        <v>#N/A</v>
      </c>
      <c r="U352" s="150" t="e">
        <f t="shared" si="28"/>
        <v>#N/A</v>
      </c>
      <c r="V352" s="150" t="e">
        <f t="shared" si="29"/>
        <v>#N/A</v>
      </c>
      <c r="W352" s="154" t="e">
        <f>VLOOKUP(E352,'PC Receitas'!$O$4:$P$14,2,FALSE)</f>
        <v>#N/A</v>
      </c>
    </row>
    <row r="353" spans="3:23" ht="19.5" customHeight="1" thickTop="1" thickBot="1" x14ac:dyDescent="0.3">
      <c r="C353" s="58"/>
      <c r="D353" s="58" t="str">
        <f t="shared" ca="1" si="25"/>
        <v/>
      </c>
      <c r="E353" s="58"/>
      <c r="F353" s="58"/>
      <c r="G353" s="58"/>
      <c r="H353" s="58"/>
      <c r="I353" s="58"/>
      <c r="J353" s="59"/>
      <c r="K353" s="192"/>
      <c r="L353" s="60"/>
      <c r="M353" s="58"/>
      <c r="N353" s="56">
        <f>N352+IF(AND(L353="Pago",OR(E353='PC Receitas'!$O$4,E353='PC Receitas'!$O$5,E353='PC Receitas'!$O$6)),J353,IF(AND(L353="Pago",OR(E353='PC Receitas'!$O$7,E353='PC Receitas'!$O$8,E353='PC Receitas'!$O$9,E353='PC Receitas'!$O$10,E353='PC Receitas'!$O$11,E353='PC Receitas'!$O$12,E353='PC Receitas'!$O$13,E353='PC Receitas'!$O$14)),-J353,0))</f>
        <v>7872.57</v>
      </c>
      <c r="S353" s="153" t="e">
        <f t="shared" si="26"/>
        <v>#N/A</v>
      </c>
      <c r="T353" s="150" t="e">
        <f t="shared" si="27"/>
        <v>#N/A</v>
      </c>
      <c r="U353" s="150" t="e">
        <f t="shared" si="28"/>
        <v>#N/A</v>
      </c>
      <c r="V353" s="150" t="e">
        <f t="shared" si="29"/>
        <v>#N/A</v>
      </c>
      <c r="W353" s="154" t="e">
        <f>VLOOKUP(E353,'PC Receitas'!$O$4:$P$14,2,FALSE)</f>
        <v>#N/A</v>
      </c>
    </row>
    <row r="354" spans="3:23" ht="19.5" customHeight="1" thickTop="1" thickBot="1" x14ac:dyDescent="0.3">
      <c r="C354" s="58"/>
      <c r="D354" s="58" t="str">
        <f t="shared" ca="1" si="25"/>
        <v/>
      </c>
      <c r="E354" s="58"/>
      <c r="F354" s="58"/>
      <c r="G354" s="58"/>
      <c r="H354" s="58"/>
      <c r="I354" s="58"/>
      <c r="J354" s="59"/>
      <c r="K354" s="192"/>
      <c r="L354" s="60"/>
      <c r="M354" s="58"/>
      <c r="N354" s="56">
        <f>N353+IF(AND(L354="Pago",OR(E354='PC Receitas'!$O$4,E354='PC Receitas'!$O$5,E354='PC Receitas'!$O$6)),J354,IF(AND(L354="Pago",OR(E354='PC Receitas'!$O$7,E354='PC Receitas'!$O$8,E354='PC Receitas'!$O$9,E354='PC Receitas'!$O$10,E354='PC Receitas'!$O$11,E354='PC Receitas'!$O$12,E354='PC Receitas'!$O$13,E354='PC Receitas'!$O$14)),-J354,0))</f>
        <v>7872.57</v>
      </c>
      <c r="S354" s="153" t="e">
        <f t="shared" si="26"/>
        <v>#N/A</v>
      </c>
      <c r="T354" s="150" t="e">
        <f t="shared" si="27"/>
        <v>#N/A</v>
      </c>
      <c r="U354" s="150" t="e">
        <f t="shared" si="28"/>
        <v>#N/A</v>
      </c>
      <c r="V354" s="150" t="e">
        <f t="shared" si="29"/>
        <v>#N/A</v>
      </c>
      <c r="W354" s="154" t="e">
        <f>VLOOKUP(E354,'PC Receitas'!$O$4:$P$14,2,FALSE)</f>
        <v>#N/A</v>
      </c>
    </row>
    <row r="355" spans="3:23" ht="19.5" customHeight="1" thickTop="1" thickBot="1" x14ac:dyDescent="0.3">
      <c r="C355" s="58"/>
      <c r="D355" s="58" t="str">
        <f t="shared" ca="1" si="25"/>
        <v/>
      </c>
      <c r="E355" s="58"/>
      <c r="F355" s="58"/>
      <c r="G355" s="58"/>
      <c r="H355" s="58"/>
      <c r="I355" s="58"/>
      <c r="J355" s="59"/>
      <c r="K355" s="192"/>
      <c r="L355" s="60"/>
      <c r="M355" s="58"/>
      <c r="N355" s="56">
        <f>N354+IF(AND(L355="Pago",OR(E355='PC Receitas'!$O$4,E355='PC Receitas'!$O$5,E355='PC Receitas'!$O$6)),J355,IF(AND(L355="Pago",OR(E355='PC Receitas'!$O$7,E355='PC Receitas'!$O$8,E355='PC Receitas'!$O$9,E355='PC Receitas'!$O$10,E355='PC Receitas'!$O$11,E355='PC Receitas'!$O$12,E355='PC Receitas'!$O$13,E355='PC Receitas'!$O$14)),-J355,0))</f>
        <v>7872.57</v>
      </c>
      <c r="S355" s="153" t="e">
        <f t="shared" si="26"/>
        <v>#N/A</v>
      </c>
      <c r="T355" s="150" t="e">
        <f t="shared" si="27"/>
        <v>#N/A</v>
      </c>
      <c r="U355" s="150" t="e">
        <f t="shared" si="28"/>
        <v>#N/A</v>
      </c>
      <c r="V355" s="150" t="e">
        <f t="shared" si="29"/>
        <v>#N/A</v>
      </c>
      <c r="W355" s="154" t="e">
        <f>VLOOKUP(E355,'PC Receitas'!$O$4:$P$14,2,FALSE)</f>
        <v>#N/A</v>
      </c>
    </row>
    <row r="356" spans="3:23" ht="19.5" customHeight="1" thickTop="1" thickBot="1" x14ac:dyDescent="0.3">
      <c r="C356" s="58"/>
      <c r="D356" s="58" t="str">
        <f t="shared" ca="1" si="25"/>
        <v/>
      </c>
      <c r="E356" s="58"/>
      <c r="F356" s="58"/>
      <c r="G356" s="58"/>
      <c r="H356" s="58"/>
      <c r="I356" s="58"/>
      <c r="J356" s="59"/>
      <c r="K356" s="192"/>
      <c r="L356" s="60"/>
      <c r="M356" s="58"/>
      <c r="N356" s="56">
        <f>N355+IF(AND(L356="Pago",OR(E356='PC Receitas'!$O$4,E356='PC Receitas'!$O$5,E356='PC Receitas'!$O$6)),J356,IF(AND(L356="Pago",OR(E356='PC Receitas'!$O$7,E356='PC Receitas'!$O$8,E356='PC Receitas'!$O$9,E356='PC Receitas'!$O$10,E356='PC Receitas'!$O$11,E356='PC Receitas'!$O$12,E356='PC Receitas'!$O$13,E356='PC Receitas'!$O$14)),-J356,0))</f>
        <v>7872.57</v>
      </c>
      <c r="S356" s="153" t="e">
        <f t="shared" si="26"/>
        <v>#N/A</v>
      </c>
      <c r="T356" s="150" t="e">
        <f t="shared" si="27"/>
        <v>#N/A</v>
      </c>
      <c r="U356" s="150" t="e">
        <f t="shared" si="28"/>
        <v>#N/A</v>
      </c>
      <c r="V356" s="150" t="e">
        <f t="shared" si="29"/>
        <v>#N/A</v>
      </c>
      <c r="W356" s="154" t="e">
        <f>VLOOKUP(E356,'PC Receitas'!$O$4:$P$14,2,FALSE)</f>
        <v>#N/A</v>
      </c>
    </row>
    <row r="357" spans="3:23" ht="19.5" customHeight="1" thickTop="1" thickBot="1" x14ac:dyDescent="0.3">
      <c r="C357" s="58"/>
      <c r="D357" s="58" t="str">
        <f t="shared" ca="1" si="25"/>
        <v/>
      </c>
      <c r="E357" s="58"/>
      <c r="F357" s="58"/>
      <c r="G357" s="58"/>
      <c r="H357" s="58"/>
      <c r="I357" s="58"/>
      <c r="J357" s="59"/>
      <c r="K357" s="192"/>
      <c r="L357" s="60"/>
      <c r="M357" s="58"/>
      <c r="N357" s="56">
        <f>N356+IF(AND(L357="Pago",OR(E357='PC Receitas'!$O$4,E357='PC Receitas'!$O$5,E357='PC Receitas'!$O$6)),J357,IF(AND(L357="Pago",OR(E357='PC Receitas'!$O$7,E357='PC Receitas'!$O$8,E357='PC Receitas'!$O$9,E357='PC Receitas'!$O$10,E357='PC Receitas'!$O$11,E357='PC Receitas'!$O$12,E357='PC Receitas'!$O$13,E357='PC Receitas'!$O$14)),-J357,0))</f>
        <v>7872.57</v>
      </c>
      <c r="S357" s="153" t="e">
        <f t="shared" si="26"/>
        <v>#N/A</v>
      </c>
      <c r="T357" s="150" t="e">
        <f t="shared" si="27"/>
        <v>#N/A</v>
      </c>
      <c r="U357" s="150" t="e">
        <f t="shared" si="28"/>
        <v>#N/A</v>
      </c>
      <c r="V357" s="150" t="e">
        <f t="shared" si="29"/>
        <v>#N/A</v>
      </c>
      <c r="W357" s="154" t="e">
        <f>VLOOKUP(E357,'PC Receitas'!$O$4:$P$14,2,FALSE)</f>
        <v>#N/A</v>
      </c>
    </row>
    <row r="358" spans="3:23" ht="19.5" customHeight="1" thickTop="1" thickBot="1" x14ac:dyDescent="0.3">
      <c r="C358" s="58"/>
      <c r="D358" s="58" t="str">
        <f t="shared" ca="1" si="25"/>
        <v/>
      </c>
      <c r="E358" s="58"/>
      <c r="F358" s="58"/>
      <c r="G358" s="58"/>
      <c r="H358" s="58"/>
      <c r="I358" s="58"/>
      <c r="J358" s="59"/>
      <c r="K358" s="192"/>
      <c r="L358" s="60"/>
      <c r="M358" s="58"/>
      <c r="N358" s="56">
        <f>N357+IF(AND(L358="Pago",OR(E358='PC Receitas'!$O$4,E358='PC Receitas'!$O$5,E358='PC Receitas'!$O$6)),J358,IF(AND(L358="Pago",OR(E358='PC Receitas'!$O$7,E358='PC Receitas'!$O$8,E358='PC Receitas'!$O$9,E358='PC Receitas'!$O$10,E358='PC Receitas'!$O$11,E358='PC Receitas'!$O$12,E358='PC Receitas'!$O$13,E358='PC Receitas'!$O$14)),-J358,0))</f>
        <v>7872.57</v>
      </c>
      <c r="S358" s="153" t="e">
        <f t="shared" si="26"/>
        <v>#N/A</v>
      </c>
      <c r="T358" s="150" t="e">
        <f t="shared" si="27"/>
        <v>#N/A</v>
      </c>
      <c r="U358" s="150" t="e">
        <f t="shared" si="28"/>
        <v>#N/A</v>
      </c>
      <c r="V358" s="150" t="e">
        <f t="shared" si="29"/>
        <v>#N/A</v>
      </c>
      <c r="W358" s="154" t="e">
        <f>VLOOKUP(E358,'PC Receitas'!$O$4:$P$14,2,FALSE)</f>
        <v>#N/A</v>
      </c>
    </row>
    <row r="359" spans="3:23" ht="19.5" customHeight="1" thickTop="1" thickBot="1" x14ac:dyDescent="0.3">
      <c r="C359" s="58"/>
      <c r="D359" s="58" t="str">
        <f t="shared" ca="1" si="25"/>
        <v/>
      </c>
      <c r="E359" s="58"/>
      <c r="F359" s="58"/>
      <c r="G359" s="58"/>
      <c r="H359" s="58"/>
      <c r="I359" s="58"/>
      <c r="J359" s="59"/>
      <c r="K359" s="192"/>
      <c r="L359" s="60"/>
      <c r="M359" s="58"/>
      <c r="N359" s="56">
        <f>N358+IF(AND(L359="Pago",OR(E359='PC Receitas'!$O$4,E359='PC Receitas'!$O$5,E359='PC Receitas'!$O$6)),J359,IF(AND(L359="Pago",OR(E359='PC Receitas'!$O$7,E359='PC Receitas'!$O$8,E359='PC Receitas'!$O$9,E359='PC Receitas'!$O$10,E359='PC Receitas'!$O$11,E359='PC Receitas'!$O$12,E359='PC Receitas'!$O$13,E359='PC Receitas'!$O$14)),-J359,0))</f>
        <v>7872.57</v>
      </c>
      <c r="S359" s="153" t="e">
        <f t="shared" si="26"/>
        <v>#N/A</v>
      </c>
      <c r="T359" s="150" t="e">
        <f t="shared" si="27"/>
        <v>#N/A</v>
      </c>
      <c r="U359" s="150" t="e">
        <f t="shared" si="28"/>
        <v>#N/A</v>
      </c>
      <c r="V359" s="150" t="e">
        <f t="shared" si="29"/>
        <v>#N/A</v>
      </c>
      <c r="W359" s="154" t="e">
        <f>VLOOKUP(E359,'PC Receitas'!$O$4:$P$14,2,FALSE)</f>
        <v>#N/A</v>
      </c>
    </row>
    <row r="360" spans="3:23" ht="19.5" customHeight="1" thickTop="1" thickBot="1" x14ac:dyDescent="0.3">
      <c r="C360" s="58"/>
      <c r="D360" s="58" t="str">
        <f t="shared" ca="1" si="25"/>
        <v/>
      </c>
      <c r="E360" s="58"/>
      <c r="F360" s="58"/>
      <c r="G360" s="58"/>
      <c r="H360" s="58"/>
      <c r="I360" s="58"/>
      <c r="J360" s="59"/>
      <c r="K360" s="192"/>
      <c r="L360" s="60"/>
      <c r="M360" s="58"/>
      <c r="N360" s="56">
        <f>N359+IF(AND(L360="Pago",OR(E360='PC Receitas'!$O$4,E360='PC Receitas'!$O$5,E360='PC Receitas'!$O$6)),J360,IF(AND(L360="Pago",OR(E360='PC Receitas'!$O$7,E360='PC Receitas'!$O$8,E360='PC Receitas'!$O$9,E360='PC Receitas'!$O$10,E360='PC Receitas'!$O$11,E360='PC Receitas'!$O$12,E360='PC Receitas'!$O$13,E360='PC Receitas'!$O$14)),-J360,0))</f>
        <v>7872.57</v>
      </c>
      <c r="S360" s="153" t="e">
        <f t="shared" si="26"/>
        <v>#N/A</v>
      </c>
      <c r="T360" s="150" t="e">
        <f t="shared" si="27"/>
        <v>#N/A</v>
      </c>
      <c r="U360" s="150" t="e">
        <f t="shared" si="28"/>
        <v>#N/A</v>
      </c>
      <c r="V360" s="150" t="e">
        <f t="shared" si="29"/>
        <v>#N/A</v>
      </c>
      <c r="W360" s="154" t="e">
        <f>VLOOKUP(E360,'PC Receitas'!$O$4:$P$14,2,FALSE)</f>
        <v>#N/A</v>
      </c>
    </row>
    <row r="361" spans="3:23" ht="19.5" customHeight="1" thickTop="1" thickBot="1" x14ac:dyDescent="0.3">
      <c r="C361" s="58"/>
      <c r="D361" s="58" t="str">
        <f t="shared" ca="1" si="25"/>
        <v/>
      </c>
      <c r="E361" s="58"/>
      <c r="F361" s="58"/>
      <c r="G361" s="58"/>
      <c r="H361" s="58"/>
      <c r="I361" s="58"/>
      <c r="J361" s="59"/>
      <c r="K361" s="192"/>
      <c r="L361" s="60"/>
      <c r="M361" s="58"/>
      <c r="N361" s="56">
        <f>N360+IF(AND(L361="Pago",OR(E361='PC Receitas'!$O$4,E361='PC Receitas'!$O$5,E361='PC Receitas'!$O$6)),J361,IF(AND(L361="Pago",OR(E361='PC Receitas'!$O$7,E361='PC Receitas'!$O$8,E361='PC Receitas'!$O$9,E361='PC Receitas'!$O$10,E361='PC Receitas'!$O$11,E361='PC Receitas'!$O$12,E361='PC Receitas'!$O$13,E361='PC Receitas'!$O$14)),-J361,0))</f>
        <v>7872.57</v>
      </c>
      <c r="S361" s="153" t="e">
        <f t="shared" si="26"/>
        <v>#N/A</v>
      </c>
      <c r="T361" s="150" t="e">
        <f t="shared" si="27"/>
        <v>#N/A</v>
      </c>
      <c r="U361" s="150" t="e">
        <f t="shared" si="28"/>
        <v>#N/A</v>
      </c>
      <c r="V361" s="150" t="e">
        <f t="shared" si="29"/>
        <v>#N/A</v>
      </c>
      <c r="W361" s="154" t="e">
        <f>VLOOKUP(E361,'PC Receitas'!$O$4:$P$14,2,FALSE)</f>
        <v>#N/A</v>
      </c>
    </row>
    <row r="362" spans="3:23" ht="19.5" customHeight="1" thickTop="1" thickBot="1" x14ac:dyDescent="0.3">
      <c r="C362" s="58"/>
      <c r="D362" s="58" t="str">
        <f t="shared" ca="1" si="25"/>
        <v/>
      </c>
      <c r="E362" s="58"/>
      <c r="F362" s="58"/>
      <c r="G362" s="58"/>
      <c r="H362" s="58"/>
      <c r="I362" s="58"/>
      <c r="J362" s="59"/>
      <c r="K362" s="192"/>
      <c r="L362" s="60"/>
      <c r="M362" s="58"/>
      <c r="N362" s="56">
        <f>N361+IF(AND(L362="Pago",OR(E362='PC Receitas'!$O$4,E362='PC Receitas'!$O$5,E362='PC Receitas'!$O$6)),J362,IF(AND(L362="Pago",OR(E362='PC Receitas'!$O$7,E362='PC Receitas'!$O$8,E362='PC Receitas'!$O$9,E362='PC Receitas'!$O$10,E362='PC Receitas'!$O$11,E362='PC Receitas'!$O$12,E362='PC Receitas'!$O$13,E362='PC Receitas'!$O$14)),-J362,0))</f>
        <v>7872.57</v>
      </c>
      <c r="S362" s="153" t="e">
        <f t="shared" si="26"/>
        <v>#N/A</v>
      </c>
      <c r="T362" s="150" t="e">
        <f t="shared" si="27"/>
        <v>#N/A</v>
      </c>
      <c r="U362" s="150" t="e">
        <f t="shared" si="28"/>
        <v>#N/A</v>
      </c>
      <c r="V362" s="150" t="e">
        <f t="shared" si="29"/>
        <v>#N/A</v>
      </c>
      <c r="W362" s="154" t="e">
        <f>VLOOKUP(E362,'PC Receitas'!$O$4:$P$14,2,FALSE)</f>
        <v>#N/A</v>
      </c>
    </row>
    <row r="363" spans="3:23" ht="19.5" customHeight="1" thickTop="1" thickBot="1" x14ac:dyDescent="0.3">
      <c r="C363" s="58"/>
      <c r="D363" s="58" t="str">
        <f t="shared" ca="1" si="25"/>
        <v/>
      </c>
      <c r="E363" s="58"/>
      <c r="F363" s="58"/>
      <c r="G363" s="58"/>
      <c r="H363" s="58"/>
      <c r="I363" s="58"/>
      <c r="J363" s="59"/>
      <c r="K363" s="192"/>
      <c r="L363" s="60"/>
      <c r="M363" s="58"/>
      <c r="N363" s="56">
        <f>N362+IF(AND(L363="Pago",OR(E363='PC Receitas'!$O$4,E363='PC Receitas'!$O$5,E363='PC Receitas'!$O$6)),J363,IF(AND(L363="Pago",OR(E363='PC Receitas'!$O$7,E363='PC Receitas'!$O$8,E363='PC Receitas'!$O$9,E363='PC Receitas'!$O$10,E363='PC Receitas'!$O$11,E363='PC Receitas'!$O$12,E363='PC Receitas'!$O$13,E363='PC Receitas'!$O$14)),-J363,0))</f>
        <v>7872.57</v>
      </c>
      <c r="S363" s="153" t="e">
        <f t="shared" si="26"/>
        <v>#N/A</v>
      </c>
      <c r="T363" s="150" t="e">
        <f t="shared" si="27"/>
        <v>#N/A</v>
      </c>
      <c r="U363" s="150" t="e">
        <f t="shared" si="28"/>
        <v>#N/A</v>
      </c>
      <c r="V363" s="150" t="e">
        <f t="shared" si="29"/>
        <v>#N/A</v>
      </c>
      <c r="W363" s="154" t="e">
        <f>VLOOKUP(E363,'PC Receitas'!$O$4:$P$14,2,FALSE)</f>
        <v>#N/A</v>
      </c>
    </row>
    <row r="364" spans="3:23" ht="19.5" customHeight="1" thickTop="1" thickBot="1" x14ac:dyDescent="0.3">
      <c r="C364" s="58"/>
      <c r="D364" s="58" t="str">
        <f t="shared" ca="1" si="25"/>
        <v/>
      </c>
      <c r="E364" s="58"/>
      <c r="F364" s="58"/>
      <c r="G364" s="58"/>
      <c r="H364" s="58"/>
      <c r="I364" s="58"/>
      <c r="J364" s="59"/>
      <c r="K364" s="192"/>
      <c r="L364" s="60"/>
      <c r="M364" s="58"/>
      <c r="N364" s="56">
        <f>N363+IF(AND(L364="Pago",OR(E364='PC Receitas'!$O$4,E364='PC Receitas'!$O$5,E364='PC Receitas'!$O$6)),J364,IF(AND(L364="Pago",OR(E364='PC Receitas'!$O$7,E364='PC Receitas'!$O$8,E364='PC Receitas'!$O$9,E364='PC Receitas'!$O$10,E364='PC Receitas'!$O$11,E364='PC Receitas'!$O$12,E364='PC Receitas'!$O$13,E364='PC Receitas'!$O$14)),-J364,0))</f>
        <v>7872.57</v>
      </c>
      <c r="S364" s="153" t="e">
        <f t="shared" si="26"/>
        <v>#N/A</v>
      </c>
      <c r="T364" s="150" t="e">
        <f t="shared" si="27"/>
        <v>#N/A</v>
      </c>
      <c r="U364" s="150" t="e">
        <f t="shared" si="28"/>
        <v>#N/A</v>
      </c>
      <c r="V364" s="150" t="e">
        <f t="shared" si="29"/>
        <v>#N/A</v>
      </c>
      <c r="W364" s="154" t="e">
        <f>VLOOKUP(E364,'PC Receitas'!$O$4:$P$14,2,FALSE)</f>
        <v>#N/A</v>
      </c>
    </row>
    <row r="365" spans="3:23" ht="19.5" customHeight="1" thickTop="1" thickBot="1" x14ac:dyDescent="0.3">
      <c r="C365" s="58"/>
      <c r="D365" s="58" t="str">
        <f t="shared" ca="1" si="25"/>
        <v/>
      </c>
      <c r="E365" s="58"/>
      <c r="F365" s="58"/>
      <c r="G365" s="58"/>
      <c r="H365" s="58"/>
      <c r="I365" s="58"/>
      <c r="J365" s="59"/>
      <c r="K365" s="192"/>
      <c r="L365" s="60"/>
      <c r="M365" s="58"/>
      <c r="N365" s="56">
        <f>N364+IF(AND(L365="Pago",OR(E365='PC Receitas'!$O$4,E365='PC Receitas'!$O$5,E365='PC Receitas'!$O$6)),J365,IF(AND(L365="Pago",OR(E365='PC Receitas'!$O$7,E365='PC Receitas'!$O$8,E365='PC Receitas'!$O$9,E365='PC Receitas'!$O$10,E365='PC Receitas'!$O$11,E365='PC Receitas'!$O$12,E365='PC Receitas'!$O$13,E365='PC Receitas'!$O$14)),-J365,0))</f>
        <v>7872.57</v>
      </c>
      <c r="S365" s="153" t="e">
        <f t="shared" si="26"/>
        <v>#N/A</v>
      </c>
      <c r="T365" s="150" t="e">
        <f t="shared" si="27"/>
        <v>#N/A</v>
      </c>
      <c r="U365" s="150" t="e">
        <f t="shared" si="28"/>
        <v>#N/A</v>
      </c>
      <c r="V365" s="150" t="e">
        <f t="shared" si="29"/>
        <v>#N/A</v>
      </c>
      <c r="W365" s="154" t="e">
        <f>VLOOKUP(E365,'PC Receitas'!$O$4:$P$14,2,FALSE)</f>
        <v>#N/A</v>
      </c>
    </row>
    <row r="366" spans="3:23" ht="19.5" customHeight="1" thickTop="1" thickBot="1" x14ac:dyDescent="0.3">
      <c r="C366" s="58"/>
      <c r="D366" s="58" t="str">
        <f t="shared" ca="1" si="25"/>
        <v/>
      </c>
      <c r="E366" s="58"/>
      <c r="F366" s="58"/>
      <c r="G366" s="58"/>
      <c r="H366" s="58"/>
      <c r="I366" s="58"/>
      <c r="J366" s="59"/>
      <c r="K366" s="192"/>
      <c r="L366" s="60"/>
      <c r="M366" s="58"/>
      <c r="N366" s="56">
        <f>N365+IF(AND(L366="Pago",OR(E366='PC Receitas'!$O$4,E366='PC Receitas'!$O$5,E366='PC Receitas'!$O$6)),J366,IF(AND(L366="Pago",OR(E366='PC Receitas'!$O$7,E366='PC Receitas'!$O$8,E366='PC Receitas'!$O$9,E366='PC Receitas'!$O$10,E366='PC Receitas'!$O$11,E366='PC Receitas'!$O$12,E366='PC Receitas'!$O$13,E366='PC Receitas'!$O$14)),-J366,0))</f>
        <v>7872.57</v>
      </c>
      <c r="S366" s="153" t="e">
        <f t="shared" si="26"/>
        <v>#N/A</v>
      </c>
      <c r="T366" s="150" t="e">
        <f t="shared" si="27"/>
        <v>#N/A</v>
      </c>
      <c r="U366" s="150" t="e">
        <f t="shared" si="28"/>
        <v>#N/A</v>
      </c>
      <c r="V366" s="150" t="e">
        <f t="shared" si="29"/>
        <v>#N/A</v>
      </c>
      <c r="W366" s="154" t="e">
        <f>VLOOKUP(E366,'PC Receitas'!$O$4:$P$14,2,FALSE)</f>
        <v>#N/A</v>
      </c>
    </row>
    <row r="367" spans="3:23" ht="19.5" customHeight="1" thickTop="1" thickBot="1" x14ac:dyDescent="0.3">
      <c r="C367" s="58"/>
      <c r="D367" s="58" t="str">
        <f t="shared" ca="1" si="25"/>
        <v/>
      </c>
      <c r="E367" s="58"/>
      <c r="F367" s="58"/>
      <c r="G367" s="58"/>
      <c r="H367" s="58"/>
      <c r="I367" s="58"/>
      <c r="J367" s="59"/>
      <c r="K367" s="192"/>
      <c r="L367" s="60"/>
      <c r="M367" s="58"/>
      <c r="N367" s="56">
        <f>N366+IF(AND(L367="Pago",OR(E367='PC Receitas'!$O$4,E367='PC Receitas'!$O$5,E367='PC Receitas'!$O$6)),J367,IF(AND(L367="Pago",OR(E367='PC Receitas'!$O$7,E367='PC Receitas'!$O$8,E367='PC Receitas'!$O$9,E367='PC Receitas'!$O$10,E367='PC Receitas'!$O$11,E367='PC Receitas'!$O$12,E367='PC Receitas'!$O$13,E367='PC Receitas'!$O$14)),-J367,0))</f>
        <v>7872.57</v>
      </c>
      <c r="S367" s="153" t="e">
        <f t="shared" si="26"/>
        <v>#N/A</v>
      </c>
      <c r="T367" s="150" t="e">
        <f t="shared" si="27"/>
        <v>#N/A</v>
      </c>
      <c r="U367" s="150" t="e">
        <f t="shared" si="28"/>
        <v>#N/A</v>
      </c>
      <c r="V367" s="150" t="e">
        <f t="shared" si="29"/>
        <v>#N/A</v>
      </c>
      <c r="W367" s="154" t="e">
        <f>VLOOKUP(E367,'PC Receitas'!$O$4:$P$14,2,FALSE)</f>
        <v>#N/A</v>
      </c>
    </row>
    <row r="368" spans="3:23" ht="19.5" customHeight="1" thickTop="1" thickBot="1" x14ac:dyDescent="0.3">
      <c r="C368" s="58"/>
      <c r="D368" s="58" t="str">
        <f t="shared" ca="1" si="25"/>
        <v/>
      </c>
      <c r="E368" s="58"/>
      <c r="F368" s="58"/>
      <c r="G368" s="58"/>
      <c r="H368" s="58"/>
      <c r="I368" s="58"/>
      <c r="J368" s="59"/>
      <c r="K368" s="192"/>
      <c r="L368" s="60"/>
      <c r="M368" s="58"/>
      <c r="N368" s="56">
        <f>N367+IF(AND(L368="Pago",OR(E368='PC Receitas'!$O$4,E368='PC Receitas'!$O$5,E368='PC Receitas'!$O$6)),J368,IF(AND(L368="Pago",OR(E368='PC Receitas'!$O$7,E368='PC Receitas'!$O$8,E368='PC Receitas'!$O$9,E368='PC Receitas'!$O$10,E368='PC Receitas'!$O$11,E368='PC Receitas'!$O$12,E368='PC Receitas'!$O$13,E368='PC Receitas'!$O$14)),-J368,0))</f>
        <v>7872.57</v>
      </c>
      <c r="S368" s="153" t="e">
        <f t="shared" si="26"/>
        <v>#N/A</v>
      </c>
      <c r="T368" s="150" t="e">
        <f t="shared" si="27"/>
        <v>#N/A</v>
      </c>
      <c r="U368" s="150" t="e">
        <f t="shared" si="28"/>
        <v>#N/A</v>
      </c>
      <c r="V368" s="150" t="e">
        <f t="shared" si="29"/>
        <v>#N/A</v>
      </c>
      <c r="W368" s="154" t="e">
        <f>VLOOKUP(E368,'PC Receitas'!$O$4:$P$14,2,FALSE)</f>
        <v>#N/A</v>
      </c>
    </row>
    <row r="369" spans="3:23" ht="19.5" customHeight="1" thickTop="1" thickBot="1" x14ac:dyDescent="0.3">
      <c r="C369" s="58"/>
      <c r="D369" s="58" t="str">
        <f t="shared" ca="1" si="25"/>
        <v/>
      </c>
      <c r="E369" s="58"/>
      <c r="F369" s="58"/>
      <c r="G369" s="58"/>
      <c r="H369" s="58"/>
      <c r="I369" s="58"/>
      <c r="J369" s="59"/>
      <c r="K369" s="192"/>
      <c r="L369" s="60"/>
      <c r="M369" s="58"/>
      <c r="N369" s="56">
        <f>N368+IF(AND(L369="Pago",OR(E369='PC Receitas'!$O$4,E369='PC Receitas'!$O$5,E369='PC Receitas'!$O$6)),J369,IF(AND(L369="Pago",OR(E369='PC Receitas'!$O$7,E369='PC Receitas'!$O$8,E369='PC Receitas'!$O$9,E369='PC Receitas'!$O$10,E369='PC Receitas'!$O$11,E369='PC Receitas'!$O$12,E369='PC Receitas'!$O$13,E369='PC Receitas'!$O$14)),-J369,0))</f>
        <v>7872.57</v>
      </c>
      <c r="S369" s="153" t="e">
        <f t="shared" si="26"/>
        <v>#N/A</v>
      </c>
      <c r="T369" s="150" t="e">
        <f t="shared" si="27"/>
        <v>#N/A</v>
      </c>
      <c r="U369" s="150" t="e">
        <f t="shared" si="28"/>
        <v>#N/A</v>
      </c>
      <c r="V369" s="150" t="e">
        <f t="shared" si="29"/>
        <v>#N/A</v>
      </c>
      <c r="W369" s="154" t="e">
        <f>VLOOKUP(E369,'PC Receitas'!$O$4:$P$14,2,FALSE)</f>
        <v>#N/A</v>
      </c>
    </row>
    <row r="370" spans="3:23" ht="19.5" customHeight="1" thickTop="1" thickBot="1" x14ac:dyDescent="0.3">
      <c r="C370" s="58"/>
      <c r="D370" s="58" t="str">
        <f t="shared" ca="1" si="25"/>
        <v/>
      </c>
      <c r="E370" s="58"/>
      <c r="F370" s="58"/>
      <c r="G370" s="58"/>
      <c r="H370" s="58"/>
      <c r="I370" s="58"/>
      <c r="J370" s="59"/>
      <c r="K370" s="192"/>
      <c r="L370" s="60"/>
      <c r="M370" s="58"/>
      <c r="N370" s="56">
        <f>N369+IF(AND(L370="Pago",OR(E370='PC Receitas'!$O$4,E370='PC Receitas'!$O$5,E370='PC Receitas'!$O$6)),J370,IF(AND(L370="Pago",OR(E370='PC Receitas'!$O$7,E370='PC Receitas'!$O$8,E370='PC Receitas'!$O$9,E370='PC Receitas'!$O$10,E370='PC Receitas'!$O$11,E370='PC Receitas'!$O$12,E370='PC Receitas'!$O$13,E370='PC Receitas'!$O$14)),-J370,0))</f>
        <v>7872.57</v>
      </c>
      <c r="S370" s="153" t="e">
        <f t="shared" si="26"/>
        <v>#N/A</v>
      </c>
      <c r="T370" s="150" t="e">
        <f t="shared" si="27"/>
        <v>#N/A</v>
      </c>
      <c r="U370" s="150" t="e">
        <f t="shared" si="28"/>
        <v>#N/A</v>
      </c>
      <c r="V370" s="150" t="e">
        <f t="shared" si="29"/>
        <v>#N/A</v>
      </c>
      <c r="W370" s="154" t="e">
        <f>VLOOKUP(E370,'PC Receitas'!$O$4:$P$14,2,FALSE)</f>
        <v>#N/A</v>
      </c>
    </row>
    <row r="371" spans="3:23" ht="19.5" customHeight="1" thickTop="1" thickBot="1" x14ac:dyDescent="0.3">
      <c r="C371" s="58"/>
      <c r="D371" s="58" t="str">
        <f t="shared" ca="1" si="25"/>
        <v/>
      </c>
      <c r="E371" s="58"/>
      <c r="F371" s="58"/>
      <c r="G371" s="58"/>
      <c r="H371" s="58"/>
      <c r="I371" s="58"/>
      <c r="J371" s="59"/>
      <c r="K371" s="192"/>
      <c r="L371" s="60"/>
      <c r="M371" s="58"/>
      <c r="N371" s="56">
        <f>N370+IF(AND(L371="Pago",OR(E371='PC Receitas'!$O$4,E371='PC Receitas'!$O$5,E371='PC Receitas'!$O$6)),J371,IF(AND(L371="Pago",OR(E371='PC Receitas'!$O$7,E371='PC Receitas'!$O$8,E371='PC Receitas'!$O$9,E371='PC Receitas'!$O$10,E371='PC Receitas'!$O$11,E371='PC Receitas'!$O$12,E371='PC Receitas'!$O$13,E371='PC Receitas'!$O$14)),-J371,0))</f>
        <v>7872.57</v>
      </c>
      <c r="S371" s="153" t="e">
        <f t="shared" si="26"/>
        <v>#N/A</v>
      </c>
      <c r="T371" s="150" t="e">
        <f t="shared" si="27"/>
        <v>#N/A</v>
      </c>
      <c r="U371" s="150" t="e">
        <f t="shared" si="28"/>
        <v>#N/A</v>
      </c>
      <c r="V371" s="150" t="e">
        <f t="shared" si="29"/>
        <v>#N/A</v>
      </c>
      <c r="W371" s="154" t="e">
        <f>VLOOKUP(E371,'PC Receitas'!$O$4:$P$14,2,FALSE)</f>
        <v>#N/A</v>
      </c>
    </row>
    <row r="372" spans="3:23" ht="19.5" customHeight="1" thickTop="1" thickBot="1" x14ac:dyDescent="0.3">
      <c r="C372" s="58"/>
      <c r="D372" s="58" t="str">
        <f t="shared" ca="1" si="25"/>
        <v/>
      </c>
      <c r="E372" s="58"/>
      <c r="F372" s="58"/>
      <c r="G372" s="58"/>
      <c r="H372" s="58"/>
      <c r="I372" s="58"/>
      <c r="J372" s="59"/>
      <c r="K372" s="192"/>
      <c r="L372" s="60"/>
      <c r="M372" s="58"/>
      <c r="N372" s="56">
        <f>N371+IF(AND(L372="Pago",OR(E372='PC Receitas'!$O$4,E372='PC Receitas'!$O$5,E372='PC Receitas'!$O$6)),J372,IF(AND(L372="Pago",OR(E372='PC Receitas'!$O$7,E372='PC Receitas'!$O$8,E372='PC Receitas'!$O$9,E372='PC Receitas'!$O$10,E372='PC Receitas'!$O$11,E372='PC Receitas'!$O$12,E372='PC Receitas'!$O$13,E372='PC Receitas'!$O$14)),-J372,0))</f>
        <v>7872.57</v>
      </c>
      <c r="S372" s="153" t="e">
        <f t="shared" si="26"/>
        <v>#N/A</v>
      </c>
      <c r="T372" s="150" t="e">
        <f t="shared" si="27"/>
        <v>#N/A</v>
      </c>
      <c r="U372" s="150" t="e">
        <f t="shared" si="28"/>
        <v>#N/A</v>
      </c>
      <c r="V372" s="150" t="e">
        <f t="shared" si="29"/>
        <v>#N/A</v>
      </c>
      <c r="W372" s="154" t="e">
        <f>VLOOKUP(E372,'PC Receitas'!$O$4:$P$14,2,FALSE)</f>
        <v>#N/A</v>
      </c>
    </row>
    <row r="373" spans="3:23" ht="19.5" customHeight="1" thickTop="1" thickBot="1" x14ac:dyDescent="0.3">
      <c r="C373" s="58"/>
      <c r="D373" s="58" t="str">
        <f t="shared" ca="1" si="25"/>
        <v/>
      </c>
      <c r="E373" s="58"/>
      <c r="F373" s="58"/>
      <c r="G373" s="58"/>
      <c r="H373" s="58"/>
      <c r="I373" s="58"/>
      <c r="J373" s="59"/>
      <c r="K373" s="192"/>
      <c r="L373" s="60"/>
      <c r="M373" s="58"/>
      <c r="N373" s="56">
        <f>N372+IF(AND(L373="Pago",OR(E373='PC Receitas'!$O$4,E373='PC Receitas'!$O$5,E373='PC Receitas'!$O$6)),J373,IF(AND(L373="Pago",OR(E373='PC Receitas'!$O$7,E373='PC Receitas'!$O$8,E373='PC Receitas'!$O$9,E373='PC Receitas'!$O$10,E373='PC Receitas'!$O$11,E373='PC Receitas'!$O$12,E373='PC Receitas'!$O$13,E373='PC Receitas'!$O$14)),-J373,0))</f>
        <v>7872.57</v>
      </c>
      <c r="S373" s="153" t="e">
        <f t="shared" si="26"/>
        <v>#N/A</v>
      </c>
      <c r="T373" s="150" t="e">
        <f t="shared" si="27"/>
        <v>#N/A</v>
      </c>
      <c r="U373" s="150" t="e">
        <f t="shared" si="28"/>
        <v>#N/A</v>
      </c>
      <c r="V373" s="150" t="e">
        <f t="shared" si="29"/>
        <v>#N/A</v>
      </c>
      <c r="W373" s="154" t="e">
        <f>VLOOKUP(E373,'PC Receitas'!$O$4:$P$14,2,FALSE)</f>
        <v>#N/A</v>
      </c>
    </row>
    <row r="374" spans="3:23" ht="19.5" customHeight="1" thickTop="1" thickBot="1" x14ac:dyDescent="0.3">
      <c r="C374" s="58"/>
      <c r="D374" s="58" t="str">
        <f t="shared" ca="1" si="25"/>
        <v/>
      </c>
      <c r="E374" s="58"/>
      <c r="F374" s="58"/>
      <c r="G374" s="58"/>
      <c r="H374" s="58"/>
      <c r="I374" s="58"/>
      <c r="J374" s="59"/>
      <c r="K374" s="192"/>
      <c r="L374" s="60"/>
      <c r="M374" s="58"/>
      <c r="N374" s="56">
        <f>N373+IF(AND(L374="Pago",OR(E374='PC Receitas'!$O$4,E374='PC Receitas'!$O$5,E374='PC Receitas'!$O$6)),J374,IF(AND(L374="Pago",OR(E374='PC Receitas'!$O$7,E374='PC Receitas'!$O$8,E374='PC Receitas'!$O$9,E374='PC Receitas'!$O$10,E374='PC Receitas'!$O$11,E374='PC Receitas'!$O$12,E374='PC Receitas'!$O$13,E374='PC Receitas'!$O$14)),-J374,0))</f>
        <v>7872.57</v>
      </c>
      <c r="S374" s="153" t="e">
        <f t="shared" si="26"/>
        <v>#N/A</v>
      </c>
      <c r="T374" s="150" t="e">
        <f t="shared" si="27"/>
        <v>#N/A</v>
      </c>
      <c r="U374" s="150" t="e">
        <f t="shared" si="28"/>
        <v>#N/A</v>
      </c>
      <c r="V374" s="150" t="e">
        <f t="shared" si="29"/>
        <v>#N/A</v>
      </c>
      <c r="W374" s="154" t="e">
        <f>VLOOKUP(E374,'PC Receitas'!$O$4:$P$14,2,FALSE)</f>
        <v>#N/A</v>
      </c>
    </row>
    <row r="375" spans="3:23" ht="19.5" customHeight="1" thickTop="1" thickBot="1" x14ac:dyDescent="0.3">
      <c r="C375" s="58"/>
      <c r="D375" s="58" t="str">
        <f t="shared" ca="1" si="25"/>
        <v/>
      </c>
      <c r="E375" s="58"/>
      <c r="F375" s="58"/>
      <c r="G375" s="58"/>
      <c r="H375" s="58"/>
      <c r="I375" s="58"/>
      <c r="J375" s="59"/>
      <c r="K375" s="192"/>
      <c r="L375" s="60"/>
      <c r="M375" s="58"/>
      <c r="N375" s="56">
        <f>N374+IF(AND(L375="Pago",OR(E375='PC Receitas'!$O$4,E375='PC Receitas'!$O$5,E375='PC Receitas'!$O$6)),J375,IF(AND(L375="Pago",OR(E375='PC Receitas'!$O$7,E375='PC Receitas'!$O$8,E375='PC Receitas'!$O$9,E375='PC Receitas'!$O$10,E375='PC Receitas'!$O$11,E375='PC Receitas'!$O$12,E375='PC Receitas'!$O$13,E375='PC Receitas'!$O$14)),-J375,0))</f>
        <v>7872.57</v>
      </c>
      <c r="S375" s="153" t="e">
        <f t="shared" si="26"/>
        <v>#N/A</v>
      </c>
      <c r="T375" s="150" t="e">
        <f t="shared" si="27"/>
        <v>#N/A</v>
      </c>
      <c r="U375" s="150" t="e">
        <f t="shared" si="28"/>
        <v>#N/A</v>
      </c>
      <c r="V375" s="150" t="e">
        <f t="shared" si="29"/>
        <v>#N/A</v>
      </c>
      <c r="W375" s="154" t="e">
        <f>VLOOKUP(E375,'PC Receitas'!$O$4:$P$14,2,FALSE)</f>
        <v>#N/A</v>
      </c>
    </row>
    <row r="376" spans="3:23" ht="19.5" customHeight="1" thickTop="1" thickBot="1" x14ac:dyDescent="0.3">
      <c r="C376" s="58"/>
      <c r="D376" s="58" t="str">
        <f t="shared" ca="1" si="25"/>
        <v/>
      </c>
      <c r="E376" s="58"/>
      <c r="F376" s="58"/>
      <c r="G376" s="58"/>
      <c r="H376" s="58"/>
      <c r="I376" s="58"/>
      <c r="J376" s="59"/>
      <c r="K376" s="192"/>
      <c r="L376" s="60"/>
      <c r="M376" s="58"/>
      <c r="N376" s="56">
        <f>N375+IF(AND(L376="Pago",OR(E376='PC Receitas'!$O$4,E376='PC Receitas'!$O$5,E376='PC Receitas'!$O$6)),J376,IF(AND(L376="Pago",OR(E376='PC Receitas'!$O$7,E376='PC Receitas'!$O$8,E376='PC Receitas'!$O$9,E376='PC Receitas'!$O$10,E376='PC Receitas'!$O$11,E376='PC Receitas'!$O$12,E376='PC Receitas'!$O$13,E376='PC Receitas'!$O$14)),-J376,0))</f>
        <v>7872.57</v>
      </c>
      <c r="S376" s="153" t="e">
        <f t="shared" si="26"/>
        <v>#N/A</v>
      </c>
      <c r="T376" s="150" t="e">
        <f t="shared" si="27"/>
        <v>#N/A</v>
      </c>
      <c r="U376" s="150" t="e">
        <f t="shared" si="28"/>
        <v>#N/A</v>
      </c>
      <c r="V376" s="150" t="e">
        <f t="shared" si="29"/>
        <v>#N/A</v>
      </c>
      <c r="W376" s="154" t="e">
        <f>VLOOKUP(E376,'PC Receitas'!$O$4:$P$14,2,FALSE)</f>
        <v>#N/A</v>
      </c>
    </row>
    <row r="377" spans="3:23" ht="19.5" customHeight="1" thickTop="1" thickBot="1" x14ac:dyDescent="0.3">
      <c r="C377" s="58"/>
      <c r="D377" s="58" t="str">
        <f t="shared" ca="1" si="25"/>
        <v/>
      </c>
      <c r="E377" s="58"/>
      <c r="F377" s="58"/>
      <c r="G377" s="58"/>
      <c r="H377" s="58"/>
      <c r="I377" s="58"/>
      <c r="J377" s="59"/>
      <c r="K377" s="192"/>
      <c r="L377" s="60"/>
      <c r="M377" s="58"/>
      <c r="N377" s="56">
        <f>N376+IF(AND(L377="Pago",OR(E377='PC Receitas'!$O$4,E377='PC Receitas'!$O$5,E377='PC Receitas'!$O$6)),J377,IF(AND(L377="Pago",OR(E377='PC Receitas'!$O$7,E377='PC Receitas'!$O$8,E377='PC Receitas'!$O$9,E377='PC Receitas'!$O$10,E377='PC Receitas'!$O$11,E377='PC Receitas'!$O$12,E377='PC Receitas'!$O$13,E377='PC Receitas'!$O$14)),-J377,0))</f>
        <v>7872.57</v>
      </c>
      <c r="S377" s="153" t="e">
        <f t="shared" si="26"/>
        <v>#N/A</v>
      </c>
      <c r="T377" s="150" t="e">
        <f t="shared" si="27"/>
        <v>#N/A</v>
      </c>
      <c r="U377" s="150" t="e">
        <f t="shared" si="28"/>
        <v>#N/A</v>
      </c>
      <c r="V377" s="150" t="e">
        <f t="shared" si="29"/>
        <v>#N/A</v>
      </c>
      <c r="W377" s="154" t="e">
        <f>VLOOKUP(E377,'PC Receitas'!$O$4:$P$14,2,FALSE)</f>
        <v>#N/A</v>
      </c>
    </row>
    <row r="378" spans="3:23" ht="19.5" customHeight="1" thickTop="1" thickBot="1" x14ac:dyDescent="0.3">
      <c r="C378" s="58"/>
      <c r="D378" s="58" t="str">
        <f t="shared" ca="1" si="25"/>
        <v/>
      </c>
      <c r="E378" s="58"/>
      <c r="F378" s="58"/>
      <c r="G378" s="58"/>
      <c r="H378" s="58"/>
      <c r="I378" s="58"/>
      <c r="J378" s="59"/>
      <c r="K378" s="192"/>
      <c r="L378" s="60"/>
      <c r="M378" s="58"/>
      <c r="N378" s="56">
        <f>N377+IF(AND(L378="Pago",OR(E378='PC Receitas'!$O$4,E378='PC Receitas'!$O$5,E378='PC Receitas'!$O$6)),J378,IF(AND(L378="Pago",OR(E378='PC Receitas'!$O$7,E378='PC Receitas'!$O$8,E378='PC Receitas'!$O$9,E378='PC Receitas'!$O$10,E378='PC Receitas'!$O$11,E378='PC Receitas'!$O$12,E378='PC Receitas'!$O$13,E378='PC Receitas'!$O$14)),-J378,0))</f>
        <v>7872.57</v>
      </c>
      <c r="S378" s="153" t="e">
        <f t="shared" si="26"/>
        <v>#N/A</v>
      </c>
      <c r="T378" s="150" t="e">
        <f t="shared" si="27"/>
        <v>#N/A</v>
      </c>
      <c r="U378" s="150" t="e">
        <f t="shared" si="28"/>
        <v>#N/A</v>
      </c>
      <c r="V378" s="150" t="e">
        <f t="shared" si="29"/>
        <v>#N/A</v>
      </c>
      <c r="W378" s="154" t="e">
        <f>VLOOKUP(E378,'PC Receitas'!$O$4:$P$14,2,FALSE)</f>
        <v>#N/A</v>
      </c>
    </row>
    <row r="379" spans="3:23" ht="19.5" customHeight="1" thickTop="1" thickBot="1" x14ac:dyDescent="0.3">
      <c r="C379" s="58"/>
      <c r="D379" s="58" t="str">
        <f t="shared" ca="1" si="25"/>
        <v/>
      </c>
      <c r="E379" s="58"/>
      <c r="F379" s="58"/>
      <c r="G379" s="58"/>
      <c r="H379" s="58"/>
      <c r="I379" s="58"/>
      <c r="J379" s="59"/>
      <c r="K379" s="192"/>
      <c r="L379" s="60"/>
      <c r="M379" s="58"/>
      <c r="N379" s="56">
        <f>N378+IF(AND(L379="Pago",OR(E379='PC Receitas'!$O$4,E379='PC Receitas'!$O$5,E379='PC Receitas'!$O$6)),J379,IF(AND(L379="Pago",OR(E379='PC Receitas'!$O$7,E379='PC Receitas'!$O$8,E379='PC Receitas'!$O$9,E379='PC Receitas'!$O$10,E379='PC Receitas'!$O$11,E379='PC Receitas'!$O$12,E379='PC Receitas'!$O$13,E379='PC Receitas'!$O$14)),-J379,0))</f>
        <v>7872.57</v>
      </c>
      <c r="S379" s="153" t="e">
        <f t="shared" si="26"/>
        <v>#N/A</v>
      </c>
      <c r="T379" s="150" t="e">
        <f t="shared" si="27"/>
        <v>#N/A</v>
      </c>
      <c r="U379" s="150" t="e">
        <f t="shared" si="28"/>
        <v>#N/A</v>
      </c>
      <c r="V379" s="150" t="e">
        <f t="shared" si="29"/>
        <v>#N/A</v>
      </c>
      <c r="W379" s="154" t="e">
        <f>VLOOKUP(E379,'PC Receitas'!$O$4:$P$14,2,FALSE)</f>
        <v>#N/A</v>
      </c>
    </row>
    <row r="380" spans="3:23" ht="19.5" customHeight="1" thickTop="1" thickBot="1" x14ac:dyDescent="0.3">
      <c r="C380" s="58"/>
      <c r="D380" s="58" t="str">
        <f t="shared" ca="1" si="25"/>
        <v/>
      </c>
      <c r="E380" s="58"/>
      <c r="F380" s="58"/>
      <c r="G380" s="58"/>
      <c r="H380" s="58"/>
      <c r="I380" s="58"/>
      <c r="J380" s="59"/>
      <c r="K380" s="192"/>
      <c r="L380" s="60"/>
      <c r="M380" s="58"/>
      <c r="N380" s="56">
        <f>N379+IF(AND(L380="Pago",OR(E380='PC Receitas'!$O$4,E380='PC Receitas'!$O$5,E380='PC Receitas'!$O$6)),J380,IF(AND(L380="Pago",OR(E380='PC Receitas'!$O$7,E380='PC Receitas'!$O$8,E380='PC Receitas'!$O$9,E380='PC Receitas'!$O$10,E380='PC Receitas'!$O$11,E380='PC Receitas'!$O$12,E380='PC Receitas'!$O$13,E380='PC Receitas'!$O$14)),-J380,0))</f>
        <v>7872.57</v>
      </c>
      <c r="S380" s="153" t="e">
        <f t="shared" si="26"/>
        <v>#N/A</v>
      </c>
      <c r="T380" s="150" t="e">
        <f t="shared" si="27"/>
        <v>#N/A</v>
      </c>
      <c r="U380" s="150" t="e">
        <f t="shared" si="28"/>
        <v>#N/A</v>
      </c>
      <c r="V380" s="150" t="e">
        <f t="shared" si="29"/>
        <v>#N/A</v>
      </c>
      <c r="W380" s="154" t="e">
        <f>VLOOKUP(E380,'PC Receitas'!$O$4:$P$14,2,FALSE)</f>
        <v>#N/A</v>
      </c>
    </row>
    <row r="381" spans="3:23" ht="19.5" customHeight="1" thickTop="1" thickBot="1" x14ac:dyDescent="0.3">
      <c r="C381" s="58"/>
      <c r="D381" s="58" t="str">
        <f t="shared" ca="1" si="25"/>
        <v/>
      </c>
      <c r="E381" s="58"/>
      <c r="F381" s="58"/>
      <c r="G381" s="58"/>
      <c r="H381" s="58"/>
      <c r="I381" s="58"/>
      <c r="J381" s="59"/>
      <c r="K381" s="192"/>
      <c r="L381" s="60"/>
      <c r="M381" s="58"/>
      <c r="N381" s="56">
        <f>N380+IF(AND(L381="Pago",OR(E381='PC Receitas'!$O$4,E381='PC Receitas'!$O$5,E381='PC Receitas'!$O$6)),J381,IF(AND(L381="Pago",OR(E381='PC Receitas'!$O$7,E381='PC Receitas'!$O$8,E381='PC Receitas'!$O$9,E381='PC Receitas'!$O$10,E381='PC Receitas'!$O$11,E381='PC Receitas'!$O$12,E381='PC Receitas'!$O$13,E381='PC Receitas'!$O$14)),-J381,0))</f>
        <v>7872.57</v>
      </c>
      <c r="S381" s="153" t="e">
        <f t="shared" si="26"/>
        <v>#N/A</v>
      </c>
      <c r="T381" s="150" t="e">
        <f t="shared" si="27"/>
        <v>#N/A</v>
      </c>
      <c r="U381" s="150" t="e">
        <f t="shared" si="28"/>
        <v>#N/A</v>
      </c>
      <c r="V381" s="150" t="e">
        <f t="shared" si="29"/>
        <v>#N/A</v>
      </c>
      <c r="W381" s="154" t="e">
        <f>VLOOKUP(E381,'PC Receitas'!$O$4:$P$14,2,FALSE)</f>
        <v>#N/A</v>
      </c>
    </row>
    <row r="382" spans="3:23" ht="19.5" customHeight="1" thickTop="1" thickBot="1" x14ac:dyDescent="0.3">
      <c r="C382" s="58"/>
      <c r="D382" s="58" t="str">
        <f t="shared" ca="1" si="25"/>
        <v/>
      </c>
      <c r="E382" s="58"/>
      <c r="F382" s="58"/>
      <c r="G382" s="58"/>
      <c r="H382" s="58"/>
      <c r="I382" s="58"/>
      <c r="J382" s="59"/>
      <c r="K382" s="192"/>
      <c r="L382" s="60"/>
      <c r="M382" s="58"/>
      <c r="N382" s="56">
        <f>N381+IF(AND(L382="Pago",OR(E382='PC Receitas'!$O$4,E382='PC Receitas'!$O$5,E382='PC Receitas'!$O$6)),J382,IF(AND(L382="Pago",OR(E382='PC Receitas'!$O$7,E382='PC Receitas'!$O$8,E382='PC Receitas'!$O$9,E382='PC Receitas'!$O$10,E382='PC Receitas'!$O$11,E382='PC Receitas'!$O$12,E382='PC Receitas'!$O$13,E382='PC Receitas'!$O$14)),-J382,0))</f>
        <v>7872.57</v>
      </c>
      <c r="S382" s="153" t="e">
        <f t="shared" si="26"/>
        <v>#N/A</v>
      </c>
      <c r="T382" s="150" t="e">
        <f t="shared" si="27"/>
        <v>#N/A</v>
      </c>
      <c r="U382" s="150" t="e">
        <f t="shared" si="28"/>
        <v>#N/A</v>
      </c>
      <c r="V382" s="150" t="e">
        <f t="shared" si="29"/>
        <v>#N/A</v>
      </c>
      <c r="W382" s="154" t="e">
        <f>VLOOKUP(E382,'PC Receitas'!$O$4:$P$14,2,FALSE)</f>
        <v>#N/A</v>
      </c>
    </row>
    <row r="383" spans="3:23" ht="19.5" customHeight="1" thickTop="1" thickBot="1" x14ac:dyDescent="0.3">
      <c r="C383" s="58"/>
      <c r="D383" s="58" t="str">
        <f t="shared" ca="1" si="25"/>
        <v/>
      </c>
      <c r="E383" s="58"/>
      <c r="F383" s="58"/>
      <c r="G383" s="58"/>
      <c r="H383" s="58"/>
      <c r="I383" s="58"/>
      <c r="J383" s="59"/>
      <c r="K383" s="192"/>
      <c r="L383" s="60"/>
      <c r="M383" s="58"/>
      <c r="N383" s="56">
        <f>N382+IF(AND(L383="Pago",OR(E383='PC Receitas'!$O$4,E383='PC Receitas'!$O$5,E383='PC Receitas'!$O$6)),J383,IF(AND(L383="Pago",OR(E383='PC Receitas'!$O$7,E383='PC Receitas'!$O$8,E383='PC Receitas'!$O$9,E383='PC Receitas'!$O$10,E383='PC Receitas'!$O$11,E383='PC Receitas'!$O$12,E383='PC Receitas'!$O$13,E383='PC Receitas'!$O$14)),-J383,0))</f>
        <v>7872.57</v>
      </c>
      <c r="S383" s="153" t="e">
        <f t="shared" si="26"/>
        <v>#N/A</v>
      </c>
      <c r="T383" s="150" t="e">
        <f t="shared" si="27"/>
        <v>#N/A</v>
      </c>
      <c r="U383" s="150" t="e">
        <f t="shared" si="28"/>
        <v>#N/A</v>
      </c>
      <c r="V383" s="150" t="e">
        <f t="shared" si="29"/>
        <v>#N/A</v>
      </c>
      <c r="W383" s="154" t="e">
        <f>VLOOKUP(E383,'PC Receitas'!$O$4:$P$14,2,FALSE)</f>
        <v>#N/A</v>
      </c>
    </row>
    <row r="384" spans="3:23" ht="19.5" customHeight="1" thickTop="1" thickBot="1" x14ac:dyDescent="0.3">
      <c r="C384" s="58"/>
      <c r="D384" s="58" t="str">
        <f t="shared" ca="1" si="25"/>
        <v/>
      </c>
      <c r="E384" s="58"/>
      <c r="F384" s="58"/>
      <c r="G384" s="58"/>
      <c r="H384" s="58"/>
      <c r="I384" s="58"/>
      <c r="J384" s="59"/>
      <c r="K384" s="192"/>
      <c r="L384" s="60"/>
      <c r="M384" s="58"/>
      <c r="N384" s="56">
        <f>N383+IF(AND(L384="Pago",OR(E384='PC Receitas'!$O$4,E384='PC Receitas'!$O$5,E384='PC Receitas'!$O$6)),J384,IF(AND(L384="Pago",OR(E384='PC Receitas'!$O$7,E384='PC Receitas'!$O$8,E384='PC Receitas'!$O$9,E384='PC Receitas'!$O$10,E384='PC Receitas'!$O$11,E384='PC Receitas'!$O$12,E384='PC Receitas'!$O$13,E384='PC Receitas'!$O$14)),-J384,0))</f>
        <v>7872.57</v>
      </c>
      <c r="S384" s="153" t="e">
        <f t="shared" si="26"/>
        <v>#N/A</v>
      </c>
      <c r="T384" s="150" t="e">
        <f t="shared" si="27"/>
        <v>#N/A</v>
      </c>
      <c r="U384" s="150" t="e">
        <f t="shared" si="28"/>
        <v>#N/A</v>
      </c>
      <c r="V384" s="150" t="e">
        <f t="shared" si="29"/>
        <v>#N/A</v>
      </c>
      <c r="W384" s="154" t="e">
        <f>VLOOKUP(E384,'PC Receitas'!$O$4:$P$14,2,FALSE)</f>
        <v>#N/A</v>
      </c>
    </row>
    <row r="385" spans="3:23" ht="19.5" customHeight="1" thickTop="1" thickBot="1" x14ac:dyDescent="0.3">
      <c r="C385" s="58"/>
      <c r="D385" s="58" t="str">
        <f t="shared" ca="1" si="25"/>
        <v/>
      </c>
      <c r="E385" s="58"/>
      <c r="F385" s="58"/>
      <c r="G385" s="58"/>
      <c r="H385" s="58"/>
      <c r="I385" s="58"/>
      <c r="J385" s="59"/>
      <c r="K385" s="192"/>
      <c r="L385" s="60"/>
      <c r="M385" s="58"/>
      <c r="N385" s="56">
        <f>N384+IF(AND(L385="Pago",OR(E385='PC Receitas'!$O$4,E385='PC Receitas'!$O$5,E385='PC Receitas'!$O$6)),J385,IF(AND(L385="Pago",OR(E385='PC Receitas'!$O$7,E385='PC Receitas'!$O$8,E385='PC Receitas'!$O$9,E385='PC Receitas'!$O$10,E385='PC Receitas'!$O$11,E385='PC Receitas'!$O$12,E385='PC Receitas'!$O$13,E385='PC Receitas'!$O$14)),-J385,0))</f>
        <v>7872.57</v>
      </c>
      <c r="S385" s="153" t="e">
        <f t="shared" si="26"/>
        <v>#N/A</v>
      </c>
      <c r="T385" s="150" t="e">
        <f t="shared" si="27"/>
        <v>#N/A</v>
      </c>
      <c r="U385" s="150" t="e">
        <f t="shared" si="28"/>
        <v>#N/A</v>
      </c>
      <c r="V385" s="150" t="e">
        <f t="shared" si="29"/>
        <v>#N/A</v>
      </c>
      <c r="W385" s="154" t="e">
        <f>VLOOKUP(E385,'PC Receitas'!$O$4:$P$14,2,FALSE)</f>
        <v>#N/A</v>
      </c>
    </row>
    <row r="386" spans="3:23" ht="19.5" customHeight="1" thickTop="1" thickBot="1" x14ac:dyDescent="0.3">
      <c r="C386" s="58"/>
      <c r="D386" s="58" t="str">
        <f t="shared" ca="1" si="25"/>
        <v/>
      </c>
      <c r="E386" s="58"/>
      <c r="F386" s="58"/>
      <c r="G386" s="58"/>
      <c r="H386" s="58"/>
      <c r="I386" s="58"/>
      <c r="J386" s="59"/>
      <c r="K386" s="192"/>
      <c r="L386" s="60"/>
      <c r="M386" s="58"/>
      <c r="N386" s="56">
        <f>N385+IF(AND(L386="Pago",OR(E386='PC Receitas'!$O$4,E386='PC Receitas'!$O$5,E386='PC Receitas'!$O$6)),J386,IF(AND(L386="Pago",OR(E386='PC Receitas'!$O$7,E386='PC Receitas'!$O$8,E386='PC Receitas'!$O$9,E386='PC Receitas'!$O$10,E386='PC Receitas'!$O$11,E386='PC Receitas'!$O$12,E386='PC Receitas'!$O$13,E386='PC Receitas'!$O$14)),-J386,0))</f>
        <v>7872.57</v>
      </c>
      <c r="S386" s="153" t="e">
        <f t="shared" si="26"/>
        <v>#N/A</v>
      </c>
      <c r="T386" s="150" t="e">
        <f t="shared" si="27"/>
        <v>#N/A</v>
      </c>
      <c r="U386" s="150" t="e">
        <f t="shared" si="28"/>
        <v>#N/A</v>
      </c>
      <c r="V386" s="150" t="e">
        <f t="shared" si="29"/>
        <v>#N/A</v>
      </c>
      <c r="W386" s="154" t="e">
        <f>VLOOKUP(E386,'PC Receitas'!$O$4:$P$14,2,FALSE)</f>
        <v>#N/A</v>
      </c>
    </row>
    <row r="387" spans="3:23" ht="19.5" customHeight="1" thickTop="1" thickBot="1" x14ac:dyDescent="0.3">
      <c r="C387" s="58"/>
      <c r="D387" s="58" t="str">
        <f t="shared" ca="1" si="25"/>
        <v/>
      </c>
      <c r="E387" s="58"/>
      <c r="F387" s="58"/>
      <c r="G387" s="58"/>
      <c r="H387" s="58"/>
      <c r="I387" s="58"/>
      <c r="J387" s="59"/>
      <c r="K387" s="192"/>
      <c r="L387" s="60"/>
      <c r="M387" s="58"/>
      <c r="N387" s="56">
        <f>N386+IF(AND(L387="Pago",OR(E387='PC Receitas'!$O$4,E387='PC Receitas'!$O$5,E387='PC Receitas'!$O$6)),J387,IF(AND(L387="Pago",OR(E387='PC Receitas'!$O$7,E387='PC Receitas'!$O$8,E387='PC Receitas'!$O$9,E387='PC Receitas'!$O$10,E387='PC Receitas'!$O$11,E387='PC Receitas'!$O$12,E387='PC Receitas'!$O$13,E387='PC Receitas'!$O$14)),-J387,0))</f>
        <v>7872.57</v>
      </c>
      <c r="S387" s="153" t="e">
        <f t="shared" si="26"/>
        <v>#N/A</v>
      </c>
      <c r="T387" s="150" t="e">
        <f t="shared" si="27"/>
        <v>#N/A</v>
      </c>
      <c r="U387" s="150" t="e">
        <f t="shared" si="28"/>
        <v>#N/A</v>
      </c>
      <c r="V387" s="150" t="e">
        <f t="shared" si="29"/>
        <v>#N/A</v>
      </c>
      <c r="W387" s="154" t="e">
        <f>VLOOKUP(E387,'PC Receitas'!$O$4:$P$14,2,FALSE)</f>
        <v>#N/A</v>
      </c>
    </row>
    <row r="388" spans="3:23" ht="19.5" customHeight="1" thickTop="1" thickBot="1" x14ac:dyDescent="0.3">
      <c r="C388" s="58"/>
      <c r="D388" s="58" t="str">
        <f t="shared" ca="1" si="25"/>
        <v/>
      </c>
      <c r="E388" s="58"/>
      <c r="F388" s="58"/>
      <c r="G388" s="58"/>
      <c r="H388" s="58"/>
      <c r="I388" s="58"/>
      <c r="J388" s="59"/>
      <c r="K388" s="192"/>
      <c r="L388" s="60"/>
      <c r="M388" s="58"/>
      <c r="N388" s="56">
        <f>N387+IF(AND(L388="Pago",OR(E388='PC Receitas'!$O$4,E388='PC Receitas'!$O$5,E388='PC Receitas'!$O$6)),J388,IF(AND(L388="Pago",OR(E388='PC Receitas'!$O$7,E388='PC Receitas'!$O$8,E388='PC Receitas'!$O$9,E388='PC Receitas'!$O$10,E388='PC Receitas'!$O$11,E388='PC Receitas'!$O$12,E388='PC Receitas'!$O$13,E388='PC Receitas'!$O$14)),-J388,0))</f>
        <v>7872.57</v>
      </c>
      <c r="S388" s="153" t="e">
        <f t="shared" si="26"/>
        <v>#N/A</v>
      </c>
      <c r="T388" s="150" t="e">
        <f t="shared" si="27"/>
        <v>#N/A</v>
      </c>
      <c r="U388" s="150" t="e">
        <f t="shared" si="28"/>
        <v>#N/A</v>
      </c>
      <c r="V388" s="150" t="e">
        <f t="shared" si="29"/>
        <v>#N/A</v>
      </c>
      <c r="W388" s="154" t="e">
        <f>VLOOKUP(E388,'PC Receitas'!$O$4:$P$14,2,FALSE)</f>
        <v>#N/A</v>
      </c>
    </row>
    <row r="389" spans="3:23" ht="19.5" customHeight="1" thickTop="1" thickBot="1" x14ac:dyDescent="0.3">
      <c r="C389" s="58"/>
      <c r="D389" s="58" t="str">
        <f t="shared" ca="1" si="25"/>
        <v/>
      </c>
      <c r="E389" s="58"/>
      <c r="F389" s="58"/>
      <c r="G389" s="58"/>
      <c r="H389" s="58"/>
      <c r="I389" s="58"/>
      <c r="J389" s="59"/>
      <c r="K389" s="192"/>
      <c r="L389" s="60"/>
      <c r="M389" s="58"/>
      <c r="N389" s="56">
        <f>N388+IF(AND(L389="Pago",OR(E389='PC Receitas'!$O$4,E389='PC Receitas'!$O$5,E389='PC Receitas'!$O$6)),J389,IF(AND(L389="Pago",OR(E389='PC Receitas'!$O$7,E389='PC Receitas'!$O$8,E389='PC Receitas'!$O$9,E389='PC Receitas'!$O$10,E389='PC Receitas'!$O$11,E389='PC Receitas'!$O$12,E389='PC Receitas'!$O$13,E389='PC Receitas'!$O$14)),-J389,0))</f>
        <v>7872.57</v>
      </c>
      <c r="S389" s="153" t="e">
        <f t="shared" si="26"/>
        <v>#N/A</v>
      </c>
      <c r="T389" s="150" t="e">
        <f t="shared" si="27"/>
        <v>#N/A</v>
      </c>
      <c r="U389" s="150" t="e">
        <f t="shared" si="28"/>
        <v>#N/A</v>
      </c>
      <c r="V389" s="150" t="e">
        <f t="shared" si="29"/>
        <v>#N/A</v>
      </c>
      <c r="W389" s="154" t="e">
        <f>VLOOKUP(E389,'PC Receitas'!$O$4:$P$14,2,FALSE)</f>
        <v>#N/A</v>
      </c>
    </row>
    <row r="390" spans="3:23" ht="19.5" customHeight="1" thickTop="1" thickBot="1" x14ac:dyDescent="0.3">
      <c r="C390" s="58"/>
      <c r="D390" s="58" t="str">
        <f t="shared" ref="D390:D453" ca="1" si="30">IF(C390&lt;&gt;"",TEXT(C390,"00")&amp;"/08/"&amp;YEAR(TODAY()),"")</f>
        <v/>
      </c>
      <c r="E390" s="58"/>
      <c r="F390" s="58"/>
      <c r="G390" s="58"/>
      <c r="H390" s="58"/>
      <c r="I390" s="58"/>
      <c r="J390" s="59"/>
      <c r="K390" s="192"/>
      <c r="L390" s="60"/>
      <c r="M390" s="58"/>
      <c r="N390" s="56">
        <f>N389+IF(AND(L390="Pago",OR(E390='PC Receitas'!$O$4,E390='PC Receitas'!$O$5,E390='PC Receitas'!$O$6)),J390,IF(AND(L390="Pago",OR(E390='PC Receitas'!$O$7,E390='PC Receitas'!$O$8,E390='PC Receitas'!$O$9,E390='PC Receitas'!$O$10,E390='PC Receitas'!$O$11,E390='PC Receitas'!$O$12,E390='PC Receitas'!$O$13,E390='PC Receitas'!$O$14)),-J390,0))</f>
        <v>7872.57</v>
      </c>
      <c r="S390" s="153" t="e">
        <f t="shared" ref="S390:S453" si="31">IF(W390="Despesas_com_RH","Despesa",IF(W390="Despesas_Operacionais","Despesa",IF(W390="Despesas_com_Marketing","Despesa",IF(W390="Impostos","Despesa",IF(W390="Investimentos","Despesa","")))))</f>
        <v>#N/A</v>
      </c>
      <c r="T390" s="150" t="e">
        <f t="shared" ref="T390:T453" si="32">IF(W390="Despesas_com_Produtos","Despesa",IF(W390="Despesas_com_Serviços","Despesa",IF(W390="Despesas_Não_Operacionais","Despesa","")))</f>
        <v>#N/A</v>
      </c>
      <c r="U390" s="150" t="e">
        <f t="shared" ref="U390:U453" si="33">IF(W390="Receitas_com_Produtos","Receita",IF(W390="Receitas_com_Serviços","Receita",IF(W390="Receitas_Não_Operacionais","Receita","")))</f>
        <v>#N/A</v>
      </c>
      <c r="V390" s="150" t="e">
        <f t="shared" ref="V390:V453" si="34">IF(S390&lt;&gt;"",S390,IF(T390&lt;&gt;"",T390,IF(U390&lt;&gt;"",U390,"")))</f>
        <v>#N/A</v>
      </c>
      <c r="W390" s="154" t="e">
        <f>VLOOKUP(E390,'PC Receitas'!$O$4:$P$14,2,FALSE)</f>
        <v>#N/A</v>
      </c>
    </row>
    <row r="391" spans="3:23" ht="19.5" customHeight="1" thickTop="1" thickBot="1" x14ac:dyDescent="0.3">
      <c r="C391" s="58"/>
      <c r="D391" s="58" t="str">
        <f t="shared" ca="1" si="30"/>
        <v/>
      </c>
      <c r="E391" s="58"/>
      <c r="F391" s="58"/>
      <c r="G391" s="58"/>
      <c r="H391" s="58"/>
      <c r="I391" s="58"/>
      <c r="J391" s="59"/>
      <c r="K391" s="192"/>
      <c r="L391" s="60"/>
      <c r="M391" s="58"/>
      <c r="N391" s="56">
        <f>N390+IF(AND(L391="Pago",OR(E391='PC Receitas'!$O$4,E391='PC Receitas'!$O$5,E391='PC Receitas'!$O$6)),J391,IF(AND(L391="Pago",OR(E391='PC Receitas'!$O$7,E391='PC Receitas'!$O$8,E391='PC Receitas'!$O$9,E391='PC Receitas'!$O$10,E391='PC Receitas'!$O$11,E391='PC Receitas'!$O$12,E391='PC Receitas'!$O$13,E391='PC Receitas'!$O$14)),-J391,0))</f>
        <v>7872.57</v>
      </c>
      <c r="S391" s="153" t="e">
        <f t="shared" si="31"/>
        <v>#N/A</v>
      </c>
      <c r="T391" s="150" t="e">
        <f t="shared" si="32"/>
        <v>#N/A</v>
      </c>
      <c r="U391" s="150" t="e">
        <f t="shared" si="33"/>
        <v>#N/A</v>
      </c>
      <c r="V391" s="150" t="e">
        <f t="shared" si="34"/>
        <v>#N/A</v>
      </c>
      <c r="W391" s="154" t="e">
        <f>VLOOKUP(E391,'PC Receitas'!$O$4:$P$14,2,FALSE)</f>
        <v>#N/A</v>
      </c>
    </row>
    <row r="392" spans="3:23" ht="19.5" customHeight="1" thickTop="1" thickBot="1" x14ac:dyDescent="0.3">
      <c r="C392" s="58"/>
      <c r="D392" s="58" t="str">
        <f t="shared" ca="1" si="30"/>
        <v/>
      </c>
      <c r="E392" s="58"/>
      <c r="F392" s="58"/>
      <c r="G392" s="58"/>
      <c r="H392" s="58"/>
      <c r="I392" s="58"/>
      <c r="J392" s="59"/>
      <c r="K392" s="192"/>
      <c r="L392" s="60"/>
      <c r="M392" s="58"/>
      <c r="N392" s="56">
        <f>N391+IF(AND(L392="Pago",OR(E392='PC Receitas'!$O$4,E392='PC Receitas'!$O$5,E392='PC Receitas'!$O$6)),J392,IF(AND(L392="Pago",OR(E392='PC Receitas'!$O$7,E392='PC Receitas'!$O$8,E392='PC Receitas'!$O$9,E392='PC Receitas'!$O$10,E392='PC Receitas'!$O$11,E392='PC Receitas'!$O$12,E392='PC Receitas'!$O$13,E392='PC Receitas'!$O$14)),-J392,0))</f>
        <v>7872.57</v>
      </c>
      <c r="S392" s="153" t="e">
        <f t="shared" si="31"/>
        <v>#N/A</v>
      </c>
      <c r="T392" s="150" t="e">
        <f t="shared" si="32"/>
        <v>#N/A</v>
      </c>
      <c r="U392" s="150" t="e">
        <f t="shared" si="33"/>
        <v>#N/A</v>
      </c>
      <c r="V392" s="150" t="e">
        <f t="shared" si="34"/>
        <v>#N/A</v>
      </c>
      <c r="W392" s="154" t="e">
        <f>VLOOKUP(E392,'PC Receitas'!$O$4:$P$14,2,FALSE)</f>
        <v>#N/A</v>
      </c>
    </row>
    <row r="393" spans="3:23" ht="19.5" customHeight="1" thickTop="1" thickBot="1" x14ac:dyDescent="0.3">
      <c r="C393" s="58"/>
      <c r="D393" s="58" t="str">
        <f t="shared" ca="1" si="30"/>
        <v/>
      </c>
      <c r="E393" s="58"/>
      <c r="F393" s="58"/>
      <c r="G393" s="58"/>
      <c r="H393" s="58"/>
      <c r="I393" s="58"/>
      <c r="J393" s="59"/>
      <c r="K393" s="192"/>
      <c r="L393" s="60"/>
      <c r="M393" s="58"/>
      <c r="N393" s="56">
        <f>N392+IF(AND(L393="Pago",OR(E393='PC Receitas'!$O$4,E393='PC Receitas'!$O$5,E393='PC Receitas'!$O$6)),J393,IF(AND(L393="Pago",OR(E393='PC Receitas'!$O$7,E393='PC Receitas'!$O$8,E393='PC Receitas'!$O$9,E393='PC Receitas'!$O$10,E393='PC Receitas'!$O$11,E393='PC Receitas'!$O$12,E393='PC Receitas'!$O$13,E393='PC Receitas'!$O$14)),-J393,0))</f>
        <v>7872.57</v>
      </c>
      <c r="S393" s="153" t="e">
        <f t="shared" si="31"/>
        <v>#N/A</v>
      </c>
      <c r="T393" s="150" t="e">
        <f t="shared" si="32"/>
        <v>#N/A</v>
      </c>
      <c r="U393" s="150" t="e">
        <f t="shared" si="33"/>
        <v>#N/A</v>
      </c>
      <c r="V393" s="150" t="e">
        <f t="shared" si="34"/>
        <v>#N/A</v>
      </c>
      <c r="W393" s="154" t="e">
        <f>VLOOKUP(E393,'PC Receitas'!$O$4:$P$14,2,FALSE)</f>
        <v>#N/A</v>
      </c>
    </row>
    <row r="394" spans="3:23" ht="19.5" customHeight="1" thickTop="1" thickBot="1" x14ac:dyDescent="0.3">
      <c r="C394" s="58"/>
      <c r="D394" s="58" t="str">
        <f t="shared" ca="1" si="30"/>
        <v/>
      </c>
      <c r="E394" s="58"/>
      <c r="F394" s="58"/>
      <c r="G394" s="58"/>
      <c r="H394" s="58"/>
      <c r="I394" s="58"/>
      <c r="J394" s="59"/>
      <c r="K394" s="192"/>
      <c r="L394" s="60"/>
      <c r="M394" s="58"/>
      <c r="N394" s="56">
        <f>N393+IF(AND(L394="Pago",OR(E394='PC Receitas'!$O$4,E394='PC Receitas'!$O$5,E394='PC Receitas'!$O$6)),J394,IF(AND(L394="Pago",OR(E394='PC Receitas'!$O$7,E394='PC Receitas'!$O$8,E394='PC Receitas'!$O$9,E394='PC Receitas'!$O$10,E394='PC Receitas'!$O$11,E394='PC Receitas'!$O$12,E394='PC Receitas'!$O$13,E394='PC Receitas'!$O$14)),-J394,0))</f>
        <v>7872.57</v>
      </c>
      <c r="S394" s="153" t="e">
        <f t="shared" si="31"/>
        <v>#N/A</v>
      </c>
      <c r="T394" s="150" t="e">
        <f t="shared" si="32"/>
        <v>#N/A</v>
      </c>
      <c r="U394" s="150" t="e">
        <f t="shared" si="33"/>
        <v>#N/A</v>
      </c>
      <c r="V394" s="150" t="e">
        <f t="shared" si="34"/>
        <v>#N/A</v>
      </c>
      <c r="W394" s="154" t="e">
        <f>VLOOKUP(E394,'PC Receitas'!$O$4:$P$14,2,FALSE)</f>
        <v>#N/A</v>
      </c>
    </row>
    <row r="395" spans="3:23" ht="19.5" customHeight="1" thickTop="1" thickBot="1" x14ac:dyDescent="0.3">
      <c r="C395" s="58"/>
      <c r="D395" s="58" t="str">
        <f t="shared" ca="1" si="30"/>
        <v/>
      </c>
      <c r="E395" s="58"/>
      <c r="F395" s="58"/>
      <c r="G395" s="58"/>
      <c r="H395" s="58"/>
      <c r="I395" s="58"/>
      <c r="J395" s="59"/>
      <c r="K395" s="192"/>
      <c r="L395" s="60"/>
      <c r="M395" s="58"/>
      <c r="N395" s="56">
        <f>N394+IF(AND(L395="Pago",OR(E395='PC Receitas'!$O$4,E395='PC Receitas'!$O$5,E395='PC Receitas'!$O$6)),J395,IF(AND(L395="Pago",OR(E395='PC Receitas'!$O$7,E395='PC Receitas'!$O$8,E395='PC Receitas'!$O$9,E395='PC Receitas'!$O$10,E395='PC Receitas'!$O$11,E395='PC Receitas'!$O$12,E395='PC Receitas'!$O$13,E395='PC Receitas'!$O$14)),-J395,0))</f>
        <v>7872.57</v>
      </c>
      <c r="S395" s="153" t="e">
        <f t="shared" si="31"/>
        <v>#N/A</v>
      </c>
      <c r="T395" s="150" t="e">
        <f t="shared" si="32"/>
        <v>#N/A</v>
      </c>
      <c r="U395" s="150" t="e">
        <f t="shared" si="33"/>
        <v>#N/A</v>
      </c>
      <c r="V395" s="150" t="e">
        <f t="shared" si="34"/>
        <v>#N/A</v>
      </c>
      <c r="W395" s="154" t="e">
        <f>VLOOKUP(E395,'PC Receitas'!$O$4:$P$14,2,FALSE)</f>
        <v>#N/A</v>
      </c>
    </row>
    <row r="396" spans="3:23" ht="19.5" customHeight="1" thickTop="1" thickBot="1" x14ac:dyDescent="0.3">
      <c r="C396" s="58"/>
      <c r="D396" s="58" t="str">
        <f t="shared" ca="1" si="30"/>
        <v/>
      </c>
      <c r="E396" s="58"/>
      <c r="F396" s="58"/>
      <c r="G396" s="58"/>
      <c r="H396" s="58"/>
      <c r="I396" s="58"/>
      <c r="J396" s="59"/>
      <c r="K396" s="192"/>
      <c r="L396" s="60"/>
      <c r="M396" s="58"/>
      <c r="N396" s="56">
        <f>N395+IF(AND(L396="Pago",OR(E396='PC Receitas'!$O$4,E396='PC Receitas'!$O$5,E396='PC Receitas'!$O$6)),J396,IF(AND(L396="Pago",OR(E396='PC Receitas'!$O$7,E396='PC Receitas'!$O$8,E396='PC Receitas'!$O$9,E396='PC Receitas'!$O$10,E396='PC Receitas'!$O$11,E396='PC Receitas'!$O$12,E396='PC Receitas'!$O$13,E396='PC Receitas'!$O$14)),-J396,0))</f>
        <v>7872.57</v>
      </c>
      <c r="S396" s="153" t="e">
        <f t="shared" si="31"/>
        <v>#N/A</v>
      </c>
      <c r="T396" s="150" t="e">
        <f t="shared" si="32"/>
        <v>#N/A</v>
      </c>
      <c r="U396" s="150" t="e">
        <f t="shared" si="33"/>
        <v>#N/A</v>
      </c>
      <c r="V396" s="150" t="e">
        <f t="shared" si="34"/>
        <v>#N/A</v>
      </c>
      <c r="W396" s="154" t="e">
        <f>VLOOKUP(E396,'PC Receitas'!$O$4:$P$14,2,FALSE)</f>
        <v>#N/A</v>
      </c>
    </row>
    <row r="397" spans="3:23" ht="19.5" customHeight="1" thickTop="1" thickBot="1" x14ac:dyDescent="0.3">
      <c r="C397" s="58"/>
      <c r="D397" s="58" t="str">
        <f t="shared" ca="1" si="30"/>
        <v/>
      </c>
      <c r="E397" s="58"/>
      <c r="F397" s="58"/>
      <c r="G397" s="58"/>
      <c r="H397" s="58"/>
      <c r="I397" s="58"/>
      <c r="J397" s="59"/>
      <c r="K397" s="192"/>
      <c r="L397" s="60"/>
      <c r="M397" s="58"/>
      <c r="N397" s="56">
        <f>N396+IF(AND(L397="Pago",OR(E397='PC Receitas'!$O$4,E397='PC Receitas'!$O$5,E397='PC Receitas'!$O$6)),J397,IF(AND(L397="Pago",OR(E397='PC Receitas'!$O$7,E397='PC Receitas'!$O$8,E397='PC Receitas'!$O$9,E397='PC Receitas'!$O$10,E397='PC Receitas'!$O$11,E397='PC Receitas'!$O$12,E397='PC Receitas'!$O$13,E397='PC Receitas'!$O$14)),-J397,0))</f>
        <v>7872.57</v>
      </c>
      <c r="S397" s="153" t="e">
        <f t="shared" si="31"/>
        <v>#N/A</v>
      </c>
      <c r="T397" s="150" t="e">
        <f t="shared" si="32"/>
        <v>#N/A</v>
      </c>
      <c r="U397" s="150" t="e">
        <f t="shared" si="33"/>
        <v>#N/A</v>
      </c>
      <c r="V397" s="150" t="e">
        <f t="shared" si="34"/>
        <v>#N/A</v>
      </c>
      <c r="W397" s="154" t="e">
        <f>VLOOKUP(E397,'PC Receitas'!$O$4:$P$14,2,FALSE)</f>
        <v>#N/A</v>
      </c>
    </row>
    <row r="398" spans="3:23" ht="19.5" customHeight="1" thickTop="1" thickBot="1" x14ac:dyDescent="0.3">
      <c r="C398" s="58"/>
      <c r="D398" s="58" t="str">
        <f t="shared" ca="1" si="30"/>
        <v/>
      </c>
      <c r="E398" s="58"/>
      <c r="F398" s="58"/>
      <c r="G398" s="58"/>
      <c r="H398" s="58"/>
      <c r="I398" s="58"/>
      <c r="J398" s="59"/>
      <c r="K398" s="192"/>
      <c r="L398" s="60"/>
      <c r="M398" s="58"/>
      <c r="N398" s="56">
        <f>N397+IF(AND(L398="Pago",OR(E398='PC Receitas'!$O$4,E398='PC Receitas'!$O$5,E398='PC Receitas'!$O$6)),J398,IF(AND(L398="Pago",OR(E398='PC Receitas'!$O$7,E398='PC Receitas'!$O$8,E398='PC Receitas'!$O$9,E398='PC Receitas'!$O$10,E398='PC Receitas'!$O$11,E398='PC Receitas'!$O$12,E398='PC Receitas'!$O$13,E398='PC Receitas'!$O$14)),-J398,0))</f>
        <v>7872.57</v>
      </c>
      <c r="S398" s="153" t="e">
        <f t="shared" si="31"/>
        <v>#N/A</v>
      </c>
      <c r="T398" s="150" t="e">
        <f t="shared" si="32"/>
        <v>#N/A</v>
      </c>
      <c r="U398" s="150" t="e">
        <f t="shared" si="33"/>
        <v>#N/A</v>
      </c>
      <c r="V398" s="150" t="e">
        <f t="shared" si="34"/>
        <v>#N/A</v>
      </c>
      <c r="W398" s="154" t="e">
        <f>VLOOKUP(E398,'PC Receitas'!$O$4:$P$14,2,FALSE)</f>
        <v>#N/A</v>
      </c>
    </row>
    <row r="399" spans="3:23" ht="19.5" customHeight="1" thickTop="1" thickBot="1" x14ac:dyDescent="0.3">
      <c r="C399" s="58"/>
      <c r="D399" s="58" t="str">
        <f t="shared" ca="1" si="30"/>
        <v/>
      </c>
      <c r="E399" s="58"/>
      <c r="F399" s="58"/>
      <c r="G399" s="58"/>
      <c r="H399" s="58"/>
      <c r="I399" s="58"/>
      <c r="J399" s="59"/>
      <c r="K399" s="192"/>
      <c r="L399" s="60"/>
      <c r="M399" s="58"/>
      <c r="N399" s="56">
        <f>N398+IF(AND(L399="Pago",OR(E399='PC Receitas'!$O$4,E399='PC Receitas'!$O$5,E399='PC Receitas'!$O$6)),J399,IF(AND(L399="Pago",OR(E399='PC Receitas'!$O$7,E399='PC Receitas'!$O$8,E399='PC Receitas'!$O$9,E399='PC Receitas'!$O$10,E399='PC Receitas'!$O$11,E399='PC Receitas'!$O$12,E399='PC Receitas'!$O$13,E399='PC Receitas'!$O$14)),-J399,0))</f>
        <v>7872.57</v>
      </c>
      <c r="S399" s="153" t="e">
        <f t="shared" si="31"/>
        <v>#N/A</v>
      </c>
      <c r="T399" s="150" t="e">
        <f t="shared" si="32"/>
        <v>#N/A</v>
      </c>
      <c r="U399" s="150" t="e">
        <f t="shared" si="33"/>
        <v>#N/A</v>
      </c>
      <c r="V399" s="150" t="e">
        <f t="shared" si="34"/>
        <v>#N/A</v>
      </c>
      <c r="W399" s="154" t="e">
        <f>VLOOKUP(E399,'PC Receitas'!$O$4:$P$14,2,FALSE)</f>
        <v>#N/A</v>
      </c>
    </row>
    <row r="400" spans="3:23" ht="19.5" customHeight="1" thickTop="1" thickBot="1" x14ac:dyDescent="0.3">
      <c r="C400" s="58"/>
      <c r="D400" s="58" t="str">
        <f t="shared" ca="1" si="30"/>
        <v/>
      </c>
      <c r="E400" s="58"/>
      <c r="F400" s="58"/>
      <c r="G400" s="58"/>
      <c r="H400" s="58"/>
      <c r="I400" s="58"/>
      <c r="J400" s="59"/>
      <c r="K400" s="192"/>
      <c r="L400" s="60"/>
      <c r="M400" s="58"/>
      <c r="N400" s="56">
        <f>N399+IF(AND(L400="Pago",OR(E400='PC Receitas'!$O$4,E400='PC Receitas'!$O$5,E400='PC Receitas'!$O$6)),J400,IF(AND(L400="Pago",OR(E400='PC Receitas'!$O$7,E400='PC Receitas'!$O$8,E400='PC Receitas'!$O$9,E400='PC Receitas'!$O$10,E400='PC Receitas'!$O$11,E400='PC Receitas'!$O$12,E400='PC Receitas'!$O$13,E400='PC Receitas'!$O$14)),-J400,0))</f>
        <v>7872.57</v>
      </c>
      <c r="S400" s="153" t="e">
        <f t="shared" si="31"/>
        <v>#N/A</v>
      </c>
      <c r="T400" s="150" t="e">
        <f t="shared" si="32"/>
        <v>#N/A</v>
      </c>
      <c r="U400" s="150" t="e">
        <f t="shared" si="33"/>
        <v>#N/A</v>
      </c>
      <c r="V400" s="150" t="e">
        <f t="shared" si="34"/>
        <v>#N/A</v>
      </c>
      <c r="W400" s="154" t="e">
        <f>VLOOKUP(E400,'PC Receitas'!$O$4:$P$14,2,FALSE)</f>
        <v>#N/A</v>
      </c>
    </row>
    <row r="401" spans="3:23" ht="19.5" customHeight="1" thickTop="1" thickBot="1" x14ac:dyDescent="0.3">
      <c r="C401" s="58"/>
      <c r="D401" s="58" t="str">
        <f t="shared" ca="1" si="30"/>
        <v/>
      </c>
      <c r="E401" s="58"/>
      <c r="F401" s="58"/>
      <c r="G401" s="58"/>
      <c r="H401" s="58"/>
      <c r="I401" s="58"/>
      <c r="J401" s="59"/>
      <c r="K401" s="192"/>
      <c r="L401" s="60"/>
      <c r="M401" s="58"/>
      <c r="N401" s="56">
        <f>N400+IF(AND(L401="Pago",OR(E401='PC Receitas'!$O$4,E401='PC Receitas'!$O$5,E401='PC Receitas'!$O$6)),J401,IF(AND(L401="Pago",OR(E401='PC Receitas'!$O$7,E401='PC Receitas'!$O$8,E401='PC Receitas'!$O$9,E401='PC Receitas'!$O$10,E401='PC Receitas'!$O$11,E401='PC Receitas'!$O$12,E401='PC Receitas'!$O$13,E401='PC Receitas'!$O$14)),-J401,0))</f>
        <v>7872.57</v>
      </c>
      <c r="S401" s="153" t="e">
        <f t="shared" si="31"/>
        <v>#N/A</v>
      </c>
      <c r="T401" s="150" t="e">
        <f t="shared" si="32"/>
        <v>#N/A</v>
      </c>
      <c r="U401" s="150" t="e">
        <f t="shared" si="33"/>
        <v>#N/A</v>
      </c>
      <c r="V401" s="150" t="e">
        <f t="shared" si="34"/>
        <v>#N/A</v>
      </c>
      <c r="W401" s="154" t="e">
        <f>VLOOKUP(E401,'PC Receitas'!$O$4:$P$14,2,FALSE)</f>
        <v>#N/A</v>
      </c>
    </row>
    <row r="402" spans="3:23" ht="19.5" customHeight="1" thickTop="1" thickBot="1" x14ac:dyDescent="0.3">
      <c r="C402" s="58"/>
      <c r="D402" s="58" t="str">
        <f t="shared" ca="1" si="30"/>
        <v/>
      </c>
      <c r="E402" s="58"/>
      <c r="F402" s="58"/>
      <c r="G402" s="58"/>
      <c r="H402" s="58"/>
      <c r="I402" s="58"/>
      <c r="J402" s="59"/>
      <c r="K402" s="192"/>
      <c r="L402" s="60"/>
      <c r="M402" s="58"/>
      <c r="N402" s="56">
        <f>N401+IF(AND(L402="Pago",OR(E402='PC Receitas'!$O$4,E402='PC Receitas'!$O$5,E402='PC Receitas'!$O$6)),J402,IF(AND(L402="Pago",OR(E402='PC Receitas'!$O$7,E402='PC Receitas'!$O$8,E402='PC Receitas'!$O$9,E402='PC Receitas'!$O$10,E402='PC Receitas'!$O$11,E402='PC Receitas'!$O$12,E402='PC Receitas'!$O$13,E402='PC Receitas'!$O$14)),-J402,0))</f>
        <v>7872.57</v>
      </c>
      <c r="S402" s="153" t="e">
        <f t="shared" si="31"/>
        <v>#N/A</v>
      </c>
      <c r="T402" s="150" t="e">
        <f t="shared" si="32"/>
        <v>#N/A</v>
      </c>
      <c r="U402" s="150" t="e">
        <f t="shared" si="33"/>
        <v>#N/A</v>
      </c>
      <c r="V402" s="150" t="e">
        <f t="shared" si="34"/>
        <v>#N/A</v>
      </c>
      <c r="W402" s="154" t="e">
        <f>VLOOKUP(E402,'PC Receitas'!$O$4:$P$14,2,FALSE)</f>
        <v>#N/A</v>
      </c>
    </row>
    <row r="403" spans="3:23" ht="19.5" customHeight="1" thickTop="1" thickBot="1" x14ac:dyDescent="0.3">
      <c r="C403" s="58"/>
      <c r="D403" s="58" t="str">
        <f t="shared" ca="1" si="30"/>
        <v/>
      </c>
      <c r="E403" s="58"/>
      <c r="F403" s="58"/>
      <c r="G403" s="58"/>
      <c r="H403" s="58"/>
      <c r="I403" s="58"/>
      <c r="J403" s="59"/>
      <c r="K403" s="192"/>
      <c r="L403" s="60"/>
      <c r="M403" s="58"/>
      <c r="N403" s="56">
        <f>N402+IF(AND(L403="Pago",OR(E403='PC Receitas'!$O$4,E403='PC Receitas'!$O$5,E403='PC Receitas'!$O$6)),J403,IF(AND(L403="Pago",OR(E403='PC Receitas'!$O$7,E403='PC Receitas'!$O$8,E403='PC Receitas'!$O$9,E403='PC Receitas'!$O$10,E403='PC Receitas'!$O$11,E403='PC Receitas'!$O$12,E403='PC Receitas'!$O$13,E403='PC Receitas'!$O$14)),-J403,0))</f>
        <v>7872.57</v>
      </c>
      <c r="S403" s="153" t="e">
        <f t="shared" si="31"/>
        <v>#N/A</v>
      </c>
      <c r="T403" s="150" t="e">
        <f t="shared" si="32"/>
        <v>#N/A</v>
      </c>
      <c r="U403" s="150" t="e">
        <f t="shared" si="33"/>
        <v>#N/A</v>
      </c>
      <c r="V403" s="150" t="e">
        <f t="shared" si="34"/>
        <v>#N/A</v>
      </c>
      <c r="W403" s="154" t="e">
        <f>VLOOKUP(E403,'PC Receitas'!$O$4:$P$14,2,FALSE)</f>
        <v>#N/A</v>
      </c>
    </row>
    <row r="404" spans="3:23" ht="19.5" customHeight="1" thickTop="1" thickBot="1" x14ac:dyDescent="0.3">
      <c r="C404" s="58"/>
      <c r="D404" s="58" t="str">
        <f t="shared" ca="1" si="30"/>
        <v/>
      </c>
      <c r="E404" s="58"/>
      <c r="F404" s="58"/>
      <c r="G404" s="58"/>
      <c r="H404" s="58"/>
      <c r="I404" s="58"/>
      <c r="J404" s="59"/>
      <c r="K404" s="192"/>
      <c r="L404" s="60"/>
      <c r="M404" s="58"/>
      <c r="N404" s="56">
        <f>N403+IF(AND(L404="Pago",OR(E404='PC Receitas'!$O$4,E404='PC Receitas'!$O$5,E404='PC Receitas'!$O$6)),J404,IF(AND(L404="Pago",OR(E404='PC Receitas'!$O$7,E404='PC Receitas'!$O$8,E404='PC Receitas'!$O$9,E404='PC Receitas'!$O$10,E404='PC Receitas'!$O$11,E404='PC Receitas'!$O$12,E404='PC Receitas'!$O$13,E404='PC Receitas'!$O$14)),-J404,0))</f>
        <v>7872.57</v>
      </c>
      <c r="S404" s="153" t="e">
        <f t="shared" si="31"/>
        <v>#N/A</v>
      </c>
      <c r="T404" s="150" t="e">
        <f t="shared" si="32"/>
        <v>#N/A</v>
      </c>
      <c r="U404" s="150" t="e">
        <f t="shared" si="33"/>
        <v>#N/A</v>
      </c>
      <c r="V404" s="150" t="e">
        <f t="shared" si="34"/>
        <v>#N/A</v>
      </c>
      <c r="W404" s="154" t="e">
        <f>VLOOKUP(E404,'PC Receitas'!$O$4:$P$14,2,FALSE)</f>
        <v>#N/A</v>
      </c>
    </row>
    <row r="405" spans="3:23" ht="19.5" customHeight="1" thickTop="1" thickBot="1" x14ac:dyDescent="0.3">
      <c r="C405" s="58"/>
      <c r="D405" s="58" t="str">
        <f t="shared" ca="1" si="30"/>
        <v/>
      </c>
      <c r="E405" s="58"/>
      <c r="F405" s="58"/>
      <c r="G405" s="58"/>
      <c r="H405" s="58"/>
      <c r="I405" s="58"/>
      <c r="J405" s="59"/>
      <c r="K405" s="192"/>
      <c r="L405" s="60"/>
      <c r="M405" s="58"/>
      <c r="N405" s="56">
        <f>N404+IF(AND(L405="Pago",OR(E405='PC Receitas'!$O$4,E405='PC Receitas'!$O$5,E405='PC Receitas'!$O$6)),J405,IF(AND(L405="Pago",OR(E405='PC Receitas'!$O$7,E405='PC Receitas'!$O$8,E405='PC Receitas'!$O$9,E405='PC Receitas'!$O$10,E405='PC Receitas'!$O$11,E405='PC Receitas'!$O$12,E405='PC Receitas'!$O$13,E405='PC Receitas'!$O$14)),-J405,0))</f>
        <v>7872.57</v>
      </c>
      <c r="S405" s="153" t="e">
        <f t="shared" si="31"/>
        <v>#N/A</v>
      </c>
      <c r="T405" s="150" t="e">
        <f t="shared" si="32"/>
        <v>#N/A</v>
      </c>
      <c r="U405" s="150" t="e">
        <f t="shared" si="33"/>
        <v>#N/A</v>
      </c>
      <c r="V405" s="150" t="e">
        <f t="shared" si="34"/>
        <v>#N/A</v>
      </c>
      <c r="W405" s="154" t="e">
        <f>VLOOKUP(E405,'PC Receitas'!$O$4:$P$14,2,FALSE)</f>
        <v>#N/A</v>
      </c>
    </row>
    <row r="406" spans="3:23" ht="19.5" customHeight="1" thickTop="1" thickBot="1" x14ac:dyDescent="0.3">
      <c r="C406" s="58"/>
      <c r="D406" s="58" t="str">
        <f t="shared" ca="1" si="30"/>
        <v/>
      </c>
      <c r="E406" s="58"/>
      <c r="F406" s="58"/>
      <c r="G406" s="58"/>
      <c r="H406" s="58"/>
      <c r="I406" s="58"/>
      <c r="J406" s="59"/>
      <c r="K406" s="192"/>
      <c r="L406" s="60"/>
      <c r="M406" s="58"/>
      <c r="N406" s="56">
        <f>N405+IF(AND(L406="Pago",OR(E406='PC Receitas'!$O$4,E406='PC Receitas'!$O$5,E406='PC Receitas'!$O$6)),J406,IF(AND(L406="Pago",OR(E406='PC Receitas'!$O$7,E406='PC Receitas'!$O$8,E406='PC Receitas'!$O$9,E406='PC Receitas'!$O$10,E406='PC Receitas'!$O$11,E406='PC Receitas'!$O$12,E406='PC Receitas'!$O$13,E406='PC Receitas'!$O$14)),-J406,0))</f>
        <v>7872.57</v>
      </c>
      <c r="S406" s="153" t="e">
        <f t="shared" si="31"/>
        <v>#N/A</v>
      </c>
      <c r="T406" s="150" t="e">
        <f t="shared" si="32"/>
        <v>#N/A</v>
      </c>
      <c r="U406" s="150" t="e">
        <f t="shared" si="33"/>
        <v>#N/A</v>
      </c>
      <c r="V406" s="150" t="e">
        <f t="shared" si="34"/>
        <v>#N/A</v>
      </c>
      <c r="W406" s="154" t="e">
        <f>VLOOKUP(E406,'PC Receitas'!$O$4:$P$14,2,FALSE)</f>
        <v>#N/A</v>
      </c>
    </row>
    <row r="407" spans="3:23" ht="19.5" customHeight="1" thickTop="1" thickBot="1" x14ac:dyDescent="0.3">
      <c r="C407" s="58"/>
      <c r="D407" s="58" t="str">
        <f t="shared" ca="1" si="30"/>
        <v/>
      </c>
      <c r="E407" s="58"/>
      <c r="F407" s="58"/>
      <c r="G407" s="58"/>
      <c r="H407" s="58"/>
      <c r="I407" s="58"/>
      <c r="J407" s="59"/>
      <c r="K407" s="192"/>
      <c r="L407" s="60"/>
      <c r="M407" s="58"/>
      <c r="N407" s="56">
        <f>N406+IF(AND(L407="Pago",OR(E407='PC Receitas'!$O$4,E407='PC Receitas'!$O$5,E407='PC Receitas'!$O$6)),J407,IF(AND(L407="Pago",OR(E407='PC Receitas'!$O$7,E407='PC Receitas'!$O$8,E407='PC Receitas'!$O$9,E407='PC Receitas'!$O$10,E407='PC Receitas'!$O$11,E407='PC Receitas'!$O$12,E407='PC Receitas'!$O$13,E407='PC Receitas'!$O$14)),-J407,0))</f>
        <v>7872.57</v>
      </c>
      <c r="S407" s="153" t="e">
        <f t="shared" si="31"/>
        <v>#N/A</v>
      </c>
      <c r="T407" s="150" t="e">
        <f t="shared" si="32"/>
        <v>#N/A</v>
      </c>
      <c r="U407" s="150" t="e">
        <f t="shared" si="33"/>
        <v>#N/A</v>
      </c>
      <c r="V407" s="150" t="e">
        <f t="shared" si="34"/>
        <v>#N/A</v>
      </c>
      <c r="W407" s="154" t="e">
        <f>VLOOKUP(E407,'PC Receitas'!$O$4:$P$14,2,FALSE)</f>
        <v>#N/A</v>
      </c>
    </row>
    <row r="408" spans="3:23" ht="19.5" customHeight="1" thickTop="1" thickBot="1" x14ac:dyDescent="0.3">
      <c r="C408" s="58"/>
      <c r="D408" s="58" t="str">
        <f t="shared" ca="1" si="30"/>
        <v/>
      </c>
      <c r="E408" s="58"/>
      <c r="F408" s="58"/>
      <c r="G408" s="58"/>
      <c r="H408" s="58"/>
      <c r="I408" s="58"/>
      <c r="J408" s="59"/>
      <c r="K408" s="192"/>
      <c r="L408" s="60"/>
      <c r="M408" s="58"/>
      <c r="N408" s="56">
        <f>N407+IF(AND(L408="Pago",OR(E408='PC Receitas'!$O$4,E408='PC Receitas'!$O$5,E408='PC Receitas'!$O$6)),J408,IF(AND(L408="Pago",OR(E408='PC Receitas'!$O$7,E408='PC Receitas'!$O$8,E408='PC Receitas'!$O$9,E408='PC Receitas'!$O$10,E408='PC Receitas'!$O$11,E408='PC Receitas'!$O$12,E408='PC Receitas'!$O$13,E408='PC Receitas'!$O$14)),-J408,0))</f>
        <v>7872.57</v>
      </c>
      <c r="S408" s="153" t="e">
        <f t="shared" si="31"/>
        <v>#N/A</v>
      </c>
      <c r="T408" s="150" t="e">
        <f t="shared" si="32"/>
        <v>#N/A</v>
      </c>
      <c r="U408" s="150" t="e">
        <f t="shared" si="33"/>
        <v>#N/A</v>
      </c>
      <c r="V408" s="150" t="e">
        <f t="shared" si="34"/>
        <v>#N/A</v>
      </c>
      <c r="W408" s="154" t="e">
        <f>VLOOKUP(E408,'PC Receitas'!$O$4:$P$14,2,FALSE)</f>
        <v>#N/A</v>
      </c>
    </row>
    <row r="409" spans="3:23" ht="19.5" customHeight="1" thickTop="1" thickBot="1" x14ac:dyDescent="0.3">
      <c r="C409" s="58"/>
      <c r="D409" s="58" t="str">
        <f t="shared" ca="1" si="30"/>
        <v/>
      </c>
      <c r="E409" s="58"/>
      <c r="F409" s="58"/>
      <c r="G409" s="58"/>
      <c r="H409" s="58"/>
      <c r="I409" s="58"/>
      <c r="J409" s="59"/>
      <c r="K409" s="192"/>
      <c r="L409" s="60"/>
      <c r="M409" s="58"/>
      <c r="N409" s="56">
        <f>N408+IF(AND(L409="Pago",OR(E409='PC Receitas'!$O$4,E409='PC Receitas'!$O$5,E409='PC Receitas'!$O$6)),J409,IF(AND(L409="Pago",OR(E409='PC Receitas'!$O$7,E409='PC Receitas'!$O$8,E409='PC Receitas'!$O$9,E409='PC Receitas'!$O$10,E409='PC Receitas'!$O$11,E409='PC Receitas'!$O$12,E409='PC Receitas'!$O$13,E409='PC Receitas'!$O$14)),-J409,0))</f>
        <v>7872.57</v>
      </c>
      <c r="S409" s="153" t="e">
        <f t="shared" si="31"/>
        <v>#N/A</v>
      </c>
      <c r="T409" s="150" t="e">
        <f t="shared" si="32"/>
        <v>#N/A</v>
      </c>
      <c r="U409" s="150" t="e">
        <f t="shared" si="33"/>
        <v>#N/A</v>
      </c>
      <c r="V409" s="150" t="e">
        <f t="shared" si="34"/>
        <v>#N/A</v>
      </c>
      <c r="W409" s="154" t="e">
        <f>VLOOKUP(E409,'PC Receitas'!$O$4:$P$14,2,FALSE)</f>
        <v>#N/A</v>
      </c>
    </row>
    <row r="410" spans="3:23" ht="19.5" customHeight="1" thickTop="1" thickBot="1" x14ac:dyDescent="0.3">
      <c r="C410" s="58"/>
      <c r="D410" s="58" t="str">
        <f t="shared" ca="1" si="30"/>
        <v/>
      </c>
      <c r="E410" s="58"/>
      <c r="F410" s="58"/>
      <c r="G410" s="58"/>
      <c r="H410" s="58"/>
      <c r="I410" s="58"/>
      <c r="J410" s="59"/>
      <c r="K410" s="192"/>
      <c r="L410" s="60"/>
      <c r="M410" s="58"/>
      <c r="N410" s="56">
        <f>N409+IF(AND(L410="Pago",OR(E410='PC Receitas'!$O$4,E410='PC Receitas'!$O$5,E410='PC Receitas'!$O$6)),J410,IF(AND(L410="Pago",OR(E410='PC Receitas'!$O$7,E410='PC Receitas'!$O$8,E410='PC Receitas'!$O$9,E410='PC Receitas'!$O$10,E410='PC Receitas'!$O$11,E410='PC Receitas'!$O$12,E410='PC Receitas'!$O$13,E410='PC Receitas'!$O$14)),-J410,0))</f>
        <v>7872.57</v>
      </c>
      <c r="S410" s="153" t="e">
        <f t="shared" si="31"/>
        <v>#N/A</v>
      </c>
      <c r="T410" s="150" t="e">
        <f t="shared" si="32"/>
        <v>#N/A</v>
      </c>
      <c r="U410" s="150" t="e">
        <f t="shared" si="33"/>
        <v>#N/A</v>
      </c>
      <c r="V410" s="150" t="e">
        <f t="shared" si="34"/>
        <v>#N/A</v>
      </c>
      <c r="W410" s="154" t="e">
        <f>VLOOKUP(E410,'PC Receitas'!$O$4:$P$14,2,FALSE)</f>
        <v>#N/A</v>
      </c>
    </row>
    <row r="411" spans="3:23" ht="19.5" customHeight="1" thickTop="1" thickBot="1" x14ac:dyDescent="0.3">
      <c r="C411" s="58"/>
      <c r="D411" s="58" t="str">
        <f t="shared" ca="1" si="30"/>
        <v/>
      </c>
      <c r="E411" s="58"/>
      <c r="F411" s="58"/>
      <c r="G411" s="58"/>
      <c r="H411" s="58"/>
      <c r="I411" s="58"/>
      <c r="J411" s="59"/>
      <c r="K411" s="192"/>
      <c r="L411" s="60"/>
      <c r="M411" s="58"/>
      <c r="N411" s="56">
        <f>N410+IF(AND(L411="Pago",OR(E411='PC Receitas'!$O$4,E411='PC Receitas'!$O$5,E411='PC Receitas'!$O$6)),J411,IF(AND(L411="Pago",OR(E411='PC Receitas'!$O$7,E411='PC Receitas'!$O$8,E411='PC Receitas'!$O$9,E411='PC Receitas'!$O$10,E411='PC Receitas'!$O$11,E411='PC Receitas'!$O$12,E411='PC Receitas'!$O$13,E411='PC Receitas'!$O$14)),-J411,0))</f>
        <v>7872.57</v>
      </c>
      <c r="S411" s="153" t="e">
        <f t="shared" si="31"/>
        <v>#N/A</v>
      </c>
      <c r="T411" s="150" t="e">
        <f t="shared" si="32"/>
        <v>#N/A</v>
      </c>
      <c r="U411" s="150" t="e">
        <f t="shared" si="33"/>
        <v>#N/A</v>
      </c>
      <c r="V411" s="150" t="e">
        <f t="shared" si="34"/>
        <v>#N/A</v>
      </c>
      <c r="W411" s="154" t="e">
        <f>VLOOKUP(E411,'PC Receitas'!$O$4:$P$14,2,FALSE)</f>
        <v>#N/A</v>
      </c>
    </row>
    <row r="412" spans="3:23" ht="19.5" customHeight="1" thickTop="1" thickBot="1" x14ac:dyDescent="0.3">
      <c r="C412" s="58"/>
      <c r="D412" s="58" t="str">
        <f t="shared" ca="1" si="30"/>
        <v/>
      </c>
      <c r="E412" s="58"/>
      <c r="F412" s="58"/>
      <c r="G412" s="58"/>
      <c r="H412" s="58"/>
      <c r="I412" s="58"/>
      <c r="J412" s="59"/>
      <c r="K412" s="192"/>
      <c r="L412" s="60"/>
      <c r="M412" s="58"/>
      <c r="N412" s="56">
        <f>N411+IF(AND(L412="Pago",OR(E412='PC Receitas'!$O$4,E412='PC Receitas'!$O$5,E412='PC Receitas'!$O$6)),J412,IF(AND(L412="Pago",OR(E412='PC Receitas'!$O$7,E412='PC Receitas'!$O$8,E412='PC Receitas'!$O$9,E412='PC Receitas'!$O$10,E412='PC Receitas'!$O$11,E412='PC Receitas'!$O$12,E412='PC Receitas'!$O$13,E412='PC Receitas'!$O$14)),-J412,0))</f>
        <v>7872.57</v>
      </c>
      <c r="S412" s="153" t="e">
        <f t="shared" si="31"/>
        <v>#N/A</v>
      </c>
      <c r="T412" s="150" t="e">
        <f t="shared" si="32"/>
        <v>#N/A</v>
      </c>
      <c r="U412" s="150" t="e">
        <f t="shared" si="33"/>
        <v>#N/A</v>
      </c>
      <c r="V412" s="150" t="e">
        <f t="shared" si="34"/>
        <v>#N/A</v>
      </c>
      <c r="W412" s="154" t="e">
        <f>VLOOKUP(E412,'PC Receitas'!$O$4:$P$14,2,FALSE)</f>
        <v>#N/A</v>
      </c>
    </row>
    <row r="413" spans="3:23" ht="19.5" customHeight="1" thickTop="1" thickBot="1" x14ac:dyDescent="0.3">
      <c r="C413" s="58"/>
      <c r="D413" s="58" t="str">
        <f t="shared" ca="1" si="30"/>
        <v/>
      </c>
      <c r="E413" s="58"/>
      <c r="F413" s="58"/>
      <c r="G413" s="58"/>
      <c r="H413" s="58"/>
      <c r="I413" s="58"/>
      <c r="J413" s="59"/>
      <c r="K413" s="192"/>
      <c r="L413" s="60"/>
      <c r="M413" s="58"/>
      <c r="N413" s="56">
        <f>N412+IF(AND(L413="Pago",OR(E413='PC Receitas'!$O$4,E413='PC Receitas'!$O$5,E413='PC Receitas'!$O$6)),J413,IF(AND(L413="Pago",OR(E413='PC Receitas'!$O$7,E413='PC Receitas'!$O$8,E413='PC Receitas'!$O$9,E413='PC Receitas'!$O$10,E413='PC Receitas'!$O$11,E413='PC Receitas'!$O$12,E413='PC Receitas'!$O$13,E413='PC Receitas'!$O$14)),-J413,0))</f>
        <v>7872.57</v>
      </c>
      <c r="S413" s="153" t="e">
        <f t="shared" si="31"/>
        <v>#N/A</v>
      </c>
      <c r="T413" s="150" t="e">
        <f t="shared" si="32"/>
        <v>#N/A</v>
      </c>
      <c r="U413" s="150" t="e">
        <f t="shared" si="33"/>
        <v>#N/A</v>
      </c>
      <c r="V413" s="150" t="e">
        <f t="shared" si="34"/>
        <v>#N/A</v>
      </c>
      <c r="W413" s="154" t="e">
        <f>VLOOKUP(E413,'PC Receitas'!$O$4:$P$14,2,FALSE)</f>
        <v>#N/A</v>
      </c>
    </row>
    <row r="414" spans="3:23" ht="19.5" customHeight="1" thickTop="1" thickBot="1" x14ac:dyDescent="0.3">
      <c r="C414" s="58"/>
      <c r="D414" s="58" t="str">
        <f t="shared" ca="1" si="30"/>
        <v/>
      </c>
      <c r="E414" s="58"/>
      <c r="F414" s="58"/>
      <c r="G414" s="58"/>
      <c r="H414" s="58"/>
      <c r="I414" s="58"/>
      <c r="J414" s="59"/>
      <c r="K414" s="192"/>
      <c r="L414" s="60"/>
      <c r="M414" s="58"/>
      <c r="N414" s="56">
        <f>N413+IF(AND(L414="Pago",OR(E414='PC Receitas'!$O$4,E414='PC Receitas'!$O$5,E414='PC Receitas'!$O$6)),J414,IF(AND(L414="Pago",OR(E414='PC Receitas'!$O$7,E414='PC Receitas'!$O$8,E414='PC Receitas'!$O$9,E414='PC Receitas'!$O$10,E414='PC Receitas'!$O$11,E414='PC Receitas'!$O$12,E414='PC Receitas'!$O$13,E414='PC Receitas'!$O$14)),-J414,0))</f>
        <v>7872.57</v>
      </c>
      <c r="S414" s="153" t="e">
        <f t="shared" si="31"/>
        <v>#N/A</v>
      </c>
      <c r="T414" s="150" t="e">
        <f t="shared" si="32"/>
        <v>#N/A</v>
      </c>
      <c r="U414" s="150" t="e">
        <f t="shared" si="33"/>
        <v>#N/A</v>
      </c>
      <c r="V414" s="150" t="e">
        <f t="shared" si="34"/>
        <v>#N/A</v>
      </c>
      <c r="W414" s="154" t="e">
        <f>VLOOKUP(E414,'PC Receitas'!$O$4:$P$14,2,FALSE)</f>
        <v>#N/A</v>
      </c>
    </row>
    <row r="415" spans="3:23" ht="19.5" customHeight="1" thickTop="1" thickBot="1" x14ac:dyDescent="0.3">
      <c r="C415" s="58"/>
      <c r="D415" s="58" t="str">
        <f t="shared" ca="1" si="30"/>
        <v/>
      </c>
      <c r="E415" s="58"/>
      <c r="F415" s="58"/>
      <c r="G415" s="58"/>
      <c r="H415" s="58"/>
      <c r="I415" s="58"/>
      <c r="J415" s="59"/>
      <c r="K415" s="192"/>
      <c r="L415" s="60"/>
      <c r="M415" s="58"/>
      <c r="N415" s="56">
        <f>N414+IF(AND(L415="Pago",OR(E415='PC Receitas'!$O$4,E415='PC Receitas'!$O$5,E415='PC Receitas'!$O$6)),J415,IF(AND(L415="Pago",OR(E415='PC Receitas'!$O$7,E415='PC Receitas'!$O$8,E415='PC Receitas'!$O$9,E415='PC Receitas'!$O$10,E415='PC Receitas'!$O$11,E415='PC Receitas'!$O$12,E415='PC Receitas'!$O$13,E415='PC Receitas'!$O$14)),-J415,0))</f>
        <v>7872.57</v>
      </c>
      <c r="S415" s="153" t="e">
        <f t="shared" si="31"/>
        <v>#N/A</v>
      </c>
      <c r="T415" s="150" t="e">
        <f t="shared" si="32"/>
        <v>#N/A</v>
      </c>
      <c r="U415" s="150" t="e">
        <f t="shared" si="33"/>
        <v>#N/A</v>
      </c>
      <c r="V415" s="150" t="e">
        <f t="shared" si="34"/>
        <v>#N/A</v>
      </c>
      <c r="W415" s="154" t="e">
        <f>VLOOKUP(E415,'PC Receitas'!$O$4:$P$14,2,FALSE)</f>
        <v>#N/A</v>
      </c>
    </row>
    <row r="416" spans="3:23" ht="19.5" customHeight="1" thickTop="1" thickBot="1" x14ac:dyDescent="0.3">
      <c r="C416" s="58"/>
      <c r="D416" s="58" t="str">
        <f t="shared" ca="1" si="30"/>
        <v/>
      </c>
      <c r="E416" s="58"/>
      <c r="F416" s="58"/>
      <c r="G416" s="58"/>
      <c r="H416" s="58"/>
      <c r="I416" s="58"/>
      <c r="J416" s="59"/>
      <c r="K416" s="192"/>
      <c r="L416" s="60"/>
      <c r="M416" s="58"/>
      <c r="N416" s="56">
        <f>N415+IF(AND(L416="Pago",OR(E416='PC Receitas'!$O$4,E416='PC Receitas'!$O$5,E416='PC Receitas'!$O$6)),J416,IF(AND(L416="Pago",OR(E416='PC Receitas'!$O$7,E416='PC Receitas'!$O$8,E416='PC Receitas'!$O$9,E416='PC Receitas'!$O$10,E416='PC Receitas'!$O$11,E416='PC Receitas'!$O$12,E416='PC Receitas'!$O$13,E416='PC Receitas'!$O$14)),-J416,0))</f>
        <v>7872.57</v>
      </c>
      <c r="S416" s="153" t="e">
        <f t="shared" si="31"/>
        <v>#N/A</v>
      </c>
      <c r="T416" s="150" t="e">
        <f t="shared" si="32"/>
        <v>#N/A</v>
      </c>
      <c r="U416" s="150" t="e">
        <f t="shared" si="33"/>
        <v>#N/A</v>
      </c>
      <c r="V416" s="150" t="e">
        <f t="shared" si="34"/>
        <v>#N/A</v>
      </c>
      <c r="W416" s="154" t="e">
        <f>VLOOKUP(E416,'PC Receitas'!$O$4:$P$14,2,FALSE)</f>
        <v>#N/A</v>
      </c>
    </row>
    <row r="417" spans="3:23" ht="19.5" customHeight="1" thickTop="1" thickBot="1" x14ac:dyDescent="0.3">
      <c r="C417" s="58"/>
      <c r="D417" s="58" t="str">
        <f t="shared" ca="1" si="30"/>
        <v/>
      </c>
      <c r="E417" s="58"/>
      <c r="F417" s="58"/>
      <c r="G417" s="58"/>
      <c r="H417" s="58"/>
      <c r="I417" s="58"/>
      <c r="J417" s="59"/>
      <c r="K417" s="192"/>
      <c r="L417" s="60"/>
      <c r="M417" s="58"/>
      <c r="N417" s="56">
        <f>N416+IF(AND(L417="Pago",OR(E417='PC Receitas'!$O$4,E417='PC Receitas'!$O$5,E417='PC Receitas'!$O$6)),J417,IF(AND(L417="Pago",OR(E417='PC Receitas'!$O$7,E417='PC Receitas'!$O$8,E417='PC Receitas'!$O$9,E417='PC Receitas'!$O$10,E417='PC Receitas'!$O$11,E417='PC Receitas'!$O$12,E417='PC Receitas'!$O$13,E417='PC Receitas'!$O$14)),-J417,0))</f>
        <v>7872.57</v>
      </c>
      <c r="S417" s="153" t="e">
        <f t="shared" si="31"/>
        <v>#N/A</v>
      </c>
      <c r="T417" s="150" t="e">
        <f t="shared" si="32"/>
        <v>#N/A</v>
      </c>
      <c r="U417" s="150" t="e">
        <f t="shared" si="33"/>
        <v>#N/A</v>
      </c>
      <c r="V417" s="150" t="e">
        <f t="shared" si="34"/>
        <v>#N/A</v>
      </c>
      <c r="W417" s="154" t="e">
        <f>VLOOKUP(E417,'PC Receitas'!$O$4:$P$14,2,FALSE)</f>
        <v>#N/A</v>
      </c>
    </row>
    <row r="418" spans="3:23" ht="19.5" customHeight="1" thickTop="1" thickBot="1" x14ac:dyDescent="0.3">
      <c r="C418" s="58"/>
      <c r="D418" s="58" t="str">
        <f t="shared" ca="1" si="30"/>
        <v/>
      </c>
      <c r="E418" s="58"/>
      <c r="F418" s="58"/>
      <c r="G418" s="58"/>
      <c r="H418" s="58"/>
      <c r="I418" s="58"/>
      <c r="J418" s="59"/>
      <c r="K418" s="192"/>
      <c r="L418" s="60"/>
      <c r="M418" s="58"/>
      <c r="N418" s="56">
        <f>N417+IF(AND(L418="Pago",OR(E418='PC Receitas'!$O$4,E418='PC Receitas'!$O$5,E418='PC Receitas'!$O$6)),J418,IF(AND(L418="Pago",OR(E418='PC Receitas'!$O$7,E418='PC Receitas'!$O$8,E418='PC Receitas'!$O$9,E418='PC Receitas'!$O$10,E418='PC Receitas'!$O$11,E418='PC Receitas'!$O$12,E418='PC Receitas'!$O$13,E418='PC Receitas'!$O$14)),-J418,0))</f>
        <v>7872.57</v>
      </c>
      <c r="S418" s="153" t="e">
        <f t="shared" si="31"/>
        <v>#N/A</v>
      </c>
      <c r="T418" s="150" t="e">
        <f t="shared" si="32"/>
        <v>#N/A</v>
      </c>
      <c r="U418" s="150" t="e">
        <f t="shared" si="33"/>
        <v>#N/A</v>
      </c>
      <c r="V418" s="150" t="e">
        <f t="shared" si="34"/>
        <v>#N/A</v>
      </c>
      <c r="W418" s="154" t="e">
        <f>VLOOKUP(E418,'PC Receitas'!$O$4:$P$14,2,FALSE)</f>
        <v>#N/A</v>
      </c>
    </row>
    <row r="419" spans="3:23" ht="19.5" customHeight="1" thickTop="1" thickBot="1" x14ac:dyDescent="0.3">
      <c r="C419" s="58"/>
      <c r="D419" s="58" t="str">
        <f t="shared" ca="1" si="30"/>
        <v/>
      </c>
      <c r="E419" s="58"/>
      <c r="F419" s="58"/>
      <c r="G419" s="58"/>
      <c r="H419" s="58"/>
      <c r="I419" s="58"/>
      <c r="J419" s="59"/>
      <c r="K419" s="192"/>
      <c r="L419" s="60"/>
      <c r="M419" s="58"/>
      <c r="N419" s="56">
        <f>N418+IF(AND(L419="Pago",OR(E419='PC Receitas'!$O$4,E419='PC Receitas'!$O$5,E419='PC Receitas'!$O$6)),J419,IF(AND(L419="Pago",OR(E419='PC Receitas'!$O$7,E419='PC Receitas'!$O$8,E419='PC Receitas'!$O$9,E419='PC Receitas'!$O$10,E419='PC Receitas'!$O$11,E419='PC Receitas'!$O$12,E419='PC Receitas'!$O$13,E419='PC Receitas'!$O$14)),-J419,0))</f>
        <v>7872.57</v>
      </c>
      <c r="S419" s="153" t="e">
        <f t="shared" si="31"/>
        <v>#N/A</v>
      </c>
      <c r="T419" s="150" t="e">
        <f t="shared" si="32"/>
        <v>#N/A</v>
      </c>
      <c r="U419" s="150" t="e">
        <f t="shared" si="33"/>
        <v>#N/A</v>
      </c>
      <c r="V419" s="150" t="e">
        <f t="shared" si="34"/>
        <v>#N/A</v>
      </c>
      <c r="W419" s="154" t="e">
        <f>VLOOKUP(E419,'PC Receitas'!$O$4:$P$14,2,FALSE)</f>
        <v>#N/A</v>
      </c>
    </row>
    <row r="420" spans="3:23" ht="19.5" customHeight="1" thickTop="1" thickBot="1" x14ac:dyDescent="0.3">
      <c r="C420" s="58"/>
      <c r="D420" s="58" t="str">
        <f t="shared" ca="1" si="30"/>
        <v/>
      </c>
      <c r="E420" s="58"/>
      <c r="F420" s="58"/>
      <c r="G420" s="58"/>
      <c r="H420" s="58"/>
      <c r="I420" s="58"/>
      <c r="J420" s="59"/>
      <c r="K420" s="192"/>
      <c r="L420" s="60"/>
      <c r="M420" s="58"/>
      <c r="N420" s="56">
        <f>N419+IF(AND(L420="Pago",OR(E420='PC Receitas'!$O$4,E420='PC Receitas'!$O$5,E420='PC Receitas'!$O$6)),J420,IF(AND(L420="Pago",OR(E420='PC Receitas'!$O$7,E420='PC Receitas'!$O$8,E420='PC Receitas'!$O$9,E420='PC Receitas'!$O$10,E420='PC Receitas'!$O$11,E420='PC Receitas'!$O$12,E420='PC Receitas'!$O$13,E420='PC Receitas'!$O$14)),-J420,0))</f>
        <v>7872.57</v>
      </c>
      <c r="S420" s="153" t="e">
        <f t="shared" si="31"/>
        <v>#N/A</v>
      </c>
      <c r="T420" s="150" t="e">
        <f t="shared" si="32"/>
        <v>#N/A</v>
      </c>
      <c r="U420" s="150" t="e">
        <f t="shared" si="33"/>
        <v>#N/A</v>
      </c>
      <c r="V420" s="150" t="e">
        <f t="shared" si="34"/>
        <v>#N/A</v>
      </c>
      <c r="W420" s="154" t="e">
        <f>VLOOKUP(E420,'PC Receitas'!$O$4:$P$14,2,FALSE)</f>
        <v>#N/A</v>
      </c>
    </row>
    <row r="421" spans="3:23" ht="19.5" customHeight="1" thickTop="1" thickBot="1" x14ac:dyDescent="0.3">
      <c r="C421" s="58"/>
      <c r="D421" s="58" t="str">
        <f t="shared" ca="1" si="30"/>
        <v/>
      </c>
      <c r="E421" s="58"/>
      <c r="F421" s="58"/>
      <c r="G421" s="58"/>
      <c r="H421" s="58"/>
      <c r="I421" s="58"/>
      <c r="J421" s="59"/>
      <c r="K421" s="192"/>
      <c r="L421" s="60"/>
      <c r="M421" s="58"/>
      <c r="N421" s="56">
        <f>N420+IF(AND(L421="Pago",OR(E421='PC Receitas'!$O$4,E421='PC Receitas'!$O$5,E421='PC Receitas'!$O$6)),J421,IF(AND(L421="Pago",OR(E421='PC Receitas'!$O$7,E421='PC Receitas'!$O$8,E421='PC Receitas'!$O$9,E421='PC Receitas'!$O$10,E421='PC Receitas'!$O$11,E421='PC Receitas'!$O$12,E421='PC Receitas'!$O$13,E421='PC Receitas'!$O$14)),-J421,0))</f>
        <v>7872.57</v>
      </c>
      <c r="S421" s="153" t="e">
        <f t="shared" si="31"/>
        <v>#N/A</v>
      </c>
      <c r="T421" s="150" t="e">
        <f t="shared" si="32"/>
        <v>#N/A</v>
      </c>
      <c r="U421" s="150" t="e">
        <f t="shared" si="33"/>
        <v>#N/A</v>
      </c>
      <c r="V421" s="150" t="e">
        <f t="shared" si="34"/>
        <v>#N/A</v>
      </c>
      <c r="W421" s="154" t="e">
        <f>VLOOKUP(E421,'PC Receitas'!$O$4:$P$14,2,FALSE)</f>
        <v>#N/A</v>
      </c>
    </row>
    <row r="422" spans="3:23" ht="19.5" customHeight="1" thickTop="1" thickBot="1" x14ac:dyDescent="0.3">
      <c r="C422" s="58"/>
      <c r="D422" s="58" t="str">
        <f t="shared" ca="1" si="30"/>
        <v/>
      </c>
      <c r="E422" s="58"/>
      <c r="F422" s="58"/>
      <c r="G422" s="58"/>
      <c r="H422" s="58"/>
      <c r="I422" s="58"/>
      <c r="J422" s="59"/>
      <c r="K422" s="192"/>
      <c r="L422" s="60"/>
      <c r="M422" s="58"/>
      <c r="N422" s="56">
        <f>N421+IF(AND(L422="Pago",OR(E422='PC Receitas'!$O$4,E422='PC Receitas'!$O$5,E422='PC Receitas'!$O$6)),J422,IF(AND(L422="Pago",OR(E422='PC Receitas'!$O$7,E422='PC Receitas'!$O$8,E422='PC Receitas'!$O$9,E422='PC Receitas'!$O$10,E422='PC Receitas'!$O$11,E422='PC Receitas'!$O$12,E422='PC Receitas'!$O$13,E422='PC Receitas'!$O$14)),-J422,0))</f>
        <v>7872.57</v>
      </c>
      <c r="S422" s="153" t="e">
        <f t="shared" si="31"/>
        <v>#N/A</v>
      </c>
      <c r="T422" s="150" t="e">
        <f t="shared" si="32"/>
        <v>#N/A</v>
      </c>
      <c r="U422" s="150" t="e">
        <f t="shared" si="33"/>
        <v>#N/A</v>
      </c>
      <c r="V422" s="150" t="e">
        <f t="shared" si="34"/>
        <v>#N/A</v>
      </c>
      <c r="W422" s="154" t="e">
        <f>VLOOKUP(E422,'PC Receitas'!$O$4:$P$14,2,FALSE)</f>
        <v>#N/A</v>
      </c>
    </row>
    <row r="423" spans="3:23" ht="19.5" customHeight="1" thickTop="1" thickBot="1" x14ac:dyDescent="0.3">
      <c r="C423" s="58"/>
      <c r="D423" s="58" t="str">
        <f t="shared" ca="1" si="30"/>
        <v/>
      </c>
      <c r="E423" s="58"/>
      <c r="F423" s="58"/>
      <c r="G423" s="58"/>
      <c r="H423" s="58"/>
      <c r="I423" s="58"/>
      <c r="J423" s="59"/>
      <c r="K423" s="192"/>
      <c r="L423" s="60"/>
      <c r="M423" s="58"/>
      <c r="N423" s="56">
        <f>N422+IF(AND(L423="Pago",OR(E423='PC Receitas'!$O$4,E423='PC Receitas'!$O$5,E423='PC Receitas'!$O$6)),J423,IF(AND(L423="Pago",OR(E423='PC Receitas'!$O$7,E423='PC Receitas'!$O$8,E423='PC Receitas'!$O$9,E423='PC Receitas'!$O$10,E423='PC Receitas'!$O$11,E423='PC Receitas'!$O$12,E423='PC Receitas'!$O$13,E423='PC Receitas'!$O$14)),-J423,0))</f>
        <v>7872.57</v>
      </c>
      <c r="S423" s="153" t="e">
        <f t="shared" si="31"/>
        <v>#N/A</v>
      </c>
      <c r="T423" s="150" t="e">
        <f t="shared" si="32"/>
        <v>#N/A</v>
      </c>
      <c r="U423" s="150" t="e">
        <f t="shared" si="33"/>
        <v>#N/A</v>
      </c>
      <c r="V423" s="150" t="e">
        <f t="shared" si="34"/>
        <v>#N/A</v>
      </c>
      <c r="W423" s="154" t="e">
        <f>VLOOKUP(E423,'PC Receitas'!$O$4:$P$14,2,FALSE)</f>
        <v>#N/A</v>
      </c>
    </row>
    <row r="424" spans="3:23" ht="19.5" customHeight="1" thickTop="1" thickBot="1" x14ac:dyDescent="0.3">
      <c r="C424" s="58"/>
      <c r="D424" s="58" t="str">
        <f t="shared" ca="1" si="30"/>
        <v/>
      </c>
      <c r="E424" s="58"/>
      <c r="F424" s="58"/>
      <c r="G424" s="58"/>
      <c r="H424" s="58"/>
      <c r="I424" s="58"/>
      <c r="J424" s="59"/>
      <c r="K424" s="192"/>
      <c r="L424" s="60"/>
      <c r="M424" s="58"/>
      <c r="N424" s="56">
        <f>N423+IF(AND(L424="Pago",OR(E424='PC Receitas'!$O$4,E424='PC Receitas'!$O$5,E424='PC Receitas'!$O$6)),J424,IF(AND(L424="Pago",OR(E424='PC Receitas'!$O$7,E424='PC Receitas'!$O$8,E424='PC Receitas'!$O$9,E424='PC Receitas'!$O$10,E424='PC Receitas'!$O$11,E424='PC Receitas'!$O$12,E424='PC Receitas'!$O$13,E424='PC Receitas'!$O$14)),-J424,0))</f>
        <v>7872.57</v>
      </c>
      <c r="S424" s="153" t="e">
        <f t="shared" si="31"/>
        <v>#N/A</v>
      </c>
      <c r="T424" s="150" t="e">
        <f t="shared" si="32"/>
        <v>#N/A</v>
      </c>
      <c r="U424" s="150" t="e">
        <f t="shared" si="33"/>
        <v>#N/A</v>
      </c>
      <c r="V424" s="150" t="e">
        <f t="shared" si="34"/>
        <v>#N/A</v>
      </c>
      <c r="W424" s="154" t="e">
        <f>VLOOKUP(E424,'PC Receitas'!$O$4:$P$14,2,FALSE)</f>
        <v>#N/A</v>
      </c>
    </row>
    <row r="425" spans="3:23" ht="19.5" customHeight="1" thickTop="1" thickBot="1" x14ac:dyDescent="0.3">
      <c r="C425" s="58"/>
      <c r="D425" s="58" t="str">
        <f t="shared" ca="1" si="30"/>
        <v/>
      </c>
      <c r="E425" s="58"/>
      <c r="F425" s="58"/>
      <c r="G425" s="58"/>
      <c r="H425" s="58"/>
      <c r="I425" s="58"/>
      <c r="J425" s="59"/>
      <c r="K425" s="192"/>
      <c r="L425" s="60"/>
      <c r="M425" s="58"/>
      <c r="N425" s="56">
        <f>N424+IF(AND(L425="Pago",OR(E425='PC Receitas'!$O$4,E425='PC Receitas'!$O$5,E425='PC Receitas'!$O$6)),J425,IF(AND(L425="Pago",OR(E425='PC Receitas'!$O$7,E425='PC Receitas'!$O$8,E425='PC Receitas'!$O$9,E425='PC Receitas'!$O$10,E425='PC Receitas'!$O$11,E425='PC Receitas'!$O$12,E425='PC Receitas'!$O$13,E425='PC Receitas'!$O$14)),-J425,0))</f>
        <v>7872.57</v>
      </c>
      <c r="S425" s="153" t="e">
        <f t="shared" si="31"/>
        <v>#N/A</v>
      </c>
      <c r="T425" s="150" t="e">
        <f t="shared" si="32"/>
        <v>#N/A</v>
      </c>
      <c r="U425" s="150" t="e">
        <f t="shared" si="33"/>
        <v>#N/A</v>
      </c>
      <c r="V425" s="150" t="e">
        <f t="shared" si="34"/>
        <v>#N/A</v>
      </c>
      <c r="W425" s="154" t="e">
        <f>VLOOKUP(E425,'PC Receitas'!$O$4:$P$14,2,FALSE)</f>
        <v>#N/A</v>
      </c>
    </row>
    <row r="426" spans="3:23" ht="19.5" customHeight="1" thickTop="1" thickBot="1" x14ac:dyDescent="0.3">
      <c r="C426" s="58"/>
      <c r="D426" s="58" t="str">
        <f t="shared" ca="1" si="30"/>
        <v/>
      </c>
      <c r="E426" s="58"/>
      <c r="F426" s="58"/>
      <c r="G426" s="58"/>
      <c r="H426" s="58"/>
      <c r="I426" s="58"/>
      <c r="J426" s="59"/>
      <c r="K426" s="192"/>
      <c r="L426" s="60"/>
      <c r="M426" s="58"/>
      <c r="N426" s="56">
        <f>N425+IF(AND(L426="Pago",OR(E426='PC Receitas'!$O$4,E426='PC Receitas'!$O$5,E426='PC Receitas'!$O$6)),J426,IF(AND(L426="Pago",OR(E426='PC Receitas'!$O$7,E426='PC Receitas'!$O$8,E426='PC Receitas'!$O$9,E426='PC Receitas'!$O$10,E426='PC Receitas'!$O$11,E426='PC Receitas'!$O$12,E426='PC Receitas'!$O$13,E426='PC Receitas'!$O$14)),-J426,0))</f>
        <v>7872.57</v>
      </c>
      <c r="S426" s="153" t="e">
        <f t="shared" si="31"/>
        <v>#N/A</v>
      </c>
      <c r="T426" s="150" t="e">
        <f t="shared" si="32"/>
        <v>#N/A</v>
      </c>
      <c r="U426" s="150" t="e">
        <f t="shared" si="33"/>
        <v>#N/A</v>
      </c>
      <c r="V426" s="150" t="e">
        <f t="shared" si="34"/>
        <v>#N/A</v>
      </c>
      <c r="W426" s="154" t="e">
        <f>VLOOKUP(E426,'PC Receitas'!$O$4:$P$14,2,FALSE)</f>
        <v>#N/A</v>
      </c>
    </row>
    <row r="427" spans="3:23" ht="19.5" customHeight="1" thickTop="1" thickBot="1" x14ac:dyDescent="0.3">
      <c r="C427" s="58"/>
      <c r="D427" s="58" t="str">
        <f t="shared" ca="1" si="30"/>
        <v/>
      </c>
      <c r="E427" s="58"/>
      <c r="F427" s="58"/>
      <c r="G427" s="58"/>
      <c r="H427" s="58"/>
      <c r="I427" s="58"/>
      <c r="J427" s="59"/>
      <c r="K427" s="192"/>
      <c r="L427" s="60"/>
      <c r="M427" s="58"/>
      <c r="N427" s="56">
        <f>N426+IF(AND(L427="Pago",OR(E427='PC Receitas'!$O$4,E427='PC Receitas'!$O$5,E427='PC Receitas'!$O$6)),J427,IF(AND(L427="Pago",OR(E427='PC Receitas'!$O$7,E427='PC Receitas'!$O$8,E427='PC Receitas'!$O$9,E427='PC Receitas'!$O$10,E427='PC Receitas'!$O$11,E427='PC Receitas'!$O$12,E427='PC Receitas'!$O$13,E427='PC Receitas'!$O$14)),-J427,0))</f>
        <v>7872.57</v>
      </c>
      <c r="S427" s="153" t="e">
        <f t="shared" si="31"/>
        <v>#N/A</v>
      </c>
      <c r="T427" s="150" t="e">
        <f t="shared" si="32"/>
        <v>#N/A</v>
      </c>
      <c r="U427" s="150" t="e">
        <f t="shared" si="33"/>
        <v>#N/A</v>
      </c>
      <c r="V427" s="150" t="e">
        <f t="shared" si="34"/>
        <v>#N/A</v>
      </c>
      <c r="W427" s="154" t="e">
        <f>VLOOKUP(E427,'PC Receitas'!$O$4:$P$14,2,FALSE)</f>
        <v>#N/A</v>
      </c>
    </row>
    <row r="428" spans="3:23" ht="19.5" customHeight="1" thickTop="1" thickBot="1" x14ac:dyDescent="0.3">
      <c r="C428" s="58"/>
      <c r="D428" s="58" t="str">
        <f t="shared" ca="1" si="30"/>
        <v/>
      </c>
      <c r="E428" s="58"/>
      <c r="F428" s="58"/>
      <c r="G428" s="58"/>
      <c r="H428" s="58"/>
      <c r="I428" s="58"/>
      <c r="J428" s="59"/>
      <c r="K428" s="192"/>
      <c r="L428" s="60"/>
      <c r="M428" s="58"/>
      <c r="N428" s="56">
        <f>N427+IF(AND(L428="Pago",OR(E428='PC Receitas'!$O$4,E428='PC Receitas'!$O$5,E428='PC Receitas'!$O$6)),J428,IF(AND(L428="Pago",OR(E428='PC Receitas'!$O$7,E428='PC Receitas'!$O$8,E428='PC Receitas'!$O$9,E428='PC Receitas'!$O$10,E428='PC Receitas'!$O$11,E428='PC Receitas'!$O$12,E428='PC Receitas'!$O$13,E428='PC Receitas'!$O$14)),-J428,0))</f>
        <v>7872.57</v>
      </c>
      <c r="S428" s="153" t="e">
        <f t="shared" si="31"/>
        <v>#N/A</v>
      </c>
      <c r="T428" s="150" t="e">
        <f t="shared" si="32"/>
        <v>#N/A</v>
      </c>
      <c r="U428" s="150" t="e">
        <f t="shared" si="33"/>
        <v>#N/A</v>
      </c>
      <c r="V428" s="150" t="e">
        <f t="shared" si="34"/>
        <v>#N/A</v>
      </c>
      <c r="W428" s="154" t="e">
        <f>VLOOKUP(E428,'PC Receitas'!$O$4:$P$14,2,FALSE)</f>
        <v>#N/A</v>
      </c>
    </row>
    <row r="429" spans="3:23" ht="19.5" customHeight="1" thickTop="1" thickBot="1" x14ac:dyDescent="0.3">
      <c r="C429" s="58"/>
      <c r="D429" s="58" t="str">
        <f t="shared" ca="1" si="30"/>
        <v/>
      </c>
      <c r="E429" s="58"/>
      <c r="F429" s="58"/>
      <c r="G429" s="58"/>
      <c r="H429" s="58"/>
      <c r="I429" s="58"/>
      <c r="J429" s="59"/>
      <c r="K429" s="192"/>
      <c r="L429" s="60"/>
      <c r="M429" s="58"/>
      <c r="N429" s="56">
        <f>N428+IF(AND(L429="Pago",OR(E429='PC Receitas'!$O$4,E429='PC Receitas'!$O$5,E429='PC Receitas'!$O$6)),J429,IF(AND(L429="Pago",OR(E429='PC Receitas'!$O$7,E429='PC Receitas'!$O$8,E429='PC Receitas'!$O$9,E429='PC Receitas'!$O$10,E429='PC Receitas'!$O$11,E429='PC Receitas'!$O$12,E429='PC Receitas'!$O$13,E429='PC Receitas'!$O$14)),-J429,0))</f>
        <v>7872.57</v>
      </c>
      <c r="S429" s="153" t="e">
        <f t="shared" si="31"/>
        <v>#N/A</v>
      </c>
      <c r="T429" s="150" t="e">
        <f t="shared" si="32"/>
        <v>#N/A</v>
      </c>
      <c r="U429" s="150" t="e">
        <f t="shared" si="33"/>
        <v>#N/A</v>
      </c>
      <c r="V429" s="150" t="e">
        <f t="shared" si="34"/>
        <v>#N/A</v>
      </c>
      <c r="W429" s="154" t="e">
        <f>VLOOKUP(E429,'PC Receitas'!$O$4:$P$14,2,FALSE)</f>
        <v>#N/A</v>
      </c>
    </row>
    <row r="430" spans="3:23" ht="19.5" customHeight="1" thickTop="1" thickBot="1" x14ac:dyDescent="0.3">
      <c r="C430" s="58"/>
      <c r="D430" s="58" t="str">
        <f t="shared" ca="1" si="30"/>
        <v/>
      </c>
      <c r="E430" s="58"/>
      <c r="F430" s="58"/>
      <c r="G430" s="58"/>
      <c r="H430" s="58"/>
      <c r="I430" s="58"/>
      <c r="J430" s="59"/>
      <c r="K430" s="192"/>
      <c r="L430" s="60"/>
      <c r="M430" s="58"/>
      <c r="N430" s="56">
        <f>N429+IF(AND(L430="Pago",OR(E430='PC Receitas'!$O$4,E430='PC Receitas'!$O$5,E430='PC Receitas'!$O$6)),J430,IF(AND(L430="Pago",OR(E430='PC Receitas'!$O$7,E430='PC Receitas'!$O$8,E430='PC Receitas'!$O$9,E430='PC Receitas'!$O$10,E430='PC Receitas'!$O$11,E430='PC Receitas'!$O$12,E430='PC Receitas'!$O$13,E430='PC Receitas'!$O$14)),-J430,0))</f>
        <v>7872.57</v>
      </c>
      <c r="S430" s="153" t="e">
        <f t="shared" si="31"/>
        <v>#N/A</v>
      </c>
      <c r="T430" s="150" t="e">
        <f t="shared" si="32"/>
        <v>#N/A</v>
      </c>
      <c r="U430" s="150" t="e">
        <f t="shared" si="33"/>
        <v>#N/A</v>
      </c>
      <c r="V430" s="150" t="e">
        <f t="shared" si="34"/>
        <v>#N/A</v>
      </c>
      <c r="W430" s="154" t="e">
        <f>VLOOKUP(E430,'PC Receitas'!$O$4:$P$14,2,FALSE)</f>
        <v>#N/A</v>
      </c>
    </row>
    <row r="431" spans="3:23" ht="19.5" customHeight="1" thickTop="1" thickBot="1" x14ac:dyDescent="0.3">
      <c r="C431" s="58"/>
      <c r="D431" s="58" t="str">
        <f t="shared" ca="1" si="30"/>
        <v/>
      </c>
      <c r="E431" s="58"/>
      <c r="F431" s="58"/>
      <c r="G431" s="58"/>
      <c r="H431" s="58"/>
      <c r="I431" s="58"/>
      <c r="J431" s="59"/>
      <c r="K431" s="192"/>
      <c r="L431" s="60"/>
      <c r="M431" s="58"/>
      <c r="N431" s="56">
        <f>N430+IF(AND(L431="Pago",OR(E431='PC Receitas'!$O$4,E431='PC Receitas'!$O$5,E431='PC Receitas'!$O$6)),J431,IF(AND(L431="Pago",OR(E431='PC Receitas'!$O$7,E431='PC Receitas'!$O$8,E431='PC Receitas'!$O$9,E431='PC Receitas'!$O$10,E431='PC Receitas'!$O$11,E431='PC Receitas'!$O$12,E431='PC Receitas'!$O$13,E431='PC Receitas'!$O$14)),-J431,0))</f>
        <v>7872.57</v>
      </c>
      <c r="S431" s="153" t="e">
        <f t="shared" si="31"/>
        <v>#N/A</v>
      </c>
      <c r="T431" s="150" t="e">
        <f t="shared" si="32"/>
        <v>#N/A</v>
      </c>
      <c r="U431" s="150" t="e">
        <f t="shared" si="33"/>
        <v>#N/A</v>
      </c>
      <c r="V431" s="150" t="e">
        <f t="shared" si="34"/>
        <v>#N/A</v>
      </c>
      <c r="W431" s="154" t="e">
        <f>VLOOKUP(E431,'PC Receitas'!$O$4:$P$14,2,FALSE)</f>
        <v>#N/A</v>
      </c>
    </row>
    <row r="432" spans="3:23" ht="19.5" customHeight="1" thickTop="1" thickBot="1" x14ac:dyDescent="0.3">
      <c r="C432" s="58"/>
      <c r="D432" s="58" t="str">
        <f t="shared" ca="1" si="30"/>
        <v/>
      </c>
      <c r="E432" s="58"/>
      <c r="F432" s="58"/>
      <c r="G432" s="58"/>
      <c r="H432" s="58"/>
      <c r="I432" s="58"/>
      <c r="J432" s="59"/>
      <c r="K432" s="192"/>
      <c r="L432" s="60"/>
      <c r="M432" s="58"/>
      <c r="N432" s="56">
        <f>N431+IF(AND(L432="Pago",OR(E432='PC Receitas'!$O$4,E432='PC Receitas'!$O$5,E432='PC Receitas'!$O$6)),J432,IF(AND(L432="Pago",OR(E432='PC Receitas'!$O$7,E432='PC Receitas'!$O$8,E432='PC Receitas'!$O$9,E432='PC Receitas'!$O$10,E432='PC Receitas'!$O$11,E432='PC Receitas'!$O$12,E432='PC Receitas'!$O$13,E432='PC Receitas'!$O$14)),-J432,0))</f>
        <v>7872.57</v>
      </c>
      <c r="S432" s="153" t="e">
        <f t="shared" si="31"/>
        <v>#N/A</v>
      </c>
      <c r="T432" s="150" t="e">
        <f t="shared" si="32"/>
        <v>#N/A</v>
      </c>
      <c r="U432" s="150" t="e">
        <f t="shared" si="33"/>
        <v>#N/A</v>
      </c>
      <c r="V432" s="150" t="e">
        <f t="shared" si="34"/>
        <v>#N/A</v>
      </c>
      <c r="W432" s="154" t="e">
        <f>VLOOKUP(E432,'PC Receitas'!$O$4:$P$14,2,FALSE)</f>
        <v>#N/A</v>
      </c>
    </row>
    <row r="433" spans="3:23" ht="19.5" customHeight="1" thickTop="1" thickBot="1" x14ac:dyDescent="0.3">
      <c r="C433" s="58"/>
      <c r="D433" s="58" t="str">
        <f t="shared" ca="1" si="30"/>
        <v/>
      </c>
      <c r="E433" s="58"/>
      <c r="F433" s="58"/>
      <c r="G433" s="58"/>
      <c r="H433" s="58"/>
      <c r="I433" s="58"/>
      <c r="J433" s="59"/>
      <c r="K433" s="192"/>
      <c r="L433" s="60"/>
      <c r="M433" s="58"/>
      <c r="N433" s="56">
        <f>N432+IF(AND(L433="Pago",OR(E433='PC Receitas'!$O$4,E433='PC Receitas'!$O$5,E433='PC Receitas'!$O$6)),J433,IF(AND(L433="Pago",OR(E433='PC Receitas'!$O$7,E433='PC Receitas'!$O$8,E433='PC Receitas'!$O$9,E433='PC Receitas'!$O$10,E433='PC Receitas'!$O$11,E433='PC Receitas'!$O$12,E433='PC Receitas'!$O$13,E433='PC Receitas'!$O$14)),-J433,0))</f>
        <v>7872.57</v>
      </c>
      <c r="S433" s="153" t="e">
        <f t="shared" si="31"/>
        <v>#N/A</v>
      </c>
      <c r="T433" s="150" t="e">
        <f t="shared" si="32"/>
        <v>#N/A</v>
      </c>
      <c r="U433" s="150" t="e">
        <f t="shared" si="33"/>
        <v>#N/A</v>
      </c>
      <c r="V433" s="150" t="e">
        <f t="shared" si="34"/>
        <v>#N/A</v>
      </c>
      <c r="W433" s="154" t="e">
        <f>VLOOKUP(E433,'PC Receitas'!$O$4:$P$14,2,FALSE)</f>
        <v>#N/A</v>
      </c>
    </row>
    <row r="434" spans="3:23" ht="19.5" customHeight="1" thickTop="1" thickBot="1" x14ac:dyDescent="0.3">
      <c r="C434" s="58"/>
      <c r="D434" s="58" t="str">
        <f t="shared" ca="1" si="30"/>
        <v/>
      </c>
      <c r="E434" s="58"/>
      <c r="F434" s="58"/>
      <c r="G434" s="58"/>
      <c r="H434" s="58"/>
      <c r="I434" s="58"/>
      <c r="J434" s="59"/>
      <c r="K434" s="192"/>
      <c r="L434" s="60"/>
      <c r="M434" s="58"/>
      <c r="N434" s="56">
        <f>N433+IF(AND(L434="Pago",OR(E434='PC Receitas'!$O$4,E434='PC Receitas'!$O$5,E434='PC Receitas'!$O$6)),J434,IF(AND(L434="Pago",OR(E434='PC Receitas'!$O$7,E434='PC Receitas'!$O$8,E434='PC Receitas'!$O$9,E434='PC Receitas'!$O$10,E434='PC Receitas'!$O$11,E434='PC Receitas'!$O$12,E434='PC Receitas'!$O$13,E434='PC Receitas'!$O$14)),-J434,0))</f>
        <v>7872.57</v>
      </c>
      <c r="S434" s="153" t="e">
        <f t="shared" si="31"/>
        <v>#N/A</v>
      </c>
      <c r="T434" s="150" t="e">
        <f t="shared" si="32"/>
        <v>#N/A</v>
      </c>
      <c r="U434" s="150" t="e">
        <f t="shared" si="33"/>
        <v>#N/A</v>
      </c>
      <c r="V434" s="150" t="e">
        <f t="shared" si="34"/>
        <v>#N/A</v>
      </c>
      <c r="W434" s="154" t="e">
        <f>VLOOKUP(E434,'PC Receitas'!$O$4:$P$14,2,FALSE)</f>
        <v>#N/A</v>
      </c>
    </row>
    <row r="435" spans="3:23" ht="19.5" customHeight="1" thickTop="1" thickBot="1" x14ac:dyDescent="0.3">
      <c r="C435" s="58"/>
      <c r="D435" s="58" t="str">
        <f t="shared" ca="1" si="30"/>
        <v/>
      </c>
      <c r="E435" s="58"/>
      <c r="F435" s="58"/>
      <c r="G435" s="58"/>
      <c r="H435" s="58"/>
      <c r="I435" s="58"/>
      <c r="J435" s="59"/>
      <c r="K435" s="192"/>
      <c r="L435" s="60"/>
      <c r="M435" s="58"/>
      <c r="N435" s="56">
        <f>N434+IF(AND(L435="Pago",OR(E435='PC Receitas'!$O$4,E435='PC Receitas'!$O$5,E435='PC Receitas'!$O$6)),J435,IF(AND(L435="Pago",OR(E435='PC Receitas'!$O$7,E435='PC Receitas'!$O$8,E435='PC Receitas'!$O$9,E435='PC Receitas'!$O$10,E435='PC Receitas'!$O$11,E435='PC Receitas'!$O$12,E435='PC Receitas'!$O$13,E435='PC Receitas'!$O$14)),-J435,0))</f>
        <v>7872.57</v>
      </c>
      <c r="S435" s="153" t="e">
        <f t="shared" si="31"/>
        <v>#N/A</v>
      </c>
      <c r="T435" s="150" t="e">
        <f t="shared" si="32"/>
        <v>#N/A</v>
      </c>
      <c r="U435" s="150" t="e">
        <f t="shared" si="33"/>
        <v>#N/A</v>
      </c>
      <c r="V435" s="150" t="e">
        <f t="shared" si="34"/>
        <v>#N/A</v>
      </c>
      <c r="W435" s="154" t="e">
        <f>VLOOKUP(E435,'PC Receitas'!$O$4:$P$14,2,FALSE)</f>
        <v>#N/A</v>
      </c>
    </row>
    <row r="436" spans="3:23" ht="19.5" customHeight="1" thickTop="1" thickBot="1" x14ac:dyDescent="0.3">
      <c r="C436" s="58"/>
      <c r="D436" s="58" t="str">
        <f t="shared" ca="1" si="30"/>
        <v/>
      </c>
      <c r="E436" s="58"/>
      <c r="F436" s="58"/>
      <c r="G436" s="58"/>
      <c r="H436" s="58"/>
      <c r="I436" s="58"/>
      <c r="J436" s="59"/>
      <c r="K436" s="192"/>
      <c r="L436" s="60"/>
      <c r="M436" s="58"/>
      <c r="N436" s="56">
        <f>N435+IF(AND(L436="Pago",OR(E436='PC Receitas'!$O$4,E436='PC Receitas'!$O$5,E436='PC Receitas'!$O$6)),J436,IF(AND(L436="Pago",OR(E436='PC Receitas'!$O$7,E436='PC Receitas'!$O$8,E436='PC Receitas'!$O$9,E436='PC Receitas'!$O$10,E436='PC Receitas'!$O$11,E436='PC Receitas'!$O$12,E436='PC Receitas'!$O$13,E436='PC Receitas'!$O$14)),-J436,0))</f>
        <v>7872.57</v>
      </c>
      <c r="S436" s="153" t="e">
        <f t="shared" si="31"/>
        <v>#N/A</v>
      </c>
      <c r="T436" s="150" t="e">
        <f t="shared" si="32"/>
        <v>#N/A</v>
      </c>
      <c r="U436" s="150" t="e">
        <f t="shared" si="33"/>
        <v>#N/A</v>
      </c>
      <c r="V436" s="150" t="e">
        <f t="shared" si="34"/>
        <v>#N/A</v>
      </c>
      <c r="W436" s="154" t="e">
        <f>VLOOKUP(E436,'PC Receitas'!$O$4:$P$14,2,FALSE)</f>
        <v>#N/A</v>
      </c>
    </row>
    <row r="437" spans="3:23" ht="19.5" customHeight="1" thickTop="1" thickBot="1" x14ac:dyDescent="0.3">
      <c r="C437" s="58"/>
      <c r="D437" s="58" t="str">
        <f t="shared" ca="1" si="30"/>
        <v/>
      </c>
      <c r="E437" s="58"/>
      <c r="F437" s="58"/>
      <c r="G437" s="58"/>
      <c r="H437" s="58"/>
      <c r="I437" s="58"/>
      <c r="J437" s="59"/>
      <c r="K437" s="192"/>
      <c r="L437" s="60"/>
      <c r="M437" s="58"/>
      <c r="N437" s="56">
        <f>N436+IF(AND(L437="Pago",OR(E437='PC Receitas'!$O$4,E437='PC Receitas'!$O$5,E437='PC Receitas'!$O$6)),J437,IF(AND(L437="Pago",OR(E437='PC Receitas'!$O$7,E437='PC Receitas'!$O$8,E437='PC Receitas'!$O$9,E437='PC Receitas'!$O$10,E437='PC Receitas'!$O$11,E437='PC Receitas'!$O$12,E437='PC Receitas'!$O$13,E437='PC Receitas'!$O$14)),-J437,0))</f>
        <v>7872.57</v>
      </c>
      <c r="S437" s="153" t="e">
        <f t="shared" si="31"/>
        <v>#N/A</v>
      </c>
      <c r="T437" s="150" t="e">
        <f t="shared" si="32"/>
        <v>#N/A</v>
      </c>
      <c r="U437" s="150" t="e">
        <f t="shared" si="33"/>
        <v>#N/A</v>
      </c>
      <c r="V437" s="150" t="e">
        <f t="shared" si="34"/>
        <v>#N/A</v>
      </c>
      <c r="W437" s="154" t="e">
        <f>VLOOKUP(E437,'PC Receitas'!$O$4:$P$14,2,FALSE)</f>
        <v>#N/A</v>
      </c>
    </row>
    <row r="438" spans="3:23" ht="19.5" customHeight="1" thickTop="1" thickBot="1" x14ac:dyDescent="0.3">
      <c r="C438" s="58"/>
      <c r="D438" s="58" t="str">
        <f t="shared" ca="1" si="30"/>
        <v/>
      </c>
      <c r="E438" s="58"/>
      <c r="F438" s="58"/>
      <c r="G438" s="58"/>
      <c r="H438" s="58"/>
      <c r="I438" s="58"/>
      <c r="J438" s="59"/>
      <c r="K438" s="192"/>
      <c r="L438" s="60"/>
      <c r="M438" s="58"/>
      <c r="N438" s="56">
        <f>N437+IF(AND(L438="Pago",OR(E438='PC Receitas'!$O$4,E438='PC Receitas'!$O$5,E438='PC Receitas'!$O$6)),J438,IF(AND(L438="Pago",OR(E438='PC Receitas'!$O$7,E438='PC Receitas'!$O$8,E438='PC Receitas'!$O$9,E438='PC Receitas'!$O$10,E438='PC Receitas'!$O$11,E438='PC Receitas'!$O$12,E438='PC Receitas'!$O$13,E438='PC Receitas'!$O$14)),-J438,0))</f>
        <v>7872.57</v>
      </c>
      <c r="S438" s="153" t="e">
        <f t="shared" si="31"/>
        <v>#N/A</v>
      </c>
      <c r="T438" s="150" t="e">
        <f t="shared" si="32"/>
        <v>#N/A</v>
      </c>
      <c r="U438" s="150" t="e">
        <f t="shared" si="33"/>
        <v>#N/A</v>
      </c>
      <c r="V438" s="150" t="e">
        <f t="shared" si="34"/>
        <v>#N/A</v>
      </c>
      <c r="W438" s="154" t="e">
        <f>VLOOKUP(E438,'PC Receitas'!$O$4:$P$14,2,FALSE)</f>
        <v>#N/A</v>
      </c>
    </row>
    <row r="439" spans="3:23" ht="19.5" customHeight="1" thickTop="1" thickBot="1" x14ac:dyDescent="0.3">
      <c r="C439" s="58"/>
      <c r="D439" s="58" t="str">
        <f t="shared" ca="1" si="30"/>
        <v/>
      </c>
      <c r="E439" s="58"/>
      <c r="F439" s="58"/>
      <c r="G439" s="58"/>
      <c r="H439" s="58"/>
      <c r="I439" s="58"/>
      <c r="J439" s="59"/>
      <c r="K439" s="192"/>
      <c r="L439" s="60"/>
      <c r="M439" s="58"/>
      <c r="N439" s="56">
        <f>N438+IF(AND(L439="Pago",OR(E439='PC Receitas'!$O$4,E439='PC Receitas'!$O$5,E439='PC Receitas'!$O$6)),J439,IF(AND(L439="Pago",OR(E439='PC Receitas'!$O$7,E439='PC Receitas'!$O$8,E439='PC Receitas'!$O$9,E439='PC Receitas'!$O$10,E439='PC Receitas'!$O$11,E439='PC Receitas'!$O$12,E439='PC Receitas'!$O$13,E439='PC Receitas'!$O$14)),-J439,0))</f>
        <v>7872.57</v>
      </c>
      <c r="S439" s="153" t="e">
        <f t="shared" si="31"/>
        <v>#N/A</v>
      </c>
      <c r="T439" s="150" t="e">
        <f t="shared" si="32"/>
        <v>#N/A</v>
      </c>
      <c r="U439" s="150" t="e">
        <f t="shared" si="33"/>
        <v>#N/A</v>
      </c>
      <c r="V439" s="150" t="e">
        <f t="shared" si="34"/>
        <v>#N/A</v>
      </c>
      <c r="W439" s="154" t="e">
        <f>VLOOKUP(E439,'PC Receitas'!$O$4:$P$14,2,FALSE)</f>
        <v>#N/A</v>
      </c>
    </row>
    <row r="440" spans="3:23" ht="19.5" customHeight="1" thickTop="1" thickBot="1" x14ac:dyDescent="0.3">
      <c r="C440" s="58"/>
      <c r="D440" s="58" t="str">
        <f t="shared" ca="1" si="30"/>
        <v/>
      </c>
      <c r="E440" s="58"/>
      <c r="F440" s="58"/>
      <c r="G440" s="58"/>
      <c r="H440" s="58"/>
      <c r="I440" s="58"/>
      <c r="J440" s="59"/>
      <c r="K440" s="192"/>
      <c r="L440" s="60"/>
      <c r="M440" s="58"/>
      <c r="N440" s="56">
        <f>N439+IF(AND(L440="Pago",OR(E440='PC Receitas'!$O$4,E440='PC Receitas'!$O$5,E440='PC Receitas'!$O$6)),J440,IF(AND(L440="Pago",OR(E440='PC Receitas'!$O$7,E440='PC Receitas'!$O$8,E440='PC Receitas'!$O$9,E440='PC Receitas'!$O$10,E440='PC Receitas'!$O$11,E440='PC Receitas'!$O$12,E440='PC Receitas'!$O$13,E440='PC Receitas'!$O$14)),-J440,0))</f>
        <v>7872.57</v>
      </c>
      <c r="S440" s="153" t="e">
        <f t="shared" si="31"/>
        <v>#N/A</v>
      </c>
      <c r="T440" s="150" t="e">
        <f t="shared" si="32"/>
        <v>#N/A</v>
      </c>
      <c r="U440" s="150" t="e">
        <f t="shared" si="33"/>
        <v>#N/A</v>
      </c>
      <c r="V440" s="150" t="e">
        <f t="shared" si="34"/>
        <v>#N/A</v>
      </c>
      <c r="W440" s="154" t="e">
        <f>VLOOKUP(E440,'PC Receitas'!$O$4:$P$14,2,FALSE)</f>
        <v>#N/A</v>
      </c>
    </row>
    <row r="441" spans="3:23" ht="19.5" customHeight="1" thickTop="1" thickBot="1" x14ac:dyDescent="0.3">
      <c r="C441" s="58"/>
      <c r="D441" s="58" t="str">
        <f t="shared" ca="1" si="30"/>
        <v/>
      </c>
      <c r="E441" s="58"/>
      <c r="F441" s="58"/>
      <c r="G441" s="58"/>
      <c r="H441" s="58"/>
      <c r="I441" s="58"/>
      <c r="J441" s="59"/>
      <c r="K441" s="192"/>
      <c r="L441" s="60"/>
      <c r="M441" s="58"/>
      <c r="N441" s="56">
        <f>N440+IF(AND(L441="Pago",OR(E441='PC Receitas'!$O$4,E441='PC Receitas'!$O$5,E441='PC Receitas'!$O$6)),J441,IF(AND(L441="Pago",OR(E441='PC Receitas'!$O$7,E441='PC Receitas'!$O$8,E441='PC Receitas'!$O$9,E441='PC Receitas'!$O$10,E441='PC Receitas'!$O$11,E441='PC Receitas'!$O$12,E441='PC Receitas'!$O$13,E441='PC Receitas'!$O$14)),-J441,0))</f>
        <v>7872.57</v>
      </c>
      <c r="S441" s="153" t="e">
        <f t="shared" si="31"/>
        <v>#N/A</v>
      </c>
      <c r="T441" s="150" t="e">
        <f t="shared" si="32"/>
        <v>#N/A</v>
      </c>
      <c r="U441" s="150" t="e">
        <f t="shared" si="33"/>
        <v>#N/A</v>
      </c>
      <c r="V441" s="150" t="e">
        <f t="shared" si="34"/>
        <v>#N/A</v>
      </c>
      <c r="W441" s="154" t="e">
        <f>VLOOKUP(E441,'PC Receitas'!$O$4:$P$14,2,FALSE)</f>
        <v>#N/A</v>
      </c>
    </row>
    <row r="442" spans="3:23" ht="19.5" customHeight="1" thickTop="1" thickBot="1" x14ac:dyDescent="0.3">
      <c r="C442" s="58"/>
      <c r="D442" s="58" t="str">
        <f t="shared" ca="1" si="30"/>
        <v/>
      </c>
      <c r="E442" s="58"/>
      <c r="F442" s="58"/>
      <c r="G442" s="58"/>
      <c r="H442" s="58"/>
      <c r="I442" s="58"/>
      <c r="J442" s="59"/>
      <c r="K442" s="192"/>
      <c r="L442" s="60"/>
      <c r="M442" s="58"/>
      <c r="N442" s="56">
        <f>N441+IF(AND(L442="Pago",OR(E442='PC Receitas'!$O$4,E442='PC Receitas'!$O$5,E442='PC Receitas'!$O$6)),J442,IF(AND(L442="Pago",OR(E442='PC Receitas'!$O$7,E442='PC Receitas'!$O$8,E442='PC Receitas'!$O$9,E442='PC Receitas'!$O$10,E442='PC Receitas'!$O$11,E442='PC Receitas'!$O$12,E442='PC Receitas'!$O$13,E442='PC Receitas'!$O$14)),-J442,0))</f>
        <v>7872.57</v>
      </c>
      <c r="S442" s="153" t="e">
        <f t="shared" si="31"/>
        <v>#N/A</v>
      </c>
      <c r="T442" s="150" t="e">
        <f t="shared" si="32"/>
        <v>#N/A</v>
      </c>
      <c r="U442" s="150" t="e">
        <f t="shared" si="33"/>
        <v>#N/A</v>
      </c>
      <c r="V442" s="150" t="e">
        <f t="shared" si="34"/>
        <v>#N/A</v>
      </c>
      <c r="W442" s="154" t="e">
        <f>VLOOKUP(E442,'PC Receitas'!$O$4:$P$14,2,FALSE)</f>
        <v>#N/A</v>
      </c>
    </row>
    <row r="443" spans="3:23" ht="19.5" customHeight="1" thickTop="1" thickBot="1" x14ac:dyDescent="0.3">
      <c r="C443" s="58"/>
      <c r="D443" s="58" t="str">
        <f t="shared" ca="1" si="30"/>
        <v/>
      </c>
      <c r="E443" s="58"/>
      <c r="F443" s="58"/>
      <c r="G443" s="58"/>
      <c r="H443" s="58"/>
      <c r="I443" s="58"/>
      <c r="J443" s="59"/>
      <c r="K443" s="192"/>
      <c r="L443" s="60"/>
      <c r="M443" s="58"/>
      <c r="N443" s="56">
        <f>N442+IF(AND(L443="Pago",OR(E443='PC Receitas'!$O$4,E443='PC Receitas'!$O$5,E443='PC Receitas'!$O$6)),J443,IF(AND(L443="Pago",OR(E443='PC Receitas'!$O$7,E443='PC Receitas'!$O$8,E443='PC Receitas'!$O$9,E443='PC Receitas'!$O$10,E443='PC Receitas'!$O$11,E443='PC Receitas'!$O$12,E443='PC Receitas'!$O$13,E443='PC Receitas'!$O$14)),-J443,0))</f>
        <v>7872.57</v>
      </c>
      <c r="S443" s="153" t="e">
        <f t="shared" si="31"/>
        <v>#N/A</v>
      </c>
      <c r="T443" s="150" t="e">
        <f t="shared" si="32"/>
        <v>#N/A</v>
      </c>
      <c r="U443" s="150" t="e">
        <f t="shared" si="33"/>
        <v>#N/A</v>
      </c>
      <c r="V443" s="150" t="e">
        <f t="shared" si="34"/>
        <v>#N/A</v>
      </c>
      <c r="W443" s="154" t="e">
        <f>VLOOKUP(E443,'PC Receitas'!$O$4:$P$14,2,FALSE)</f>
        <v>#N/A</v>
      </c>
    </row>
    <row r="444" spans="3:23" ht="19.5" customHeight="1" thickTop="1" thickBot="1" x14ac:dyDescent="0.3">
      <c r="C444" s="58"/>
      <c r="D444" s="58" t="str">
        <f t="shared" ca="1" si="30"/>
        <v/>
      </c>
      <c r="E444" s="58"/>
      <c r="F444" s="58"/>
      <c r="G444" s="58"/>
      <c r="H444" s="58"/>
      <c r="I444" s="58"/>
      <c r="J444" s="59"/>
      <c r="K444" s="192"/>
      <c r="L444" s="60"/>
      <c r="M444" s="58"/>
      <c r="N444" s="56">
        <f>N443+IF(AND(L444="Pago",OR(E444='PC Receitas'!$O$4,E444='PC Receitas'!$O$5,E444='PC Receitas'!$O$6)),J444,IF(AND(L444="Pago",OR(E444='PC Receitas'!$O$7,E444='PC Receitas'!$O$8,E444='PC Receitas'!$O$9,E444='PC Receitas'!$O$10,E444='PC Receitas'!$O$11,E444='PC Receitas'!$O$12,E444='PC Receitas'!$O$13,E444='PC Receitas'!$O$14)),-J444,0))</f>
        <v>7872.57</v>
      </c>
      <c r="S444" s="153" t="e">
        <f t="shared" si="31"/>
        <v>#N/A</v>
      </c>
      <c r="T444" s="150" t="e">
        <f t="shared" si="32"/>
        <v>#N/A</v>
      </c>
      <c r="U444" s="150" t="e">
        <f t="shared" si="33"/>
        <v>#N/A</v>
      </c>
      <c r="V444" s="150" t="e">
        <f t="shared" si="34"/>
        <v>#N/A</v>
      </c>
      <c r="W444" s="154" t="e">
        <f>VLOOKUP(E444,'PC Receitas'!$O$4:$P$14,2,FALSE)</f>
        <v>#N/A</v>
      </c>
    </row>
    <row r="445" spans="3:23" ht="19.5" customHeight="1" thickTop="1" thickBot="1" x14ac:dyDescent="0.3">
      <c r="C445" s="58"/>
      <c r="D445" s="58" t="str">
        <f t="shared" ca="1" si="30"/>
        <v/>
      </c>
      <c r="E445" s="58"/>
      <c r="F445" s="58"/>
      <c r="G445" s="58"/>
      <c r="H445" s="58"/>
      <c r="I445" s="58"/>
      <c r="J445" s="59"/>
      <c r="K445" s="192"/>
      <c r="L445" s="60"/>
      <c r="M445" s="58"/>
      <c r="N445" s="56">
        <f>N444+IF(AND(L445="Pago",OR(E445='PC Receitas'!$O$4,E445='PC Receitas'!$O$5,E445='PC Receitas'!$O$6)),J445,IF(AND(L445="Pago",OR(E445='PC Receitas'!$O$7,E445='PC Receitas'!$O$8,E445='PC Receitas'!$O$9,E445='PC Receitas'!$O$10,E445='PC Receitas'!$O$11,E445='PC Receitas'!$O$12,E445='PC Receitas'!$O$13,E445='PC Receitas'!$O$14)),-J445,0))</f>
        <v>7872.57</v>
      </c>
      <c r="S445" s="153" t="e">
        <f t="shared" si="31"/>
        <v>#N/A</v>
      </c>
      <c r="T445" s="150" t="e">
        <f t="shared" si="32"/>
        <v>#N/A</v>
      </c>
      <c r="U445" s="150" t="e">
        <f t="shared" si="33"/>
        <v>#N/A</v>
      </c>
      <c r="V445" s="150" t="e">
        <f t="shared" si="34"/>
        <v>#N/A</v>
      </c>
      <c r="W445" s="154" t="e">
        <f>VLOOKUP(E445,'PC Receitas'!$O$4:$P$14,2,FALSE)</f>
        <v>#N/A</v>
      </c>
    </row>
    <row r="446" spans="3:23" ht="19.5" customHeight="1" thickTop="1" thickBot="1" x14ac:dyDescent="0.3">
      <c r="C446" s="58"/>
      <c r="D446" s="58" t="str">
        <f t="shared" ca="1" si="30"/>
        <v/>
      </c>
      <c r="E446" s="58"/>
      <c r="F446" s="58"/>
      <c r="G446" s="58"/>
      <c r="H446" s="58"/>
      <c r="I446" s="58"/>
      <c r="J446" s="59"/>
      <c r="K446" s="192"/>
      <c r="L446" s="60"/>
      <c r="M446" s="58"/>
      <c r="N446" s="56">
        <f>N445+IF(AND(L446="Pago",OR(E446='PC Receitas'!$O$4,E446='PC Receitas'!$O$5,E446='PC Receitas'!$O$6)),J446,IF(AND(L446="Pago",OR(E446='PC Receitas'!$O$7,E446='PC Receitas'!$O$8,E446='PC Receitas'!$O$9,E446='PC Receitas'!$O$10,E446='PC Receitas'!$O$11,E446='PC Receitas'!$O$12,E446='PC Receitas'!$O$13,E446='PC Receitas'!$O$14)),-J446,0))</f>
        <v>7872.57</v>
      </c>
      <c r="S446" s="153" t="e">
        <f t="shared" si="31"/>
        <v>#N/A</v>
      </c>
      <c r="T446" s="150" t="e">
        <f t="shared" si="32"/>
        <v>#N/A</v>
      </c>
      <c r="U446" s="150" t="e">
        <f t="shared" si="33"/>
        <v>#N/A</v>
      </c>
      <c r="V446" s="150" t="e">
        <f t="shared" si="34"/>
        <v>#N/A</v>
      </c>
      <c r="W446" s="154" t="e">
        <f>VLOOKUP(E446,'PC Receitas'!$O$4:$P$14,2,FALSE)</f>
        <v>#N/A</v>
      </c>
    </row>
    <row r="447" spans="3:23" ht="19.5" customHeight="1" thickTop="1" thickBot="1" x14ac:dyDescent="0.3">
      <c r="C447" s="58"/>
      <c r="D447" s="58" t="str">
        <f t="shared" ca="1" si="30"/>
        <v/>
      </c>
      <c r="E447" s="58"/>
      <c r="F447" s="58"/>
      <c r="G447" s="58"/>
      <c r="H447" s="58"/>
      <c r="I447" s="58"/>
      <c r="J447" s="59"/>
      <c r="K447" s="192"/>
      <c r="L447" s="60"/>
      <c r="M447" s="58"/>
      <c r="N447" s="56">
        <f>N446+IF(AND(L447="Pago",OR(E447='PC Receitas'!$O$4,E447='PC Receitas'!$O$5,E447='PC Receitas'!$O$6)),J447,IF(AND(L447="Pago",OR(E447='PC Receitas'!$O$7,E447='PC Receitas'!$O$8,E447='PC Receitas'!$O$9,E447='PC Receitas'!$O$10,E447='PC Receitas'!$O$11,E447='PC Receitas'!$O$12,E447='PC Receitas'!$O$13,E447='PC Receitas'!$O$14)),-J447,0))</f>
        <v>7872.57</v>
      </c>
      <c r="S447" s="153" t="e">
        <f t="shared" si="31"/>
        <v>#N/A</v>
      </c>
      <c r="T447" s="150" t="e">
        <f t="shared" si="32"/>
        <v>#N/A</v>
      </c>
      <c r="U447" s="150" t="e">
        <f t="shared" si="33"/>
        <v>#N/A</v>
      </c>
      <c r="V447" s="150" t="e">
        <f t="shared" si="34"/>
        <v>#N/A</v>
      </c>
      <c r="W447" s="154" t="e">
        <f>VLOOKUP(E447,'PC Receitas'!$O$4:$P$14,2,FALSE)</f>
        <v>#N/A</v>
      </c>
    </row>
    <row r="448" spans="3:23" ht="19.5" customHeight="1" thickTop="1" thickBot="1" x14ac:dyDescent="0.3">
      <c r="C448" s="58"/>
      <c r="D448" s="58" t="str">
        <f t="shared" ca="1" si="30"/>
        <v/>
      </c>
      <c r="E448" s="58"/>
      <c r="F448" s="58"/>
      <c r="G448" s="58"/>
      <c r="H448" s="58"/>
      <c r="I448" s="58"/>
      <c r="J448" s="59"/>
      <c r="K448" s="192"/>
      <c r="L448" s="60"/>
      <c r="M448" s="58"/>
      <c r="N448" s="56">
        <f>N447+IF(AND(L448="Pago",OR(E448='PC Receitas'!$O$4,E448='PC Receitas'!$O$5,E448='PC Receitas'!$O$6)),J448,IF(AND(L448="Pago",OR(E448='PC Receitas'!$O$7,E448='PC Receitas'!$O$8,E448='PC Receitas'!$O$9,E448='PC Receitas'!$O$10,E448='PC Receitas'!$O$11,E448='PC Receitas'!$O$12,E448='PC Receitas'!$O$13,E448='PC Receitas'!$O$14)),-J448,0))</f>
        <v>7872.57</v>
      </c>
      <c r="S448" s="153" t="e">
        <f t="shared" si="31"/>
        <v>#N/A</v>
      </c>
      <c r="T448" s="150" t="e">
        <f t="shared" si="32"/>
        <v>#N/A</v>
      </c>
      <c r="U448" s="150" t="e">
        <f t="shared" si="33"/>
        <v>#N/A</v>
      </c>
      <c r="V448" s="150" t="e">
        <f t="shared" si="34"/>
        <v>#N/A</v>
      </c>
      <c r="W448" s="154" t="e">
        <f>VLOOKUP(E448,'PC Receitas'!$O$4:$P$14,2,FALSE)</f>
        <v>#N/A</v>
      </c>
    </row>
    <row r="449" spans="3:23" ht="19.5" customHeight="1" thickTop="1" thickBot="1" x14ac:dyDescent="0.3">
      <c r="C449" s="58"/>
      <c r="D449" s="58" t="str">
        <f t="shared" ca="1" si="30"/>
        <v/>
      </c>
      <c r="E449" s="58"/>
      <c r="F449" s="58"/>
      <c r="G449" s="58"/>
      <c r="H449" s="58"/>
      <c r="I449" s="58"/>
      <c r="J449" s="59"/>
      <c r="K449" s="192"/>
      <c r="L449" s="60"/>
      <c r="M449" s="58"/>
      <c r="N449" s="56">
        <f>N448+IF(AND(L449="Pago",OR(E449='PC Receitas'!$O$4,E449='PC Receitas'!$O$5,E449='PC Receitas'!$O$6)),J449,IF(AND(L449="Pago",OR(E449='PC Receitas'!$O$7,E449='PC Receitas'!$O$8,E449='PC Receitas'!$O$9,E449='PC Receitas'!$O$10,E449='PC Receitas'!$O$11,E449='PC Receitas'!$O$12,E449='PC Receitas'!$O$13,E449='PC Receitas'!$O$14)),-J449,0))</f>
        <v>7872.57</v>
      </c>
      <c r="S449" s="153" t="e">
        <f t="shared" si="31"/>
        <v>#N/A</v>
      </c>
      <c r="T449" s="150" t="e">
        <f t="shared" si="32"/>
        <v>#N/A</v>
      </c>
      <c r="U449" s="150" t="e">
        <f t="shared" si="33"/>
        <v>#N/A</v>
      </c>
      <c r="V449" s="150" t="e">
        <f t="shared" si="34"/>
        <v>#N/A</v>
      </c>
      <c r="W449" s="154" t="e">
        <f>VLOOKUP(E449,'PC Receitas'!$O$4:$P$14,2,FALSE)</f>
        <v>#N/A</v>
      </c>
    </row>
    <row r="450" spans="3:23" ht="19.5" customHeight="1" thickTop="1" thickBot="1" x14ac:dyDescent="0.3">
      <c r="C450" s="58"/>
      <c r="D450" s="58" t="str">
        <f t="shared" ca="1" si="30"/>
        <v/>
      </c>
      <c r="E450" s="58"/>
      <c r="F450" s="58"/>
      <c r="G450" s="58"/>
      <c r="H450" s="58"/>
      <c r="I450" s="58"/>
      <c r="J450" s="59"/>
      <c r="K450" s="192"/>
      <c r="L450" s="60"/>
      <c r="M450" s="58"/>
      <c r="N450" s="56">
        <f>N449+IF(AND(L450="Pago",OR(E450='PC Receitas'!$O$4,E450='PC Receitas'!$O$5,E450='PC Receitas'!$O$6)),J450,IF(AND(L450="Pago",OR(E450='PC Receitas'!$O$7,E450='PC Receitas'!$O$8,E450='PC Receitas'!$O$9,E450='PC Receitas'!$O$10,E450='PC Receitas'!$O$11,E450='PC Receitas'!$O$12,E450='PC Receitas'!$O$13,E450='PC Receitas'!$O$14)),-J450,0))</f>
        <v>7872.57</v>
      </c>
      <c r="S450" s="153" t="e">
        <f t="shared" si="31"/>
        <v>#N/A</v>
      </c>
      <c r="T450" s="150" t="e">
        <f t="shared" si="32"/>
        <v>#N/A</v>
      </c>
      <c r="U450" s="150" t="e">
        <f t="shared" si="33"/>
        <v>#N/A</v>
      </c>
      <c r="V450" s="150" t="e">
        <f t="shared" si="34"/>
        <v>#N/A</v>
      </c>
      <c r="W450" s="154" t="e">
        <f>VLOOKUP(E450,'PC Receitas'!$O$4:$P$14,2,FALSE)</f>
        <v>#N/A</v>
      </c>
    </row>
    <row r="451" spans="3:23" ht="19.5" customHeight="1" thickTop="1" thickBot="1" x14ac:dyDescent="0.3">
      <c r="C451" s="58"/>
      <c r="D451" s="58" t="str">
        <f t="shared" ca="1" si="30"/>
        <v/>
      </c>
      <c r="E451" s="58"/>
      <c r="F451" s="58"/>
      <c r="G451" s="58"/>
      <c r="H451" s="58"/>
      <c r="I451" s="58"/>
      <c r="J451" s="59"/>
      <c r="K451" s="192"/>
      <c r="L451" s="60"/>
      <c r="M451" s="58"/>
      <c r="N451" s="56">
        <f>N450+IF(AND(L451="Pago",OR(E451='PC Receitas'!$O$4,E451='PC Receitas'!$O$5,E451='PC Receitas'!$O$6)),J451,IF(AND(L451="Pago",OR(E451='PC Receitas'!$O$7,E451='PC Receitas'!$O$8,E451='PC Receitas'!$O$9,E451='PC Receitas'!$O$10,E451='PC Receitas'!$O$11,E451='PC Receitas'!$O$12,E451='PC Receitas'!$O$13,E451='PC Receitas'!$O$14)),-J451,0))</f>
        <v>7872.57</v>
      </c>
      <c r="S451" s="153" t="e">
        <f t="shared" si="31"/>
        <v>#N/A</v>
      </c>
      <c r="T451" s="150" t="e">
        <f t="shared" si="32"/>
        <v>#N/A</v>
      </c>
      <c r="U451" s="150" t="e">
        <f t="shared" si="33"/>
        <v>#N/A</v>
      </c>
      <c r="V451" s="150" t="e">
        <f t="shared" si="34"/>
        <v>#N/A</v>
      </c>
      <c r="W451" s="154" t="e">
        <f>VLOOKUP(E451,'PC Receitas'!$O$4:$P$14,2,FALSE)</f>
        <v>#N/A</v>
      </c>
    </row>
    <row r="452" spans="3:23" ht="19.5" customHeight="1" thickTop="1" thickBot="1" x14ac:dyDescent="0.3">
      <c r="C452" s="58"/>
      <c r="D452" s="58" t="str">
        <f t="shared" ca="1" si="30"/>
        <v/>
      </c>
      <c r="E452" s="58"/>
      <c r="F452" s="58"/>
      <c r="G452" s="58"/>
      <c r="H452" s="58"/>
      <c r="I452" s="58"/>
      <c r="J452" s="59"/>
      <c r="K452" s="192"/>
      <c r="L452" s="60"/>
      <c r="M452" s="58"/>
      <c r="N452" s="56">
        <f>N451+IF(AND(L452="Pago",OR(E452='PC Receitas'!$O$4,E452='PC Receitas'!$O$5,E452='PC Receitas'!$O$6)),J452,IF(AND(L452="Pago",OR(E452='PC Receitas'!$O$7,E452='PC Receitas'!$O$8,E452='PC Receitas'!$O$9,E452='PC Receitas'!$O$10,E452='PC Receitas'!$O$11,E452='PC Receitas'!$O$12,E452='PC Receitas'!$O$13,E452='PC Receitas'!$O$14)),-J452,0))</f>
        <v>7872.57</v>
      </c>
      <c r="S452" s="153" t="e">
        <f t="shared" si="31"/>
        <v>#N/A</v>
      </c>
      <c r="T452" s="150" t="e">
        <f t="shared" si="32"/>
        <v>#N/A</v>
      </c>
      <c r="U452" s="150" t="e">
        <f t="shared" si="33"/>
        <v>#N/A</v>
      </c>
      <c r="V452" s="150" t="e">
        <f t="shared" si="34"/>
        <v>#N/A</v>
      </c>
      <c r="W452" s="154" t="e">
        <f>VLOOKUP(E452,'PC Receitas'!$O$4:$P$14,2,FALSE)</f>
        <v>#N/A</v>
      </c>
    </row>
    <row r="453" spans="3:23" ht="19.5" customHeight="1" thickTop="1" thickBot="1" x14ac:dyDescent="0.3">
      <c r="C453" s="58"/>
      <c r="D453" s="58" t="str">
        <f t="shared" ca="1" si="30"/>
        <v/>
      </c>
      <c r="E453" s="58"/>
      <c r="F453" s="58"/>
      <c r="G453" s="58"/>
      <c r="H453" s="58"/>
      <c r="I453" s="58"/>
      <c r="J453" s="59"/>
      <c r="K453" s="192"/>
      <c r="L453" s="60"/>
      <c r="M453" s="58"/>
      <c r="N453" s="56">
        <f>N452+IF(AND(L453="Pago",OR(E453='PC Receitas'!$O$4,E453='PC Receitas'!$O$5,E453='PC Receitas'!$O$6)),J453,IF(AND(L453="Pago",OR(E453='PC Receitas'!$O$7,E453='PC Receitas'!$O$8,E453='PC Receitas'!$O$9,E453='PC Receitas'!$O$10,E453='PC Receitas'!$O$11,E453='PC Receitas'!$O$12,E453='PC Receitas'!$O$13,E453='PC Receitas'!$O$14)),-J453,0))</f>
        <v>7872.57</v>
      </c>
      <c r="S453" s="153" t="e">
        <f t="shared" si="31"/>
        <v>#N/A</v>
      </c>
      <c r="T453" s="150" t="e">
        <f t="shared" si="32"/>
        <v>#N/A</v>
      </c>
      <c r="U453" s="150" t="e">
        <f t="shared" si="33"/>
        <v>#N/A</v>
      </c>
      <c r="V453" s="150" t="e">
        <f t="shared" si="34"/>
        <v>#N/A</v>
      </c>
      <c r="W453" s="154" t="e">
        <f>VLOOKUP(E453,'PC Receitas'!$O$4:$P$14,2,FALSE)</f>
        <v>#N/A</v>
      </c>
    </row>
    <row r="454" spans="3:23" ht="19.5" customHeight="1" thickTop="1" thickBot="1" x14ac:dyDescent="0.3">
      <c r="C454" s="58"/>
      <c r="D454" s="58" t="str">
        <f t="shared" ref="D454:D517" ca="1" si="35">IF(C454&lt;&gt;"",TEXT(C454,"00")&amp;"/08/"&amp;YEAR(TODAY()),"")</f>
        <v/>
      </c>
      <c r="E454" s="58"/>
      <c r="F454" s="58"/>
      <c r="G454" s="58"/>
      <c r="H454" s="58"/>
      <c r="I454" s="58"/>
      <c r="J454" s="59"/>
      <c r="K454" s="192"/>
      <c r="L454" s="60"/>
      <c r="M454" s="58"/>
      <c r="N454" s="56">
        <f>N453+IF(AND(L454="Pago",OR(E454='PC Receitas'!$O$4,E454='PC Receitas'!$O$5,E454='PC Receitas'!$O$6)),J454,IF(AND(L454="Pago",OR(E454='PC Receitas'!$O$7,E454='PC Receitas'!$O$8,E454='PC Receitas'!$O$9,E454='PC Receitas'!$O$10,E454='PC Receitas'!$O$11,E454='PC Receitas'!$O$12,E454='PC Receitas'!$O$13,E454='PC Receitas'!$O$14)),-J454,0))</f>
        <v>7872.57</v>
      </c>
      <c r="S454" s="153" t="e">
        <f t="shared" ref="S454:S517" si="36">IF(W454="Despesas_com_RH","Despesa",IF(W454="Despesas_Operacionais","Despesa",IF(W454="Despesas_com_Marketing","Despesa",IF(W454="Impostos","Despesa",IF(W454="Investimentos","Despesa","")))))</f>
        <v>#N/A</v>
      </c>
      <c r="T454" s="150" t="e">
        <f t="shared" ref="T454:T517" si="37">IF(W454="Despesas_com_Produtos","Despesa",IF(W454="Despesas_com_Serviços","Despesa",IF(W454="Despesas_Não_Operacionais","Despesa","")))</f>
        <v>#N/A</v>
      </c>
      <c r="U454" s="150" t="e">
        <f t="shared" ref="U454:U517" si="38">IF(W454="Receitas_com_Produtos","Receita",IF(W454="Receitas_com_Serviços","Receita",IF(W454="Receitas_Não_Operacionais","Receita","")))</f>
        <v>#N/A</v>
      </c>
      <c r="V454" s="150" t="e">
        <f t="shared" ref="V454:V517" si="39">IF(S454&lt;&gt;"",S454,IF(T454&lt;&gt;"",T454,IF(U454&lt;&gt;"",U454,"")))</f>
        <v>#N/A</v>
      </c>
      <c r="W454" s="154" t="e">
        <f>VLOOKUP(E454,'PC Receitas'!$O$4:$P$14,2,FALSE)</f>
        <v>#N/A</v>
      </c>
    </row>
    <row r="455" spans="3:23" ht="19.5" customHeight="1" thickTop="1" thickBot="1" x14ac:dyDescent="0.3">
      <c r="C455" s="58"/>
      <c r="D455" s="58" t="str">
        <f t="shared" ca="1" si="35"/>
        <v/>
      </c>
      <c r="E455" s="58"/>
      <c r="F455" s="58"/>
      <c r="G455" s="58"/>
      <c r="H455" s="58"/>
      <c r="I455" s="58"/>
      <c r="J455" s="59"/>
      <c r="K455" s="192"/>
      <c r="L455" s="60"/>
      <c r="M455" s="58"/>
      <c r="N455" s="56">
        <f>N454+IF(AND(L455="Pago",OR(E455='PC Receitas'!$O$4,E455='PC Receitas'!$O$5,E455='PC Receitas'!$O$6)),J455,IF(AND(L455="Pago",OR(E455='PC Receitas'!$O$7,E455='PC Receitas'!$O$8,E455='PC Receitas'!$O$9,E455='PC Receitas'!$O$10,E455='PC Receitas'!$O$11,E455='PC Receitas'!$O$12,E455='PC Receitas'!$O$13,E455='PC Receitas'!$O$14)),-J455,0))</f>
        <v>7872.57</v>
      </c>
      <c r="S455" s="153" t="e">
        <f t="shared" si="36"/>
        <v>#N/A</v>
      </c>
      <c r="T455" s="150" t="e">
        <f t="shared" si="37"/>
        <v>#N/A</v>
      </c>
      <c r="U455" s="150" t="e">
        <f t="shared" si="38"/>
        <v>#N/A</v>
      </c>
      <c r="V455" s="150" t="e">
        <f t="shared" si="39"/>
        <v>#N/A</v>
      </c>
      <c r="W455" s="154" t="e">
        <f>VLOOKUP(E455,'PC Receitas'!$O$4:$P$14,2,FALSE)</f>
        <v>#N/A</v>
      </c>
    </row>
    <row r="456" spans="3:23" ht="19.5" customHeight="1" thickTop="1" thickBot="1" x14ac:dyDescent="0.3">
      <c r="C456" s="58"/>
      <c r="D456" s="58" t="str">
        <f t="shared" ca="1" si="35"/>
        <v/>
      </c>
      <c r="E456" s="58"/>
      <c r="F456" s="58"/>
      <c r="G456" s="58"/>
      <c r="H456" s="58"/>
      <c r="I456" s="58"/>
      <c r="J456" s="59"/>
      <c r="K456" s="192"/>
      <c r="L456" s="60"/>
      <c r="M456" s="58"/>
      <c r="N456" s="56">
        <f>N455+IF(AND(L456="Pago",OR(E456='PC Receitas'!$O$4,E456='PC Receitas'!$O$5,E456='PC Receitas'!$O$6)),J456,IF(AND(L456="Pago",OR(E456='PC Receitas'!$O$7,E456='PC Receitas'!$O$8,E456='PC Receitas'!$O$9,E456='PC Receitas'!$O$10,E456='PC Receitas'!$O$11,E456='PC Receitas'!$O$12,E456='PC Receitas'!$O$13,E456='PC Receitas'!$O$14)),-J456,0))</f>
        <v>7872.57</v>
      </c>
      <c r="S456" s="153" t="e">
        <f t="shared" si="36"/>
        <v>#N/A</v>
      </c>
      <c r="T456" s="150" t="e">
        <f t="shared" si="37"/>
        <v>#N/A</v>
      </c>
      <c r="U456" s="150" t="e">
        <f t="shared" si="38"/>
        <v>#N/A</v>
      </c>
      <c r="V456" s="150" t="e">
        <f t="shared" si="39"/>
        <v>#N/A</v>
      </c>
      <c r="W456" s="154" t="e">
        <f>VLOOKUP(E456,'PC Receitas'!$O$4:$P$14,2,FALSE)</f>
        <v>#N/A</v>
      </c>
    </row>
    <row r="457" spans="3:23" ht="19.5" customHeight="1" thickTop="1" thickBot="1" x14ac:dyDescent="0.3">
      <c r="C457" s="58"/>
      <c r="D457" s="58" t="str">
        <f t="shared" ca="1" si="35"/>
        <v/>
      </c>
      <c r="E457" s="58"/>
      <c r="F457" s="58"/>
      <c r="G457" s="58"/>
      <c r="H457" s="58"/>
      <c r="I457" s="58"/>
      <c r="J457" s="59"/>
      <c r="K457" s="192"/>
      <c r="L457" s="60"/>
      <c r="M457" s="58"/>
      <c r="N457" s="56">
        <f>N456+IF(AND(L457="Pago",OR(E457='PC Receitas'!$O$4,E457='PC Receitas'!$O$5,E457='PC Receitas'!$O$6)),J457,IF(AND(L457="Pago",OR(E457='PC Receitas'!$O$7,E457='PC Receitas'!$O$8,E457='PC Receitas'!$O$9,E457='PC Receitas'!$O$10,E457='PC Receitas'!$O$11,E457='PC Receitas'!$O$12,E457='PC Receitas'!$O$13,E457='PC Receitas'!$O$14)),-J457,0))</f>
        <v>7872.57</v>
      </c>
      <c r="S457" s="153" t="e">
        <f t="shared" si="36"/>
        <v>#N/A</v>
      </c>
      <c r="T457" s="150" t="e">
        <f t="shared" si="37"/>
        <v>#N/A</v>
      </c>
      <c r="U457" s="150" t="e">
        <f t="shared" si="38"/>
        <v>#N/A</v>
      </c>
      <c r="V457" s="150" t="e">
        <f t="shared" si="39"/>
        <v>#N/A</v>
      </c>
      <c r="W457" s="154" t="e">
        <f>VLOOKUP(E457,'PC Receitas'!$O$4:$P$14,2,FALSE)</f>
        <v>#N/A</v>
      </c>
    </row>
    <row r="458" spans="3:23" ht="19.5" customHeight="1" thickTop="1" thickBot="1" x14ac:dyDescent="0.3">
      <c r="C458" s="58"/>
      <c r="D458" s="58" t="str">
        <f t="shared" ca="1" si="35"/>
        <v/>
      </c>
      <c r="E458" s="58"/>
      <c r="F458" s="58"/>
      <c r="G458" s="58"/>
      <c r="H458" s="58"/>
      <c r="I458" s="58"/>
      <c r="J458" s="59"/>
      <c r="K458" s="192"/>
      <c r="L458" s="60"/>
      <c r="M458" s="58"/>
      <c r="N458" s="56">
        <f>N457+IF(AND(L458="Pago",OR(E458='PC Receitas'!$O$4,E458='PC Receitas'!$O$5,E458='PC Receitas'!$O$6)),J458,IF(AND(L458="Pago",OR(E458='PC Receitas'!$O$7,E458='PC Receitas'!$O$8,E458='PC Receitas'!$O$9,E458='PC Receitas'!$O$10,E458='PC Receitas'!$O$11,E458='PC Receitas'!$O$12,E458='PC Receitas'!$O$13,E458='PC Receitas'!$O$14)),-J458,0))</f>
        <v>7872.57</v>
      </c>
      <c r="S458" s="153" t="e">
        <f t="shared" si="36"/>
        <v>#N/A</v>
      </c>
      <c r="T458" s="150" t="e">
        <f t="shared" si="37"/>
        <v>#N/A</v>
      </c>
      <c r="U458" s="150" t="e">
        <f t="shared" si="38"/>
        <v>#N/A</v>
      </c>
      <c r="V458" s="150" t="e">
        <f t="shared" si="39"/>
        <v>#N/A</v>
      </c>
      <c r="W458" s="154" t="e">
        <f>VLOOKUP(E458,'PC Receitas'!$O$4:$P$14,2,FALSE)</f>
        <v>#N/A</v>
      </c>
    </row>
    <row r="459" spans="3:23" ht="19.5" customHeight="1" thickTop="1" thickBot="1" x14ac:dyDescent="0.3">
      <c r="C459" s="58"/>
      <c r="D459" s="58" t="str">
        <f t="shared" ca="1" si="35"/>
        <v/>
      </c>
      <c r="E459" s="58"/>
      <c r="F459" s="58"/>
      <c r="G459" s="58"/>
      <c r="H459" s="58"/>
      <c r="I459" s="58"/>
      <c r="J459" s="59"/>
      <c r="K459" s="192"/>
      <c r="L459" s="60"/>
      <c r="M459" s="58"/>
      <c r="N459" s="56">
        <f>N458+IF(AND(L459="Pago",OR(E459='PC Receitas'!$O$4,E459='PC Receitas'!$O$5,E459='PC Receitas'!$O$6)),J459,IF(AND(L459="Pago",OR(E459='PC Receitas'!$O$7,E459='PC Receitas'!$O$8,E459='PC Receitas'!$O$9,E459='PC Receitas'!$O$10,E459='PC Receitas'!$O$11,E459='PC Receitas'!$O$12,E459='PC Receitas'!$O$13,E459='PC Receitas'!$O$14)),-J459,0))</f>
        <v>7872.57</v>
      </c>
      <c r="S459" s="153" t="e">
        <f t="shared" si="36"/>
        <v>#N/A</v>
      </c>
      <c r="T459" s="150" t="e">
        <f t="shared" si="37"/>
        <v>#N/A</v>
      </c>
      <c r="U459" s="150" t="e">
        <f t="shared" si="38"/>
        <v>#N/A</v>
      </c>
      <c r="V459" s="150" t="e">
        <f t="shared" si="39"/>
        <v>#N/A</v>
      </c>
      <c r="W459" s="154" t="e">
        <f>VLOOKUP(E459,'PC Receitas'!$O$4:$P$14,2,FALSE)</f>
        <v>#N/A</v>
      </c>
    </row>
    <row r="460" spans="3:23" ht="19.5" customHeight="1" thickTop="1" thickBot="1" x14ac:dyDescent="0.3">
      <c r="C460" s="58"/>
      <c r="D460" s="58" t="str">
        <f t="shared" ca="1" si="35"/>
        <v/>
      </c>
      <c r="E460" s="58"/>
      <c r="F460" s="58"/>
      <c r="G460" s="58"/>
      <c r="H460" s="58"/>
      <c r="I460" s="58"/>
      <c r="J460" s="59"/>
      <c r="K460" s="192"/>
      <c r="L460" s="60"/>
      <c r="M460" s="58"/>
      <c r="N460" s="56">
        <f>N459+IF(AND(L460="Pago",OR(E460='PC Receitas'!$O$4,E460='PC Receitas'!$O$5,E460='PC Receitas'!$O$6)),J460,IF(AND(L460="Pago",OR(E460='PC Receitas'!$O$7,E460='PC Receitas'!$O$8,E460='PC Receitas'!$O$9,E460='PC Receitas'!$O$10,E460='PC Receitas'!$O$11,E460='PC Receitas'!$O$12,E460='PC Receitas'!$O$13,E460='PC Receitas'!$O$14)),-J460,0))</f>
        <v>7872.57</v>
      </c>
      <c r="S460" s="153" t="e">
        <f t="shared" si="36"/>
        <v>#N/A</v>
      </c>
      <c r="T460" s="150" t="e">
        <f t="shared" si="37"/>
        <v>#N/A</v>
      </c>
      <c r="U460" s="150" t="e">
        <f t="shared" si="38"/>
        <v>#N/A</v>
      </c>
      <c r="V460" s="150" t="e">
        <f t="shared" si="39"/>
        <v>#N/A</v>
      </c>
      <c r="W460" s="154" t="e">
        <f>VLOOKUP(E460,'PC Receitas'!$O$4:$P$14,2,FALSE)</f>
        <v>#N/A</v>
      </c>
    </row>
    <row r="461" spans="3:23" ht="19.5" customHeight="1" thickTop="1" thickBot="1" x14ac:dyDescent="0.3">
      <c r="C461" s="58"/>
      <c r="D461" s="58" t="str">
        <f t="shared" ca="1" si="35"/>
        <v/>
      </c>
      <c r="E461" s="58"/>
      <c r="F461" s="58"/>
      <c r="G461" s="58"/>
      <c r="H461" s="58"/>
      <c r="I461" s="58"/>
      <c r="J461" s="59"/>
      <c r="K461" s="192"/>
      <c r="L461" s="60"/>
      <c r="M461" s="58"/>
      <c r="N461" s="56">
        <f>N460+IF(AND(L461="Pago",OR(E461='PC Receitas'!$O$4,E461='PC Receitas'!$O$5,E461='PC Receitas'!$O$6)),J461,IF(AND(L461="Pago",OR(E461='PC Receitas'!$O$7,E461='PC Receitas'!$O$8,E461='PC Receitas'!$O$9,E461='PC Receitas'!$O$10,E461='PC Receitas'!$O$11,E461='PC Receitas'!$O$12,E461='PC Receitas'!$O$13,E461='PC Receitas'!$O$14)),-J461,0))</f>
        <v>7872.57</v>
      </c>
      <c r="S461" s="153" t="e">
        <f t="shared" si="36"/>
        <v>#N/A</v>
      </c>
      <c r="T461" s="150" t="e">
        <f t="shared" si="37"/>
        <v>#N/A</v>
      </c>
      <c r="U461" s="150" t="e">
        <f t="shared" si="38"/>
        <v>#N/A</v>
      </c>
      <c r="V461" s="150" t="e">
        <f t="shared" si="39"/>
        <v>#N/A</v>
      </c>
      <c r="W461" s="154" t="e">
        <f>VLOOKUP(E461,'PC Receitas'!$O$4:$P$14,2,FALSE)</f>
        <v>#N/A</v>
      </c>
    </row>
    <row r="462" spans="3:23" ht="19.5" customHeight="1" thickTop="1" thickBot="1" x14ac:dyDescent="0.3">
      <c r="C462" s="58"/>
      <c r="D462" s="58" t="str">
        <f t="shared" ca="1" si="35"/>
        <v/>
      </c>
      <c r="E462" s="58"/>
      <c r="F462" s="58"/>
      <c r="G462" s="58"/>
      <c r="H462" s="58"/>
      <c r="I462" s="58"/>
      <c r="J462" s="59"/>
      <c r="K462" s="192"/>
      <c r="L462" s="60"/>
      <c r="M462" s="58"/>
      <c r="N462" s="56">
        <f>N461+IF(AND(L462="Pago",OR(E462='PC Receitas'!$O$4,E462='PC Receitas'!$O$5,E462='PC Receitas'!$O$6)),J462,IF(AND(L462="Pago",OR(E462='PC Receitas'!$O$7,E462='PC Receitas'!$O$8,E462='PC Receitas'!$O$9,E462='PC Receitas'!$O$10,E462='PC Receitas'!$O$11,E462='PC Receitas'!$O$12,E462='PC Receitas'!$O$13,E462='PC Receitas'!$O$14)),-J462,0))</f>
        <v>7872.57</v>
      </c>
      <c r="S462" s="153" t="e">
        <f t="shared" si="36"/>
        <v>#N/A</v>
      </c>
      <c r="T462" s="150" t="e">
        <f t="shared" si="37"/>
        <v>#N/A</v>
      </c>
      <c r="U462" s="150" t="e">
        <f t="shared" si="38"/>
        <v>#N/A</v>
      </c>
      <c r="V462" s="150" t="e">
        <f t="shared" si="39"/>
        <v>#N/A</v>
      </c>
      <c r="W462" s="154" t="e">
        <f>VLOOKUP(E462,'PC Receitas'!$O$4:$P$14,2,FALSE)</f>
        <v>#N/A</v>
      </c>
    </row>
    <row r="463" spans="3:23" ht="19.5" customHeight="1" thickTop="1" thickBot="1" x14ac:dyDescent="0.3">
      <c r="C463" s="58"/>
      <c r="D463" s="58" t="str">
        <f t="shared" ca="1" si="35"/>
        <v/>
      </c>
      <c r="E463" s="58"/>
      <c r="F463" s="58"/>
      <c r="G463" s="58"/>
      <c r="H463" s="58"/>
      <c r="I463" s="58"/>
      <c r="J463" s="59"/>
      <c r="K463" s="192"/>
      <c r="L463" s="60"/>
      <c r="M463" s="58"/>
      <c r="N463" s="56">
        <f>N462+IF(AND(L463="Pago",OR(E463='PC Receitas'!$O$4,E463='PC Receitas'!$O$5,E463='PC Receitas'!$O$6)),J463,IF(AND(L463="Pago",OR(E463='PC Receitas'!$O$7,E463='PC Receitas'!$O$8,E463='PC Receitas'!$O$9,E463='PC Receitas'!$O$10,E463='PC Receitas'!$O$11,E463='PC Receitas'!$O$12,E463='PC Receitas'!$O$13,E463='PC Receitas'!$O$14)),-J463,0))</f>
        <v>7872.57</v>
      </c>
      <c r="S463" s="153" t="e">
        <f t="shared" si="36"/>
        <v>#N/A</v>
      </c>
      <c r="T463" s="150" t="e">
        <f t="shared" si="37"/>
        <v>#N/A</v>
      </c>
      <c r="U463" s="150" t="e">
        <f t="shared" si="38"/>
        <v>#N/A</v>
      </c>
      <c r="V463" s="150" t="e">
        <f t="shared" si="39"/>
        <v>#N/A</v>
      </c>
      <c r="W463" s="154" t="e">
        <f>VLOOKUP(E463,'PC Receitas'!$O$4:$P$14,2,FALSE)</f>
        <v>#N/A</v>
      </c>
    </row>
    <row r="464" spans="3:23" ht="19.5" customHeight="1" thickTop="1" thickBot="1" x14ac:dyDescent="0.3">
      <c r="C464" s="58"/>
      <c r="D464" s="58" t="str">
        <f t="shared" ca="1" si="35"/>
        <v/>
      </c>
      <c r="E464" s="58"/>
      <c r="F464" s="58"/>
      <c r="G464" s="58"/>
      <c r="H464" s="58"/>
      <c r="I464" s="58"/>
      <c r="J464" s="59"/>
      <c r="K464" s="192"/>
      <c r="L464" s="60"/>
      <c r="M464" s="58"/>
      <c r="N464" s="56">
        <f>N463+IF(AND(L464="Pago",OR(E464='PC Receitas'!$O$4,E464='PC Receitas'!$O$5,E464='PC Receitas'!$O$6)),J464,IF(AND(L464="Pago",OR(E464='PC Receitas'!$O$7,E464='PC Receitas'!$O$8,E464='PC Receitas'!$O$9,E464='PC Receitas'!$O$10,E464='PC Receitas'!$O$11,E464='PC Receitas'!$O$12,E464='PC Receitas'!$O$13,E464='PC Receitas'!$O$14)),-J464,0))</f>
        <v>7872.57</v>
      </c>
      <c r="S464" s="153" t="e">
        <f t="shared" si="36"/>
        <v>#N/A</v>
      </c>
      <c r="T464" s="150" t="e">
        <f t="shared" si="37"/>
        <v>#N/A</v>
      </c>
      <c r="U464" s="150" t="e">
        <f t="shared" si="38"/>
        <v>#N/A</v>
      </c>
      <c r="V464" s="150" t="e">
        <f t="shared" si="39"/>
        <v>#N/A</v>
      </c>
      <c r="W464" s="154" t="e">
        <f>VLOOKUP(E464,'PC Receitas'!$O$4:$P$14,2,FALSE)</f>
        <v>#N/A</v>
      </c>
    </row>
    <row r="465" spans="3:23" ht="19.5" customHeight="1" thickTop="1" thickBot="1" x14ac:dyDescent="0.3">
      <c r="C465" s="58"/>
      <c r="D465" s="58" t="str">
        <f t="shared" ca="1" si="35"/>
        <v/>
      </c>
      <c r="E465" s="58"/>
      <c r="F465" s="58"/>
      <c r="G465" s="58"/>
      <c r="H465" s="58"/>
      <c r="I465" s="58"/>
      <c r="J465" s="59"/>
      <c r="K465" s="192"/>
      <c r="L465" s="60"/>
      <c r="M465" s="58"/>
      <c r="N465" s="56">
        <f>N464+IF(AND(L465="Pago",OR(E465='PC Receitas'!$O$4,E465='PC Receitas'!$O$5,E465='PC Receitas'!$O$6)),J465,IF(AND(L465="Pago",OR(E465='PC Receitas'!$O$7,E465='PC Receitas'!$O$8,E465='PC Receitas'!$O$9,E465='PC Receitas'!$O$10,E465='PC Receitas'!$O$11,E465='PC Receitas'!$O$12,E465='PC Receitas'!$O$13,E465='PC Receitas'!$O$14)),-J465,0))</f>
        <v>7872.57</v>
      </c>
      <c r="S465" s="153" t="e">
        <f t="shared" si="36"/>
        <v>#N/A</v>
      </c>
      <c r="T465" s="150" t="e">
        <f t="shared" si="37"/>
        <v>#N/A</v>
      </c>
      <c r="U465" s="150" t="e">
        <f t="shared" si="38"/>
        <v>#N/A</v>
      </c>
      <c r="V465" s="150" t="e">
        <f t="shared" si="39"/>
        <v>#N/A</v>
      </c>
      <c r="W465" s="154" t="e">
        <f>VLOOKUP(E465,'PC Receitas'!$O$4:$P$14,2,FALSE)</f>
        <v>#N/A</v>
      </c>
    </row>
    <row r="466" spans="3:23" ht="19.5" customHeight="1" thickTop="1" thickBot="1" x14ac:dyDescent="0.3">
      <c r="C466" s="58"/>
      <c r="D466" s="58" t="str">
        <f t="shared" ca="1" si="35"/>
        <v/>
      </c>
      <c r="E466" s="58"/>
      <c r="F466" s="58"/>
      <c r="G466" s="58"/>
      <c r="H466" s="58"/>
      <c r="I466" s="58"/>
      <c r="J466" s="59"/>
      <c r="K466" s="192"/>
      <c r="L466" s="60"/>
      <c r="M466" s="58"/>
      <c r="N466" s="56">
        <f>N465+IF(AND(L466="Pago",OR(E466='PC Receitas'!$O$4,E466='PC Receitas'!$O$5,E466='PC Receitas'!$O$6)),J466,IF(AND(L466="Pago",OR(E466='PC Receitas'!$O$7,E466='PC Receitas'!$O$8,E466='PC Receitas'!$O$9,E466='PC Receitas'!$O$10,E466='PC Receitas'!$O$11,E466='PC Receitas'!$O$12,E466='PC Receitas'!$O$13,E466='PC Receitas'!$O$14)),-J466,0))</f>
        <v>7872.57</v>
      </c>
      <c r="S466" s="153" t="e">
        <f t="shared" si="36"/>
        <v>#N/A</v>
      </c>
      <c r="T466" s="150" t="e">
        <f t="shared" si="37"/>
        <v>#N/A</v>
      </c>
      <c r="U466" s="150" t="e">
        <f t="shared" si="38"/>
        <v>#N/A</v>
      </c>
      <c r="V466" s="150" t="e">
        <f t="shared" si="39"/>
        <v>#N/A</v>
      </c>
      <c r="W466" s="154" t="e">
        <f>VLOOKUP(E466,'PC Receitas'!$O$4:$P$14,2,FALSE)</f>
        <v>#N/A</v>
      </c>
    </row>
    <row r="467" spans="3:23" ht="19.5" customHeight="1" thickTop="1" thickBot="1" x14ac:dyDescent="0.3">
      <c r="C467" s="58"/>
      <c r="D467" s="58" t="str">
        <f t="shared" ca="1" si="35"/>
        <v/>
      </c>
      <c r="E467" s="58"/>
      <c r="F467" s="58"/>
      <c r="G467" s="58"/>
      <c r="H467" s="58"/>
      <c r="I467" s="58"/>
      <c r="J467" s="59"/>
      <c r="K467" s="192"/>
      <c r="L467" s="60"/>
      <c r="M467" s="58"/>
      <c r="N467" s="56">
        <f>N466+IF(AND(L467="Pago",OR(E467='PC Receitas'!$O$4,E467='PC Receitas'!$O$5,E467='PC Receitas'!$O$6)),J467,IF(AND(L467="Pago",OR(E467='PC Receitas'!$O$7,E467='PC Receitas'!$O$8,E467='PC Receitas'!$O$9,E467='PC Receitas'!$O$10,E467='PC Receitas'!$O$11,E467='PC Receitas'!$O$12,E467='PC Receitas'!$O$13,E467='PC Receitas'!$O$14)),-J467,0))</f>
        <v>7872.57</v>
      </c>
      <c r="S467" s="153" t="e">
        <f t="shared" si="36"/>
        <v>#N/A</v>
      </c>
      <c r="T467" s="150" t="e">
        <f t="shared" si="37"/>
        <v>#N/A</v>
      </c>
      <c r="U467" s="150" t="e">
        <f t="shared" si="38"/>
        <v>#N/A</v>
      </c>
      <c r="V467" s="150" t="e">
        <f t="shared" si="39"/>
        <v>#N/A</v>
      </c>
      <c r="W467" s="154" t="e">
        <f>VLOOKUP(E467,'PC Receitas'!$O$4:$P$14,2,FALSE)</f>
        <v>#N/A</v>
      </c>
    </row>
    <row r="468" spans="3:23" ht="19.5" customHeight="1" thickTop="1" thickBot="1" x14ac:dyDescent="0.3">
      <c r="C468" s="58"/>
      <c r="D468" s="58" t="str">
        <f t="shared" ca="1" si="35"/>
        <v/>
      </c>
      <c r="E468" s="58"/>
      <c r="F468" s="58"/>
      <c r="G468" s="58"/>
      <c r="H468" s="58"/>
      <c r="I468" s="58"/>
      <c r="J468" s="59"/>
      <c r="K468" s="192"/>
      <c r="L468" s="60"/>
      <c r="M468" s="58"/>
      <c r="N468" s="56">
        <f>N467+IF(AND(L468="Pago",OR(E468='PC Receitas'!$O$4,E468='PC Receitas'!$O$5,E468='PC Receitas'!$O$6)),J468,IF(AND(L468="Pago",OR(E468='PC Receitas'!$O$7,E468='PC Receitas'!$O$8,E468='PC Receitas'!$O$9,E468='PC Receitas'!$O$10,E468='PC Receitas'!$O$11,E468='PC Receitas'!$O$12,E468='PC Receitas'!$O$13,E468='PC Receitas'!$O$14)),-J468,0))</f>
        <v>7872.57</v>
      </c>
      <c r="S468" s="153" t="e">
        <f t="shared" si="36"/>
        <v>#N/A</v>
      </c>
      <c r="T468" s="150" t="e">
        <f t="shared" si="37"/>
        <v>#N/A</v>
      </c>
      <c r="U468" s="150" t="e">
        <f t="shared" si="38"/>
        <v>#N/A</v>
      </c>
      <c r="V468" s="150" t="e">
        <f t="shared" si="39"/>
        <v>#N/A</v>
      </c>
      <c r="W468" s="154" t="e">
        <f>VLOOKUP(E468,'PC Receitas'!$O$4:$P$14,2,FALSE)</f>
        <v>#N/A</v>
      </c>
    </row>
    <row r="469" spans="3:23" ht="19.5" customHeight="1" thickTop="1" thickBot="1" x14ac:dyDescent="0.3">
      <c r="C469" s="58"/>
      <c r="D469" s="58" t="str">
        <f t="shared" ca="1" si="35"/>
        <v/>
      </c>
      <c r="E469" s="58"/>
      <c r="F469" s="58"/>
      <c r="G469" s="58"/>
      <c r="H469" s="58"/>
      <c r="I469" s="58"/>
      <c r="J469" s="59"/>
      <c r="K469" s="192"/>
      <c r="L469" s="60"/>
      <c r="M469" s="58"/>
      <c r="N469" s="56">
        <f>N468+IF(AND(L469="Pago",OR(E469='PC Receitas'!$O$4,E469='PC Receitas'!$O$5,E469='PC Receitas'!$O$6)),J469,IF(AND(L469="Pago",OR(E469='PC Receitas'!$O$7,E469='PC Receitas'!$O$8,E469='PC Receitas'!$O$9,E469='PC Receitas'!$O$10,E469='PC Receitas'!$O$11,E469='PC Receitas'!$O$12,E469='PC Receitas'!$O$13,E469='PC Receitas'!$O$14)),-J469,0))</f>
        <v>7872.57</v>
      </c>
      <c r="S469" s="153" t="e">
        <f t="shared" si="36"/>
        <v>#N/A</v>
      </c>
      <c r="T469" s="150" t="e">
        <f t="shared" si="37"/>
        <v>#N/A</v>
      </c>
      <c r="U469" s="150" t="e">
        <f t="shared" si="38"/>
        <v>#N/A</v>
      </c>
      <c r="V469" s="150" t="e">
        <f t="shared" si="39"/>
        <v>#N/A</v>
      </c>
      <c r="W469" s="154" t="e">
        <f>VLOOKUP(E469,'PC Receitas'!$O$4:$P$14,2,FALSE)</f>
        <v>#N/A</v>
      </c>
    </row>
    <row r="470" spans="3:23" ht="19.5" customHeight="1" thickTop="1" thickBot="1" x14ac:dyDescent="0.3">
      <c r="C470" s="58"/>
      <c r="D470" s="58" t="str">
        <f t="shared" ca="1" si="35"/>
        <v/>
      </c>
      <c r="E470" s="58"/>
      <c r="F470" s="58"/>
      <c r="G470" s="58"/>
      <c r="H470" s="58"/>
      <c r="I470" s="58"/>
      <c r="J470" s="59"/>
      <c r="K470" s="192"/>
      <c r="L470" s="60"/>
      <c r="M470" s="58"/>
      <c r="N470" s="56">
        <f>N469+IF(AND(L470="Pago",OR(E470='PC Receitas'!$O$4,E470='PC Receitas'!$O$5,E470='PC Receitas'!$O$6)),J470,IF(AND(L470="Pago",OR(E470='PC Receitas'!$O$7,E470='PC Receitas'!$O$8,E470='PC Receitas'!$O$9,E470='PC Receitas'!$O$10,E470='PC Receitas'!$O$11,E470='PC Receitas'!$O$12,E470='PC Receitas'!$O$13,E470='PC Receitas'!$O$14)),-J470,0))</f>
        <v>7872.57</v>
      </c>
      <c r="S470" s="153" t="e">
        <f t="shared" si="36"/>
        <v>#N/A</v>
      </c>
      <c r="T470" s="150" t="e">
        <f t="shared" si="37"/>
        <v>#N/A</v>
      </c>
      <c r="U470" s="150" t="e">
        <f t="shared" si="38"/>
        <v>#N/A</v>
      </c>
      <c r="V470" s="150" t="e">
        <f t="shared" si="39"/>
        <v>#N/A</v>
      </c>
      <c r="W470" s="154" t="e">
        <f>VLOOKUP(E470,'PC Receitas'!$O$4:$P$14,2,FALSE)</f>
        <v>#N/A</v>
      </c>
    </row>
    <row r="471" spans="3:23" ht="19.5" customHeight="1" thickTop="1" thickBot="1" x14ac:dyDescent="0.3">
      <c r="C471" s="58"/>
      <c r="D471" s="58" t="str">
        <f t="shared" ca="1" si="35"/>
        <v/>
      </c>
      <c r="E471" s="58"/>
      <c r="F471" s="58"/>
      <c r="G471" s="58"/>
      <c r="H471" s="58"/>
      <c r="I471" s="58"/>
      <c r="J471" s="59"/>
      <c r="K471" s="192"/>
      <c r="L471" s="60"/>
      <c r="M471" s="58"/>
      <c r="N471" s="56">
        <f>N470+IF(AND(L471="Pago",OR(E471='PC Receitas'!$O$4,E471='PC Receitas'!$O$5,E471='PC Receitas'!$O$6)),J471,IF(AND(L471="Pago",OR(E471='PC Receitas'!$O$7,E471='PC Receitas'!$O$8,E471='PC Receitas'!$O$9,E471='PC Receitas'!$O$10,E471='PC Receitas'!$O$11,E471='PC Receitas'!$O$12,E471='PC Receitas'!$O$13,E471='PC Receitas'!$O$14)),-J471,0))</f>
        <v>7872.57</v>
      </c>
      <c r="S471" s="153" t="e">
        <f t="shared" si="36"/>
        <v>#N/A</v>
      </c>
      <c r="T471" s="150" t="e">
        <f t="shared" si="37"/>
        <v>#N/A</v>
      </c>
      <c r="U471" s="150" t="e">
        <f t="shared" si="38"/>
        <v>#N/A</v>
      </c>
      <c r="V471" s="150" t="e">
        <f t="shared" si="39"/>
        <v>#N/A</v>
      </c>
      <c r="W471" s="154" t="e">
        <f>VLOOKUP(E471,'PC Receitas'!$O$4:$P$14,2,FALSE)</f>
        <v>#N/A</v>
      </c>
    </row>
    <row r="472" spans="3:23" ht="19.5" customHeight="1" thickTop="1" thickBot="1" x14ac:dyDescent="0.3">
      <c r="C472" s="58"/>
      <c r="D472" s="58" t="str">
        <f t="shared" ca="1" si="35"/>
        <v/>
      </c>
      <c r="E472" s="58"/>
      <c r="F472" s="58"/>
      <c r="G472" s="58"/>
      <c r="H472" s="58"/>
      <c r="I472" s="58"/>
      <c r="J472" s="59"/>
      <c r="K472" s="192"/>
      <c r="L472" s="60"/>
      <c r="M472" s="58"/>
      <c r="N472" s="56">
        <f>N471+IF(AND(L472="Pago",OR(E472='PC Receitas'!$O$4,E472='PC Receitas'!$O$5,E472='PC Receitas'!$O$6)),J472,IF(AND(L472="Pago",OR(E472='PC Receitas'!$O$7,E472='PC Receitas'!$O$8,E472='PC Receitas'!$O$9,E472='PC Receitas'!$O$10,E472='PC Receitas'!$O$11,E472='PC Receitas'!$O$12,E472='PC Receitas'!$O$13,E472='PC Receitas'!$O$14)),-J472,0))</f>
        <v>7872.57</v>
      </c>
      <c r="S472" s="153" t="e">
        <f t="shared" si="36"/>
        <v>#N/A</v>
      </c>
      <c r="T472" s="150" t="e">
        <f t="shared" si="37"/>
        <v>#N/A</v>
      </c>
      <c r="U472" s="150" t="e">
        <f t="shared" si="38"/>
        <v>#N/A</v>
      </c>
      <c r="V472" s="150" t="e">
        <f t="shared" si="39"/>
        <v>#N/A</v>
      </c>
      <c r="W472" s="154" t="e">
        <f>VLOOKUP(E472,'PC Receitas'!$O$4:$P$14,2,FALSE)</f>
        <v>#N/A</v>
      </c>
    </row>
    <row r="473" spans="3:23" ht="19.5" customHeight="1" thickTop="1" thickBot="1" x14ac:dyDescent="0.3">
      <c r="C473" s="58"/>
      <c r="D473" s="58" t="str">
        <f t="shared" ca="1" si="35"/>
        <v/>
      </c>
      <c r="E473" s="58"/>
      <c r="F473" s="58"/>
      <c r="G473" s="58"/>
      <c r="H473" s="58"/>
      <c r="I473" s="58"/>
      <c r="J473" s="59"/>
      <c r="K473" s="192"/>
      <c r="L473" s="60"/>
      <c r="M473" s="58"/>
      <c r="N473" s="56">
        <f>N472+IF(AND(L473="Pago",OR(E473='PC Receitas'!$O$4,E473='PC Receitas'!$O$5,E473='PC Receitas'!$O$6)),J473,IF(AND(L473="Pago",OR(E473='PC Receitas'!$O$7,E473='PC Receitas'!$O$8,E473='PC Receitas'!$O$9,E473='PC Receitas'!$O$10,E473='PC Receitas'!$O$11,E473='PC Receitas'!$O$12,E473='PC Receitas'!$O$13,E473='PC Receitas'!$O$14)),-J473,0))</f>
        <v>7872.57</v>
      </c>
      <c r="S473" s="153" t="e">
        <f t="shared" si="36"/>
        <v>#N/A</v>
      </c>
      <c r="T473" s="150" t="e">
        <f t="shared" si="37"/>
        <v>#N/A</v>
      </c>
      <c r="U473" s="150" t="e">
        <f t="shared" si="38"/>
        <v>#N/A</v>
      </c>
      <c r="V473" s="150" t="e">
        <f t="shared" si="39"/>
        <v>#N/A</v>
      </c>
      <c r="W473" s="154" t="e">
        <f>VLOOKUP(E473,'PC Receitas'!$O$4:$P$14,2,FALSE)</f>
        <v>#N/A</v>
      </c>
    </row>
    <row r="474" spans="3:23" ht="19.5" customHeight="1" thickTop="1" thickBot="1" x14ac:dyDescent="0.3">
      <c r="C474" s="58"/>
      <c r="D474" s="58" t="str">
        <f t="shared" ca="1" si="35"/>
        <v/>
      </c>
      <c r="E474" s="58"/>
      <c r="F474" s="58"/>
      <c r="G474" s="58"/>
      <c r="H474" s="58"/>
      <c r="I474" s="58"/>
      <c r="J474" s="59"/>
      <c r="K474" s="192"/>
      <c r="L474" s="60"/>
      <c r="M474" s="58"/>
      <c r="N474" s="56">
        <f>N473+IF(AND(L474="Pago",OR(E474='PC Receitas'!$O$4,E474='PC Receitas'!$O$5,E474='PC Receitas'!$O$6)),J474,IF(AND(L474="Pago",OR(E474='PC Receitas'!$O$7,E474='PC Receitas'!$O$8,E474='PC Receitas'!$O$9,E474='PC Receitas'!$O$10,E474='PC Receitas'!$O$11,E474='PC Receitas'!$O$12,E474='PC Receitas'!$O$13,E474='PC Receitas'!$O$14)),-J474,0))</f>
        <v>7872.57</v>
      </c>
      <c r="S474" s="153" t="e">
        <f t="shared" si="36"/>
        <v>#N/A</v>
      </c>
      <c r="T474" s="150" t="e">
        <f t="shared" si="37"/>
        <v>#N/A</v>
      </c>
      <c r="U474" s="150" t="e">
        <f t="shared" si="38"/>
        <v>#N/A</v>
      </c>
      <c r="V474" s="150" t="e">
        <f t="shared" si="39"/>
        <v>#N/A</v>
      </c>
      <c r="W474" s="154" t="e">
        <f>VLOOKUP(E474,'PC Receitas'!$O$4:$P$14,2,FALSE)</f>
        <v>#N/A</v>
      </c>
    </row>
    <row r="475" spans="3:23" ht="19.5" customHeight="1" thickTop="1" thickBot="1" x14ac:dyDescent="0.3">
      <c r="C475" s="58"/>
      <c r="D475" s="58" t="str">
        <f t="shared" ca="1" si="35"/>
        <v/>
      </c>
      <c r="E475" s="58"/>
      <c r="F475" s="58"/>
      <c r="G475" s="58"/>
      <c r="H475" s="58"/>
      <c r="I475" s="58"/>
      <c r="J475" s="59"/>
      <c r="K475" s="192"/>
      <c r="L475" s="60"/>
      <c r="M475" s="58"/>
      <c r="N475" s="56">
        <f>N474+IF(AND(L475="Pago",OR(E475='PC Receitas'!$O$4,E475='PC Receitas'!$O$5,E475='PC Receitas'!$O$6)),J475,IF(AND(L475="Pago",OR(E475='PC Receitas'!$O$7,E475='PC Receitas'!$O$8,E475='PC Receitas'!$O$9,E475='PC Receitas'!$O$10,E475='PC Receitas'!$O$11,E475='PC Receitas'!$O$12,E475='PC Receitas'!$O$13,E475='PC Receitas'!$O$14)),-J475,0))</f>
        <v>7872.57</v>
      </c>
      <c r="S475" s="153" t="e">
        <f t="shared" si="36"/>
        <v>#N/A</v>
      </c>
      <c r="T475" s="150" t="e">
        <f t="shared" si="37"/>
        <v>#N/A</v>
      </c>
      <c r="U475" s="150" t="e">
        <f t="shared" si="38"/>
        <v>#N/A</v>
      </c>
      <c r="V475" s="150" t="e">
        <f t="shared" si="39"/>
        <v>#N/A</v>
      </c>
      <c r="W475" s="154" t="e">
        <f>VLOOKUP(E475,'PC Receitas'!$O$4:$P$14,2,FALSE)</f>
        <v>#N/A</v>
      </c>
    </row>
    <row r="476" spans="3:23" ht="19.5" customHeight="1" thickTop="1" thickBot="1" x14ac:dyDescent="0.3">
      <c r="C476" s="58"/>
      <c r="D476" s="58" t="str">
        <f t="shared" ca="1" si="35"/>
        <v/>
      </c>
      <c r="E476" s="58"/>
      <c r="F476" s="58"/>
      <c r="G476" s="58"/>
      <c r="H476" s="58"/>
      <c r="I476" s="58"/>
      <c r="J476" s="59"/>
      <c r="K476" s="192"/>
      <c r="L476" s="60"/>
      <c r="M476" s="58"/>
      <c r="N476" s="56">
        <f>N475+IF(AND(L476="Pago",OR(E476='PC Receitas'!$O$4,E476='PC Receitas'!$O$5,E476='PC Receitas'!$O$6)),J476,IF(AND(L476="Pago",OR(E476='PC Receitas'!$O$7,E476='PC Receitas'!$O$8,E476='PC Receitas'!$O$9,E476='PC Receitas'!$O$10,E476='PC Receitas'!$O$11,E476='PC Receitas'!$O$12,E476='PC Receitas'!$O$13,E476='PC Receitas'!$O$14)),-J476,0))</f>
        <v>7872.57</v>
      </c>
      <c r="S476" s="153" t="e">
        <f t="shared" si="36"/>
        <v>#N/A</v>
      </c>
      <c r="T476" s="150" t="e">
        <f t="shared" si="37"/>
        <v>#N/A</v>
      </c>
      <c r="U476" s="150" t="e">
        <f t="shared" si="38"/>
        <v>#N/A</v>
      </c>
      <c r="V476" s="150" t="e">
        <f t="shared" si="39"/>
        <v>#N/A</v>
      </c>
      <c r="W476" s="154" t="e">
        <f>VLOOKUP(E476,'PC Receitas'!$O$4:$P$14,2,FALSE)</f>
        <v>#N/A</v>
      </c>
    </row>
    <row r="477" spans="3:23" ht="19.5" customHeight="1" thickTop="1" thickBot="1" x14ac:dyDescent="0.3">
      <c r="C477" s="58"/>
      <c r="D477" s="58" t="str">
        <f t="shared" ca="1" si="35"/>
        <v/>
      </c>
      <c r="E477" s="58"/>
      <c r="F477" s="58"/>
      <c r="G477" s="58"/>
      <c r="H477" s="58"/>
      <c r="I477" s="58"/>
      <c r="J477" s="59"/>
      <c r="K477" s="192"/>
      <c r="L477" s="60"/>
      <c r="M477" s="58"/>
      <c r="N477" s="56">
        <f>N476+IF(AND(L477="Pago",OR(E477='PC Receitas'!$O$4,E477='PC Receitas'!$O$5,E477='PC Receitas'!$O$6)),J477,IF(AND(L477="Pago",OR(E477='PC Receitas'!$O$7,E477='PC Receitas'!$O$8,E477='PC Receitas'!$O$9,E477='PC Receitas'!$O$10,E477='PC Receitas'!$O$11,E477='PC Receitas'!$O$12,E477='PC Receitas'!$O$13,E477='PC Receitas'!$O$14)),-J477,0))</f>
        <v>7872.57</v>
      </c>
      <c r="S477" s="153" t="e">
        <f t="shared" si="36"/>
        <v>#N/A</v>
      </c>
      <c r="T477" s="150" t="e">
        <f t="shared" si="37"/>
        <v>#N/A</v>
      </c>
      <c r="U477" s="150" t="e">
        <f t="shared" si="38"/>
        <v>#N/A</v>
      </c>
      <c r="V477" s="150" t="e">
        <f t="shared" si="39"/>
        <v>#N/A</v>
      </c>
      <c r="W477" s="154" t="e">
        <f>VLOOKUP(E477,'PC Receitas'!$O$4:$P$14,2,FALSE)</f>
        <v>#N/A</v>
      </c>
    </row>
    <row r="478" spans="3:23" ht="19.5" customHeight="1" thickTop="1" thickBot="1" x14ac:dyDescent="0.3">
      <c r="C478" s="58"/>
      <c r="D478" s="58" t="str">
        <f t="shared" ca="1" si="35"/>
        <v/>
      </c>
      <c r="E478" s="58"/>
      <c r="F478" s="58"/>
      <c r="G478" s="58"/>
      <c r="H478" s="58"/>
      <c r="I478" s="58"/>
      <c r="J478" s="59"/>
      <c r="K478" s="192"/>
      <c r="L478" s="60"/>
      <c r="M478" s="58"/>
      <c r="N478" s="56">
        <f>N477+IF(AND(L478="Pago",OR(E478='PC Receitas'!$O$4,E478='PC Receitas'!$O$5,E478='PC Receitas'!$O$6)),J478,IF(AND(L478="Pago",OR(E478='PC Receitas'!$O$7,E478='PC Receitas'!$O$8,E478='PC Receitas'!$O$9,E478='PC Receitas'!$O$10,E478='PC Receitas'!$O$11,E478='PC Receitas'!$O$12,E478='PC Receitas'!$O$13,E478='PC Receitas'!$O$14)),-J478,0))</f>
        <v>7872.57</v>
      </c>
      <c r="S478" s="153" t="e">
        <f t="shared" si="36"/>
        <v>#N/A</v>
      </c>
      <c r="T478" s="150" t="e">
        <f t="shared" si="37"/>
        <v>#N/A</v>
      </c>
      <c r="U478" s="150" t="e">
        <f t="shared" si="38"/>
        <v>#N/A</v>
      </c>
      <c r="V478" s="150" t="e">
        <f t="shared" si="39"/>
        <v>#N/A</v>
      </c>
      <c r="W478" s="154" t="e">
        <f>VLOOKUP(E478,'PC Receitas'!$O$4:$P$14,2,FALSE)</f>
        <v>#N/A</v>
      </c>
    </row>
    <row r="479" spans="3:23" ht="19.5" customHeight="1" thickTop="1" thickBot="1" x14ac:dyDescent="0.3">
      <c r="C479" s="58"/>
      <c r="D479" s="58" t="str">
        <f t="shared" ca="1" si="35"/>
        <v/>
      </c>
      <c r="E479" s="58"/>
      <c r="F479" s="58"/>
      <c r="G479" s="58"/>
      <c r="H479" s="58"/>
      <c r="I479" s="58"/>
      <c r="J479" s="59"/>
      <c r="K479" s="192"/>
      <c r="L479" s="60"/>
      <c r="M479" s="58"/>
      <c r="N479" s="56">
        <f>N478+IF(AND(L479="Pago",OR(E479='PC Receitas'!$O$4,E479='PC Receitas'!$O$5,E479='PC Receitas'!$O$6)),J479,IF(AND(L479="Pago",OR(E479='PC Receitas'!$O$7,E479='PC Receitas'!$O$8,E479='PC Receitas'!$O$9,E479='PC Receitas'!$O$10,E479='PC Receitas'!$O$11,E479='PC Receitas'!$O$12,E479='PC Receitas'!$O$13,E479='PC Receitas'!$O$14)),-J479,0))</f>
        <v>7872.57</v>
      </c>
      <c r="S479" s="153" t="e">
        <f t="shared" si="36"/>
        <v>#N/A</v>
      </c>
      <c r="T479" s="150" t="e">
        <f t="shared" si="37"/>
        <v>#N/A</v>
      </c>
      <c r="U479" s="150" t="e">
        <f t="shared" si="38"/>
        <v>#N/A</v>
      </c>
      <c r="V479" s="150" t="e">
        <f t="shared" si="39"/>
        <v>#N/A</v>
      </c>
      <c r="W479" s="154" t="e">
        <f>VLOOKUP(E479,'PC Receitas'!$O$4:$P$14,2,FALSE)</f>
        <v>#N/A</v>
      </c>
    </row>
    <row r="480" spans="3:23" ht="19.5" customHeight="1" thickTop="1" thickBot="1" x14ac:dyDescent="0.3">
      <c r="C480" s="58"/>
      <c r="D480" s="58" t="str">
        <f t="shared" ca="1" si="35"/>
        <v/>
      </c>
      <c r="E480" s="58"/>
      <c r="F480" s="58"/>
      <c r="G480" s="58"/>
      <c r="H480" s="58"/>
      <c r="I480" s="58"/>
      <c r="J480" s="59"/>
      <c r="K480" s="192"/>
      <c r="L480" s="60"/>
      <c r="M480" s="58"/>
      <c r="N480" s="56">
        <f>N479+IF(AND(L480="Pago",OR(E480='PC Receitas'!$O$4,E480='PC Receitas'!$O$5,E480='PC Receitas'!$O$6)),J480,IF(AND(L480="Pago",OR(E480='PC Receitas'!$O$7,E480='PC Receitas'!$O$8,E480='PC Receitas'!$O$9,E480='PC Receitas'!$O$10,E480='PC Receitas'!$O$11,E480='PC Receitas'!$O$12,E480='PC Receitas'!$O$13,E480='PC Receitas'!$O$14)),-J480,0))</f>
        <v>7872.57</v>
      </c>
      <c r="S480" s="153" t="e">
        <f t="shared" si="36"/>
        <v>#N/A</v>
      </c>
      <c r="T480" s="150" t="e">
        <f t="shared" si="37"/>
        <v>#N/A</v>
      </c>
      <c r="U480" s="150" t="e">
        <f t="shared" si="38"/>
        <v>#N/A</v>
      </c>
      <c r="V480" s="150" t="e">
        <f t="shared" si="39"/>
        <v>#N/A</v>
      </c>
      <c r="W480" s="154" t="e">
        <f>VLOOKUP(E480,'PC Receitas'!$O$4:$P$14,2,FALSE)</f>
        <v>#N/A</v>
      </c>
    </row>
    <row r="481" spans="3:23" ht="19.5" customHeight="1" thickTop="1" thickBot="1" x14ac:dyDescent="0.3">
      <c r="C481" s="58"/>
      <c r="D481" s="58" t="str">
        <f t="shared" ca="1" si="35"/>
        <v/>
      </c>
      <c r="E481" s="58"/>
      <c r="F481" s="58"/>
      <c r="G481" s="58"/>
      <c r="H481" s="58"/>
      <c r="I481" s="58"/>
      <c r="J481" s="59"/>
      <c r="K481" s="192"/>
      <c r="L481" s="60"/>
      <c r="M481" s="58"/>
      <c r="N481" s="56">
        <f>N480+IF(AND(L481="Pago",OR(E481='PC Receitas'!$O$4,E481='PC Receitas'!$O$5,E481='PC Receitas'!$O$6)),J481,IF(AND(L481="Pago",OR(E481='PC Receitas'!$O$7,E481='PC Receitas'!$O$8,E481='PC Receitas'!$O$9,E481='PC Receitas'!$O$10,E481='PC Receitas'!$O$11,E481='PC Receitas'!$O$12,E481='PC Receitas'!$O$13,E481='PC Receitas'!$O$14)),-J481,0))</f>
        <v>7872.57</v>
      </c>
      <c r="S481" s="153" t="e">
        <f t="shared" si="36"/>
        <v>#N/A</v>
      </c>
      <c r="T481" s="150" t="e">
        <f t="shared" si="37"/>
        <v>#N/A</v>
      </c>
      <c r="U481" s="150" t="e">
        <f t="shared" si="38"/>
        <v>#N/A</v>
      </c>
      <c r="V481" s="150" t="e">
        <f t="shared" si="39"/>
        <v>#N/A</v>
      </c>
      <c r="W481" s="154" t="e">
        <f>VLOOKUP(E481,'PC Receitas'!$O$4:$P$14,2,FALSE)</f>
        <v>#N/A</v>
      </c>
    </row>
    <row r="482" spans="3:23" ht="19.5" customHeight="1" thickTop="1" thickBot="1" x14ac:dyDescent="0.3">
      <c r="C482" s="58"/>
      <c r="D482" s="58" t="str">
        <f t="shared" ca="1" si="35"/>
        <v/>
      </c>
      <c r="E482" s="58"/>
      <c r="F482" s="58"/>
      <c r="G482" s="58"/>
      <c r="H482" s="58"/>
      <c r="I482" s="58"/>
      <c r="J482" s="59"/>
      <c r="K482" s="192"/>
      <c r="L482" s="60"/>
      <c r="M482" s="58"/>
      <c r="N482" s="56">
        <f>N481+IF(AND(L482="Pago",OR(E482='PC Receitas'!$O$4,E482='PC Receitas'!$O$5,E482='PC Receitas'!$O$6)),J482,IF(AND(L482="Pago",OR(E482='PC Receitas'!$O$7,E482='PC Receitas'!$O$8,E482='PC Receitas'!$O$9,E482='PC Receitas'!$O$10,E482='PC Receitas'!$O$11,E482='PC Receitas'!$O$12,E482='PC Receitas'!$O$13,E482='PC Receitas'!$O$14)),-J482,0))</f>
        <v>7872.57</v>
      </c>
      <c r="S482" s="153" t="e">
        <f t="shared" si="36"/>
        <v>#N/A</v>
      </c>
      <c r="T482" s="150" t="e">
        <f t="shared" si="37"/>
        <v>#N/A</v>
      </c>
      <c r="U482" s="150" t="e">
        <f t="shared" si="38"/>
        <v>#N/A</v>
      </c>
      <c r="V482" s="150" t="e">
        <f t="shared" si="39"/>
        <v>#N/A</v>
      </c>
      <c r="W482" s="154" t="e">
        <f>VLOOKUP(E482,'PC Receitas'!$O$4:$P$14,2,FALSE)</f>
        <v>#N/A</v>
      </c>
    </row>
    <row r="483" spans="3:23" ht="19.5" customHeight="1" thickTop="1" thickBot="1" x14ac:dyDescent="0.3">
      <c r="C483" s="58"/>
      <c r="D483" s="58" t="str">
        <f t="shared" ca="1" si="35"/>
        <v/>
      </c>
      <c r="E483" s="58"/>
      <c r="F483" s="58"/>
      <c r="G483" s="58"/>
      <c r="H483" s="58"/>
      <c r="I483" s="58"/>
      <c r="J483" s="59"/>
      <c r="K483" s="192"/>
      <c r="L483" s="60"/>
      <c r="M483" s="58"/>
      <c r="N483" s="56">
        <f>N482+IF(AND(L483="Pago",OR(E483='PC Receitas'!$O$4,E483='PC Receitas'!$O$5,E483='PC Receitas'!$O$6)),J483,IF(AND(L483="Pago",OR(E483='PC Receitas'!$O$7,E483='PC Receitas'!$O$8,E483='PC Receitas'!$O$9,E483='PC Receitas'!$O$10,E483='PC Receitas'!$O$11,E483='PC Receitas'!$O$12,E483='PC Receitas'!$O$13,E483='PC Receitas'!$O$14)),-J483,0))</f>
        <v>7872.57</v>
      </c>
      <c r="S483" s="153" t="e">
        <f t="shared" si="36"/>
        <v>#N/A</v>
      </c>
      <c r="T483" s="150" t="e">
        <f t="shared" si="37"/>
        <v>#N/A</v>
      </c>
      <c r="U483" s="150" t="e">
        <f t="shared" si="38"/>
        <v>#N/A</v>
      </c>
      <c r="V483" s="150" t="e">
        <f t="shared" si="39"/>
        <v>#N/A</v>
      </c>
      <c r="W483" s="154" t="e">
        <f>VLOOKUP(E483,'PC Receitas'!$O$4:$P$14,2,FALSE)</f>
        <v>#N/A</v>
      </c>
    </row>
    <row r="484" spans="3:23" ht="19.5" customHeight="1" thickTop="1" thickBot="1" x14ac:dyDescent="0.3">
      <c r="C484" s="58"/>
      <c r="D484" s="58" t="str">
        <f t="shared" ca="1" si="35"/>
        <v/>
      </c>
      <c r="E484" s="58"/>
      <c r="F484" s="58"/>
      <c r="G484" s="58"/>
      <c r="H484" s="58"/>
      <c r="I484" s="58"/>
      <c r="J484" s="59"/>
      <c r="K484" s="192"/>
      <c r="L484" s="60"/>
      <c r="M484" s="58"/>
      <c r="N484" s="56">
        <f>N483+IF(AND(L484="Pago",OR(E484='PC Receitas'!$O$4,E484='PC Receitas'!$O$5,E484='PC Receitas'!$O$6)),J484,IF(AND(L484="Pago",OR(E484='PC Receitas'!$O$7,E484='PC Receitas'!$O$8,E484='PC Receitas'!$O$9,E484='PC Receitas'!$O$10,E484='PC Receitas'!$O$11,E484='PC Receitas'!$O$12,E484='PC Receitas'!$O$13,E484='PC Receitas'!$O$14)),-J484,0))</f>
        <v>7872.57</v>
      </c>
      <c r="S484" s="153" t="e">
        <f t="shared" si="36"/>
        <v>#N/A</v>
      </c>
      <c r="T484" s="150" t="e">
        <f t="shared" si="37"/>
        <v>#N/A</v>
      </c>
      <c r="U484" s="150" t="e">
        <f t="shared" si="38"/>
        <v>#N/A</v>
      </c>
      <c r="V484" s="150" t="e">
        <f t="shared" si="39"/>
        <v>#N/A</v>
      </c>
      <c r="W484" s="154" t="e">
        <f>VLOOKUP(E484,'PC Receitas'!$O$4:$P$14,2,FALSE)</f>
        <v>#N/A</v>
      </c>
    </row>
    <row r="485" spans="3:23" ht="19.5" customHeight="1" thickTop="1" thickBot="1" x14ac:dyDescent="0.3">
      <c r="C485" s="58"/>
      <c r="D485" s="58" t="str">
        <f t="shared" ca="1" si="35"/>
        <v/>
      </c>
      <c r="E485" s="58"/>
      <c r="F485" s="58"/>
      <c r="G485" s="58"/>
      <c r="H485" s="58"/>
      <c r="I485" s="58"/>
      <c r="J485" s="59"/>
      <c r="K485" s="192"/>
      <c r="L485" s="60"/>
      <c r="M485" s="58"/>
      <c r="N485" s="56">
        <f>N484+IF(AND(L485="Pago",OR(E485='PC Receitas'!$O$4,E485='PC Receitas'!$O$5,E485='PC Receitas'!$O$6)),J485,IF(AND(L485="Pago",OR(E485='PC Receitas'!$O$7,E485='PC Receitas'!$O$8,E485='PC Receitas'!$O$9,E485='PC Receitas'!$O$10,E485='PC Receitas'!$O$11,E485='PC Receitas'!$O$12,E485='PC Receitas'!$O$13,E485='PC Receitas'!$O$14)),-J485,0))</f>
        <v>7872.57</v>
      </c>
      <c r="S485" s="153" t="e">
        <f t="shared" si="36"/>
        <v>#N/A</v>
      </c>
      <c r="T485" s="150" t="e">
        <f t="shared" si="37"/>
        <v>#N/A</v>
      </c>
      <c r="U485" s="150" t="e">
        <f t="shared" si="38"/>
        <v>#N/A</v>
      </c>
      <c r="V485" s="150" t="e">
        <f t="shared" si="39"/>
        <v>#N/A</v>
      </c>
      <c r="W485" s="154" t="e">
        <f>VLOOKUP(E485,'PC Receitas'!$O$4:$P$14,2,FALSE)</f>
        <v>#N/A</v>
      </c>
    </row>
    <row r="486" spans="3:23" ht="19.5" customHeight="1" thickTop="1" thickBot="1" x14ac:dyDescent="0.3">
      <c r="C486" s="58"/>
      <c r="D486" s="58" t="str">
        <f t="shared" ca="1" si="35"/>
        <v/>
      </c>
      <c r="E486" s="58"/>
      <c r="F486" s="58"/>
      <c r="G486" s="58"/>
      <c r="H486" s="58"/>
      <c r="I486" s="58"/>
      <c r="J486" s="59"/>
      <c r="K486" s="192"/>
      <c r="L486" s="60"/>
      <c r="M486" s="58"/>
      <c r="N486" s="56">
        <f>N485+IF(AND(L486="Pago",OR(E486='PC Receitas'!$O$4,E486='PC Receitas'!$O$5,E486='PC Receitas'!$O$6)),J486,IF(AND(L486="Pago",OR(E486='PC Receitas'!$O$7,E486='PC Receitas'!$O$8,E486='PC Receitas'!$O$9,E486='PC Receitas'!$O$10,E486='PC Receitas'!$O$11,E486='PC Receitas'!$O$12,E486='PC Receitas'!$O$13,E486='PC Receitas'!$O$14)),-J486,0))</f>
        <v>7872.57</v>
      </c>
      <c r="S486" s="153" t="e">
        <f t="shared" si="36"/>
        <v>#N/A</v>
      </c>
      <c r="T486" s="150" t="e">
        <f t="shared" si="37"/>
        <v>#N/A</v>
      </c>
      <c r="U486" s="150" t="e">
        <f t="shared" si="38"/>
        <v>#N/A</v>
      </c>
      <c r="V486" s="150" t="e">
        <f t="shared" si="39"/>
        <v>#N/A</v>
      </c>
      <c r="W486" s="154" t="e">
        <f>VLOOKUP(E486,'PC Receitas'!$O$4:$P$14,2,FALSE)</f>
        <v>#N/A</v>
      </c>
    </row>
    <row r="487" spans="3:23" ht="19.5" customHeight="1" thickTop="1" thickBot="1" x14ac:dyDescent="0.3">
      <c r="C487" s="58"/>
      <c r="D487" s="58" t="str">
        <f t="shared" ca="1" si="35"/>
        <v/>
      </c>
      <c r="E487" s="58"/>
      <c r="F487" s="58"/>
      <c r="G487" s="58"/>
      <c r="H487" s="58"/>
      <c r="I487" s="58"/>
      <c r="J487" s="59"/>
      <c r="K487" s="192"/>
      <c r="L487" s="60"/>
      <c r="M487" s="58"/>
      <c r="N487" s="56">
        <f>N486+IF(AND(L487="Pago",OR(E487='PC Receitas'!$O$4,E487='PC Receitas'!$O$5,E487='PC Receitas'!$O$6)),J487,IF(AND(L487="Pago",OR(E487='PC Receitas'!$O$7,E487='PC Receitas'!$O$8,E487='PC Receitas'!$O$9,E487='PC Receitas'!$O$10,E487='PC Receitas'!$O$11,E487='PC Receitas'!$O$12,E487='PC Receitas'!$O$13,E487='PC Receitas'!$O$14)),-J487,0))</f>
        <v>7872.57</v>
      </c>
      <c r="S487" s="153" t="e">
        <f t="shared" si="36"/>
        <v>#N/A</v>
      </c>
      <c r="T487" s="150" t="e">
        <f t="shared" si="37"/>
        <v>#N/A</v>
      </c>
      <c r="U487" s="150" t="e">
        <f t="shared" si="38"/>
        <v>#N/A</v>
      </c>
      <c r="V487" s="150" t="e">
        <f t="shared" si="39"/>
        <v>#N/A</v>
      </c>
      <c r="W487" s="154" t="e">
        <f>VLOOKUP(E487,'PC Receitas'!$O$4:$P$14,2,FALSE)</f>
        <v>#N/A</v>
      </c>
    </row>
    <row r="488" spans="3:23" ht="19.5" customHeight="1" thickTop="1" thickBot="1" x14ac:dyDescent="0.3">
      <c r="C488" s="58"/>
      <c r="D488" s="58" t="str">
        <f t="shared" ca="1" si="35"/>
        <v/>
      </c>
      <c r="E488" s="58"/>
      <c r="F488" s="58"/>
      <c r="G488" s="58"/>
      <c r="H488" s="58"/>
      <c r="I488" s="58"/>
      <c r="J488" s="59"/>
      <c r="K488" s="192"/>
      <c r="L488" s="60"/>
      <c r="M488" s="58"/>
      <c r="N488" s="56">
        <f>N487+IF(AND(L488="Pago",OR(E488='PC Receitas'!$O$4,E488='PC Receitas'!$O$5,E488='PC Receitas'!$O$6)),J488,IF(AND(L488="Pago",OR(E488='PC Receitas'!$O$7,E488='PC Receitas'!$O$8,E488='PC Receitas'!$O$9,E488='PC Receitas'!$O$10,E488='PC Receitas'!$O$11,E488='PC Receitas'!$O$12,E488='PC Receitas'!$O$13,E488='PC Receitas'!$O$14)),-J488,0))</f>
        <v>7872.57</v>
      </c>
      <c r="S488" s="153" t="e">
        <f t="shared" si="36"/>
        <v>#N/A</v>
      </c>
      <c r="T488" s="150" t="e">
        <f t="shared" si="37"/>
        <v>#N/A</v>
      </c>
      <c r="U488" s="150" t="e">
        <f t="shared" si="38"/>
        <v>#N/A</v>
      </c>
      <c r="V488" s="150" t="e">
        <f t="shared" si="39"/>
        <v>#N/A</v>
      </c>
      <c r="W488" s="154" t="e">
        <f>VLOOKUP(E488,'PC Receitas'!$O$4:$P$14,2,FALSE)</f>
        <v>#N/A</v>
      </c>
    </row>
    <row r="489" spans="3:23" ht="19.5" customHeight="1" thickTop="1" thickBot="1" x14ac:dyDescent="0.3">
      <c r="C489" s="58"/>
      <c r="D489" s="58" t="str">
        <f t="shared" ca="1" si="35"/>
        <v/>
      </c>
      <c r="E489" s="58"/>
      <c r="F489" s="58"/>
      <c r="G489" s="58"/>
      <c r="H489" s="58"/>
      <c r="I489" s="58"/>
      <c r="J489" s="59"/>
      <c r="K489" s="192"/>
      <c r="L489" s="60"/>
      <c r="M489" s="58"/>
      <c r="N489" s="56">
        <f>N488+IF(AND(L489="Pago",OR(E489='PC Receitas'!$O$4,E489='PC Receitas'!$O$5,E489='PC Receitas'!$O$6)),J489,IF(AND(L489="Pago",OR(E489='PC Receitas'!$O$7,E489='PC Receitas'!$O$8,E489='PC Receitas'!$O$9,E489='PC Receitas'!$O$10,E489='PC Receitas'!$O$11,E489='PC Receitas'!$O$12,E489='PC Receitas'!$O$13,E489='PC Receitas'!$O$14)),-J489,0))</f>
        <v>7872.57</v>
      </c>
      <c r="S489" s="153" t="e">
        <f t="shared" si="36"/>
        <v>#N/A</v>
      </c>
      <c r="T489" s="150" t="e">
        <f t="shared" si="37"/>
        <v>#N/A</v>
      </c>
      <c r="U489" s="150" t="e">
        <f t="shared" si="38"/>
        <v>#N/A</v>
      </c>
      <c r="V489" s="150" t="e">
        <f t="shared" si="39"/>
        <v>#N/A</v>
      </c>
      <c r="W489" s="154" t="e">
        <f>VLOOKUP(E489,'PC Receitas'!$O$4:$P$14,2,FALSE)</f>
        <v>#N/A</v>
      </c>
    </row>
    <row r="490" spans="3:23" ht="19.5" customHeight="1" thickTop="1" thickBot="1" x14ac:dyDescent="0.3">
      <c r="C490" s="58"/>
      <c r="D490" s="58" t="str">
        <f t="shared" ca="1" si="35"/>
        <v/>
      </c>
      <c r="E490" s="58"/>
      <c r="F490" s="58"/>
      <c r="G490" s="58"/>
      <c r="H490" s="58"/>
      <c r="I490" s="58"/>
      <c r="J490" s="59"/>
      <c r="K490" s="192"/>
      <c r="L490" s="60"/>
      <c r="M490" s="58"/>
      <c r="N490" s="56">
        <f>N489+IF(AND(L490="Pago",OR(E490='PC Receitas'!$O$4,E490='PC Receitas'!$O$5,E490='PC Receitas'!$O$6)),J490,IF(AND(L490="Pago",OR(E490='PC Receitas'!$O$7,E490='PC Receitas'!$O$8,E490='PC Receitas'!$O$9,E490='PC Receitas'!$O$10,E490='PC Receitas'!$O$11,E490='PC Receitas'!$O$12,E490='PC Receitas'!$O$13,E490='PC Receitas'!$O$14)),-J490,0))</f>
        <v>7872.57</v>
      </c>
      <c r="S490" s="153" t="e">
        <f t="shared" si="36"/>
        <v>#N/A</v>
      </c>
      <c r="T490" s="150" t="e">
        <f t="shared" si="37"/>
        <v>#N/A</v>
      </c>
      <c r="U490" s="150" t="e">
        <f t="shared" si="38"/>
        <v>#N/A</v>
      </c>
      <c r="V490" s="150" t="e">
        <f t="shared" si="39"/>
        <v>#N/A</v>
      </c>
      <c r="W490" s="154" t="e">
        <f>VLOOKUP(E490,'PC Receitas'!$O$4:$P$14,2,FALSE)</f>
        <v>#N/A</v>
      </c>
    </row>
    <row r="491" spans="3:23" ht="19.5" customHeight="1" thickTop="1" thickBot="1" x14ac:dyDescent="0.3">
      <c r="C491" s="58"/>
      <c r="D491" s="58" t="str">
        <f t="shared" ca="1" si="35"/>
        <v/>
      </c>
      <c r="E491" s="58"/>
      <c r="F491" s="58"/>
      <c r="G491" s="58"/>
      <c r="H491" s="58"/>
      <c r="I491" s="58"/>
      <c r="J491" s="59"/>
      <c r="K491" s="192"/>
      <c r="L491" s="60"/>
      <c r="M491" s="58"/>
      <c r="N491" s="56">
        <f>N490+IF(AND(L491="Pago",OR(E491='PC Receitas'!$O$4,E491='PC Receitas'!$O$5,E491='PC Receitas'!$O$6)),J491,IF(AND(L491="Pago",OR(E491='PC Receitas'!$O$7,E491='PC Receitas'!$O$8,E491='PC Receitas'!$O$9,E491='PC Receitas'!$O$10,E491='PC Receitas'!$O$11,E491='PC Receitas'!$O$12,E491='PC Receitas'!$O$13,E491='PC Receitas'!$O$14)),-J491,0))</f>
        <v>7872.57</v>
      </c>
      <c r="S491" s="153" t="e">
        <f t="shared" si="36"/>
        <v>#N/A</v>
      </c>
      <c r="T491" s="150" t="e">
        <f t="shared" si="37"/>
        <v>#N/A</v>
      </c>
      <c r="U491" s="150" t="e">
        <f t="shared" si="38"/>
        <v>#N/A</v>
      </c>
      <c r="V491" s="150" t="e">
        <f t="shared" si="39"/>
        <v>#N/A</v>
      </c>
      <c r="W491" s="154" t="e">
        <f>VLOOKUP(E491,'PC Receitas'!$O$4:$P$14,2,FALSE)</f>
        <v>#N/A</v>
      </c>
    </row>
    <row r="492" spans="3:23" ht="19.5" customHeight="1" thickTop="1" thickBot="1" x14ac:dyDescent="0.3">
      <c r="C492" s="58"/>
      <c r="D492" s="58" t="str">
        <f t="shared" ca="1" si="35"/>
        <v/>
      </c>
      <c r="E492" s="58"/>
      <c r="F492" s="58"/>
      <c r="G492" s="58"/>
      <c r="H492" s="58"/>
      <c r="I492" s="58"/>
      <c r="J492" s="59"/>
      <c r="K492" s="192"/>
      <c r="L492" s="60"/>
      <c r="M492" s="58"/>
      <c r="N492" s="56">
        <f>N491+IF(AND(L492="Pago",OR(E492='PC Receitas'!$O$4,E492='PC Receitas'!$O$5,E492='PC Receitas'!$O$6)),J492,IF(AND(L492="Pago",OR(E492='PC Receitas'!$O$7,E492='PC Receitas'!$O$8,E492='PC Receitas'!$O$9,E492='PC Receitas'!$O$10,E492='PC Receitas'!$O$11,E492='PC Receitas'!$O$12,E492='PC Receitas'!$O$13,E492='PC Receitas'!$O$14)),-J492,0))</f>
        <v>7872.57</v>
      </c>
      <c r="S492" s="153" t="e">
        <f t="shared" si="36"/>
        <v>#N/A</v>
      </c>
      <c r="T492" s="150" t="e">
        <f t="shared" si="37"/>
        <v>#N/A</v>
      </c>
      <c r="U492" s="150" t="e">
        <f t="shared" si="38"/>
        <v>#N/A</v>
      </c>
      <c r="V492" s="150" t="e">
        <f t="shared" si="39"/>
        <v>#N/A</v>
      </c>
      <c r="W492" s="154" t="e">
        <f>VLOOKUP(E492,'PC Receitas'!$O$4:$P$14,2,FALSE)</f>
        <v>#N/A</v>
      </c>
    </row>
    <row r="493" spans="3:23" ht="19.5" customHeight="1" thickTop="1" thickBot="1" x14ac:dyDescent="0.3">
      <c r="C493" s="58"/>
      <c r="D493" s="58" t="str">
        <f t="shared" ca="1" si="35"/>
        <v/>
      </c>
      <c r="E493" s="58"/>
      <c r="F493" s="58"/>
      <c r="G493" s="58"/>
      <c r="H493" s="58"/>
      <c r="I493" s="58"/>
      <c r="J493" s="59"/>
      <c r="K493" s="192"/>
      <c r="L493" s="60"/>
      <c r="M493" s="58"/>
      <c r="N493" s="56">
        <f>N492+IF(AND(L493="Pago",OR(E493='PC Receitas'!$O$4,E493='PC Receitas'!$O$5,E493='PC Receitas'!$O$6)),J493,IF(AND(L493="Pago",OR(E493='PC Receitas'!$O$7,E493='PC Receitas'!$O$8,E493='PC Receitas'!$O$9,E493='PC Receitas'!$O$10,E493='PC Receitas'!$O$11,E493='PC Receitas'!$O$12,E493='PC Receitas'!$O$13,E493='PC Receitas'!$O$14)),-J493,0))</f>
        <v>7872.57</v>
      </c>
      <c r="S493" s="153" t="e">
        <f t="shared" si="36"/>
        <v>#N/A</v>
      </c>
      <c r="T493" s="150" t="e">
        <f t="shared" si="37"/>
        <v>#N/A</v>
      </c>
      <c r="U493" s="150" t="e">
        <f t="shared" si="38"/>
        <v>#N/A</v>
      </c>
      <c r="V493" s="150" t="e">
        <f t="shared" si="39"/>
        <v>#N/A</v>
      </c>
      <c r="W493" s="154" t="e">
        <f>VLOOKUP(E493,'PC Receitas'!$O$4:$P$14,2,FALSE)</f>
        <v>#N/A</v>
      </c>
    </row>
    <row r="494" spans="3:23" ht="19.5" customHeight="1" thickTop="1" thickBot="1" x14ac:dyDescent="0.3">
      <c r="C494" s="58"/>
      <c r="D494" s="58" t="str">
        <f t="shared" ca="1" si="35"/>
        <v/>
      </c>
      <c r="E494" s="58"/>
      <c r="F494" s="58"/>
      <c r="G494" s="58"/>
      <c r="H494" s="58"/>
      <c r="I494" s="58"/>
      <c r="J494" s="59"/>
      <c r="K494" s="192"/>
      <c r="L494" s="60"/>
      <c r="M494" s="58"/>
      <c r="N494" s="56">
        <f>N493+IF(AND(L494="Pago",OR(E494='PC Receitas'!$O$4,E494='PC Receitas'!$O$5,E494='PC Receitas'!$O$6)),J494,IF(AND(L494="Pago",OR(E494='PC Receitas'!$O$7,E494='PC Receitas'!$O$8,E494='PC Receitas'!$O$9,E494='PC Receitas'!$O$10,E494='PC Receitas'!$O$11,E494='PC Receitas'!$O$12,E494='PC Receitas'!$O$13,E494='PC Receitas'!$O$14)),-J494,0))</f>
        <v>7872.57</v>
      </c>
      <c r="S494" s="153" t="e">
        <f t="shared" si="36"/>
        <v>#N/A</v>
      </c>
      <c r="T494" s="150" t="e">
        <f t="shared" si="37"/>
        <v>#N/A</v>
      </c>
      <c r="U494" s="150" t="e">
        <f t="shared" si="38"/>
        <v>#N/A</v>
      </c>
      <c r="V494" s="150" t="e">
        <f t="shared" si="39"/>
        <v>#N/A</v>
      </c>
      <c r="W494" s="154" t="e">
        <f>VLOOKUP(E494,'PC Receitas'!$O$4:$P$14,2,FALSE)</f>
        <v>#N/A</v>
      </c>
    </row>
    <row r="495" spans="3:23" ht="19.5" customHeight="1" thickTop="1" thickBot="1" x14ac:dyDescent="0.3">
      <c r="C495" s="58"/>
      <c r="D495" s="58" t="str">
        <f t="shared" ca="1" si="35"/>
        <v/>
      </c>
      <c r="E495" s="58"/>
      <c r="F495" s="58"/>
      <c r="G495" s="58"/>
      <c r="H495" s="58"/>
      <c r="I495" s="58"/>
      <c r="J495" s="59"/>
      <c r="K495" s="192"/>
      <c r="L495" s="60"/>
      <c r="M495" s="58"/>
      <c r="N495" s="56">
        <f>N494+IF(AND(L495="Pago",OR(E495='PC Receitas'!$O$4,E495='PC Receitas'!$O$5,E495='PC Receitas'!$O$6)),J495,IF(AND(L495="Pago",OR(E495='PC Receitas'!$O$7,E495='PC Receitas'!$O$8,E495='PC Receitas'!$O$9,E495='PC Receitas'!$O$10,E495='PC Receitas'!$O$11,E495='PC Receitas'!$O$12,E495='PC Receitas'!$O$13,E495='PC Receitas'!$O$14)),-J495,0))</f>
        <v>7872.57</v>
      </c>
      <c r="S495" s="153" t="e">
        <f t="shared" si="36"/>
        <v>#N/A</v>
      </c>
      <c r="T495" s="150" t="e">
        <f t="shared" si="37"/>
        <v>#N/A</v>
      </c>
      <c r="U495" s="150" t="e">
        <f t="shared" si="38"/>
        <v>#N/A</v>
      </c>
      <c r="V495" s="150" t="e">
        <f t="shared" si="39"/>
        <v>#N/A</v>
      </c>
      <c r="W495" s="154" t="e">
        <f>VLOOKUP(E495,'PC Receitas'!$O$4:$P$14,2,FALSE)</f>
        <v>#N/A</v>
      </c>
    </row>
    <row r="496" spans="3:23" ht="19.5" customHeight="1" thickTop="1" thickBot="1" x14ac:dyDescent="0.3">
      <c r="C496" s="58"/>
      <c r="D496" s="58" t="str">
        <f t="shared" ca="1" si="35"/>
        <v/>
      </c>
      <c r="E496" s="58"/>
      <c r="F496" s="58"/>
      <c r="G496" s="58"/>
      <c r="H496" s="58"/>
      <c r="I496" s="58"/>
      <c r="J496" s="59"/>
      <c r="K496" s="192"/>
      <c r="L496" s="60"/>
      <c r="M496" s="58"/>
      <c r="N496" s="56">
        <f>N495+IF(AND(L496="Pago",OR(E496='PC Receitas'!$O$4,E496='PC Receitas'!$O$5,E496='PC Receitas'!$O$6)),J496,IF(AND(L496="Pago",OR(E496='PC Receitas'!$O$7,E496='PC Receitas'!$O$8,E496='PC Receitas'!$O$9,E496='PC Receitas'!$O$10,E496='PC Receitas'!$O$11,E496='PC Receitas'!$O$12,E496='PC Receitas'!$O$13,E496='PC Receitas'!$O$14)),-J496,0))</f>
        <v>7872.57</v>
      </c>
      <c r="S496" s="153" t="e">
        <f t="shared" si="36"/>
        <v>#N/A</v>
      </c>
      <c r="T496" s="150" t="e">
        <f t="shared" si="37"/>
        <v>#N/A</v>
      </c>
      <c r="U496" s="150" t="e">
        <f t="shared" si="38"/>
        <v>#N/A</v>
      </c>
      <c r="V496" s="150" t="e">
        <f t="shared" si="39"/>
        <v>#N/A</v>
      </c>
      <c r="W496" s="154" t="e">
        <f>VLOOKUP(E496,'PC Receitas'!$O$4:$P$14,2,FALSE)</f>
        <v>#N/A</v>
      </c>
    </row>
    <row r="497" spans="3:23" ht="19.5" customHeight="1" thickTop="1" thickBot="1" x14ac:dyDescent="0.3">
      <c r="C497" s="58"/>
      <c r="D497" s="58" t="str">
        <f t="shared" ca="1" si="35"/>
        <v/>
      </c>
      <c r="E497" s="58"/>
      <c r="F497" s="58"/>
      <c r="G497" s="58"/>
      <c r="H497" s="58"/>
      <c r="I497" s="58"/>
      <c r="J497" s="59"/>
      <c r="K497" s="192"/>
      <c r="L497" s="60"/>
      <c r="M497" s="58"/>
      <c r="N497" s="56">
        <f>N496+IF(AND(L497="Pago",OR(E497='PC Receitas'!$O$4,E497='PC Receitas'!$O$5,E497='PC Receitas'!$O$6)),J497,IF(AND(L497="Pago",OR(E497='PC Receitas'!$O$7,E497='PC Receitas'!$O$8,E497='PC Receitas'!$O$9,E497='PC Receitas'!$O$10,E497='PC Receitas'!$O$11,E497='PC Receitas'!$O$12,E497='PC Receitas'!$O$13,E497='PC Receitas'!$O$14)),-J497,0))</f>
        <v>7872.57</v>
      </c>
      <c r="S497" s="153" t="e">
        <f t="shared" si="36"/>
        <v>#N/A</v>
      </c>
      <c r="T497" s="150" t="e">
        <f t="shared" si="37"/>
        <v>#N/A</v>
      </c>
      <c r="U497" s="150" t="e">
        <f t="shared" si="38"/>
        <v>#N/A</v>
      </c>
      <c r="V497" s="150" t="e">
        <f t="shared" si="39"/>
        <v>#N/A</v>
      </c>
      <c r="W497" s="154" t="e">
        <f>VLOOKUP(E497,'PC Receitas'!$O$4:$P$14,2,FALSE)</f>
        <v>#N/A</v>
      </c>
    </row>
    <row r="498" spans="3:23" ht="19.5" customHeight="1" thickTop="1" thickBot="1" x14ac:dyDescent="0.3">
      <c r="C498" s="58"/>
      <c r="D498" s="58" t="str">
        <f t="shared" ca="1" si="35"/>
        <v/>
      </c>
      <c r="E498" s="58"/>
      <c r="F498" s="58"/>
      <c r="G498" s="58"/>
      <c r="H498" s="58"/>
      <c r="I498" s="58"/>
      <c r="J498" s="59"/>
      <c r="K498" s="192"/>
      <c r="L498" s="60"/>
      <c r="M498" s="58"/>
      <c r="N498" s="56">
        <f>N497+IF(AND(L498="Pago",OR(E498='PC Receitas'!$O$4,E498='PC Receitas'!$O$5,E498='PC Receitas'!$O$6)),J498,IF(AND(L498="Pago",OR(E498='PC Receitas'!$O$7,E498='PC Receitas'!$O$8,E498='PC Receitas'!$O$9,E498='PC Receitas'!$O$10,E498='PC Receitas'!$O$11,E498='PC Receitas'!$O$12,E498='PC Receitas'!$O$13,E498='PC Receitas'!$O$14)),-J498,0))</f>
        <v>7872.57</v>
      </c>
      <c r="S498" s="153" t="e">
        <f t="shared" si="36"/>
        <v>#N/A</v>
      </c>
      <c r="T498" s="150" t="e">
        <f t="shared" si="37"/>
        <v>#N/A</v>
      </c>
      <c r="U498" s="150" t="e">
        <f t="shared" si="38"/>
        <v>#N/A</v>
      </c>
      <c r="V498" s="150" t="e">
        <f t="shared" si="39"/>
        <v>#N/A</v>
      </c>
      <c r="W498" s="154" t="e">
        <f>VLOOKUP(E498,'PC Receitas'!$O$4:$P$14,2,FALSE)</f>
        <v>#N/A</v>
      </c>
    </row>
    <row r="499" spans="3:23" ht="19.5" customHeight="1" thickTop="1" thickBot="1" x14ac:dyDescent="0.3">
      <c r="C499" s="58"/>
      <c r="D499" s="58" t="str">
        <f t="shared" ca="1" si="35"/>
        <v/>
      </c>
      <c r="E499" s="58"/>
      <c r="F499" s="58"/>
      <c r="G499" s="58"/>
      <c r="H499" s="58"/>
      <c r="I499" s="58"/>
      <c r="J499" s="59"/>
      <c r="K499" s="192"/>
      <c r="L499" s="60"/>
      <c r="M499" s="58"/>
      <c r="N499" s="56">
        <f>N498+IF(AND(L499="Pago",OR(E499='PC Receitas'!$O$4,E499='PC Receitas'!$O$5,E499='PC Receitas'!$O$6)),J499,IF(AND(L499="Pago",OR(E499='PC Receitas'!$O$7,E499='PC Receitas'!$O$8,E499='PC Receitas'!$O$9,E499='PC Receitas'!$O$10,E499='PC Receitas'!$O$11,E499='PC Receitas'!$O$12,E499='PC Receitas'!$O$13,E499='PC Receitas'!$O$14)),-J499,0))</f>
        <v>7872.57</v>
      </c>
      <c r="S499" s="153" t="e">
        <f t="shared" si="36"/>
        <v>#N/A</v>
      </c>
      <c r="T499" s="150" t="e">
        <f t="shared" si="37"/>
        <v>#N/A</v>
      </c>
      <c r="U499" s="150" t="e">
        <f t="shared" si="38"/>
        <v>#N/A</v>
      </c>
      <c r="V499" s="150" t="e">
        <f t="shared" si="39"/>
        <v>#N/A</v>
      </c>
      <c r="W499" s="154" t="e">
        <f>VLOOKUP(E499,'PC Receitas'!$O$4:$P$14,2,FALSE)</f>
        <v>#N/A</v>
      </c>
    </row>
    <row r="500" spans="3:23" ht="19.5" customHeight="1" thickTop="1" thickBot="1" x14ac:dyDescent="0.3">
      <c r="C500" s="58"/>
      <c r="D500" s="58" t="str">
        <f t="shared" ca="1" si="35"/>
        <v/>
      </c>
      <c r="E500" s="58"/>
      <c r="F500" s="58"/>
      <c r="G500" s="58"/>
      <c r="H500" s="58"/>
      <c r="I500" s="58"/>
      <c r="J500" s="59"/>
      <c r="K500" s="192"/>
      <c r="L500" s="60"/>
      <c r="M500" s="58"/>
      <c r="N500" s="56">
        <f>N499+IF(AND(L500="Pago",OR(E500='PC Receitas'!$O$4,E500='PC Receitas'!$O$5,E500='PC Receitas'!$O$6)),J500,IF(AND(L500="Pago",OR(E500='PC Receitas'!$O$7,E500='PC Receitas'!$O$8,E500='PC Receitas'!$O$9,E500='PC Receitas'!$O$10,E500='PC Receitas'!$O$11,E500='PC Receitas'!$O$12,E500='PC Receitas'!$O$13,E500='PC Receitas'!$O$14)),-J500,0))</f>
        <v>7872.57</v>
      </c>
      <c r="S500" s="153" t="e">
        <f t="shared" si="36"/>
        <v>#N/A</v>
      </c>
      <c r="T500" s="150" t="e">
        <f t="shared" si="37"/>
        <v>#N/A</v>
      </c>
      <c r="U500" s="150" t="e">
        <f t="shared" si="38"/>
        <v>#N/A</v>
      </c>
      <c r="V500" s="150" t="e">
        <f t="shared" si="39"/>
        <v>#N/A</v>
      </c>
      <c r="W500" s="154" t="e">
        <f>VLOOKUP(E500,'PC Receitas'!$O$4:$P$14,2,FALSE)</f>
        <v>#N/A</v>
      </c>
    </row>
    <row r="501" spans="3:23" ht="19.5" customHeight="1" thickTop="1" thickBot="1" x14ac:dyDescent="0.3">
      <c r="C501" s="58"/>
      <c r="D501" s="58" t="str">
        <f t="shared" ca="1" si="35"/>
        <v/>
      </c>
      <c r="E501" s="58"/>
      <c r="F501" s="58"/>
      <c r="G501" s="58"/>
      <c r="H501" s="58"/>
      <c r="I501" s="58"/>
      <c r="J501" s="59"/>
      <c r="K501" s="192"/>
      <c r="L501" s="60"/>
      <c r="M501" s="58"/>
      <c r="N501" s="56">
        <f>N500+IF(AND(L501="Pago",OR(E501='PC Receitas'!$O$4,E501='PC Receitas'!$O$5,E501='PC Receitas'!$O$6)),J501,IF(AND(L501="Pago",OR(E501='PC Receitas'!$O$7,E501='PC Receitas'!$O$8,E501='PC Receitas'!$O$9,E501='PC Receitas'!$O$10,E501='PC Receitas'!$O$11,E501='PC Receitas'!$O$12,E501='PC Receitas'!$O$13,E501='PC Receitas'!$O$14)),-J501,0))</f>
        <v>7872.57</v>
      </c>
      <c r="S501" s="153" t="e">
        <f t="shared" si="36"/>
        <v>#N/A</v>
      </c>
      <c r="T501" s="150" t="e">
        <f t="shared" si="37"/>
        <v>#N/A</v>
      </c>
      <c r="U501" s="150" t="e">
        <f t="shared" si="38"/>
        <v>#N/A</v>
      </c>
      <c r="V501" s="150" t="e">
        <f t="shared" si="39"/>
        <v>#N/A</v>
      </c>
      <c r="W501" s="154" t="e">
        <f>VLOOKUP(E501,'PC Receitas'!$O$4:$P$14,2,FALSE)</f>
        <v>#N/A</v>
      </c>
    </row>
    <row r="502" spans="3:23" ht="19.5" customHeight="1" thickTop="1" thickBot="1" x14ac:dyDescent="0.3">
      <c r="C502" s="58"/>
      <c r="D502" s="58" t="str">
        <f t="shared" ca="1" si="35"/>
        <v/>
      </c>
      <c r="E502" s="58"/>
      <c r="F502" s="58"/>
      <c r="G502" s="58"/>
      <c r="H502" s="58"/>
      <c r="I502" s="58"/>
      <c r="J502" s="59"/>
      <c r="K502" s="192"/>
      <c r="L502" s="60"/>
      <c r="M502" s="58"/>
      <c r="N502" s="56">
        <f>N501+IF(AND(L502="Pago",OR(E502='PC Receitas'!$O$4,E502='PC Receitas'!$O$5,E502='PC Receitas'!$O$6)),J502,IF(AND(L502="Pago",OR(E502='PC Receitas'!$O$7,E502='PC Receitas'!$O$8,E502='PC Receitas'!$O$9,E502='PC Receitas'!$O$10,E502='PC Receitas'!$O$11,E502='PC Receitas'!$O$12,E502='PC Receitas'!$O$13,E502='PC Receitas'!$O$14)),-J502,0))</f>
        <v>7872.57</v>
      </c>
      <c r="S502" s="153" t="e">
        <f t="shared" si="36"/>
        <v>#N/A</v>
      </c>
      <c r="T502" s="150" t="e">
        <f t="shared" si="37"/>
        <v>#N/A</v>
      </c>
      <c r="U502" s="150" t="e">
        <f t="shared" si="38"/>
        <v>#N/A</v>
      </c>
      <c r="V502" s="150" t="e">
        <f t="shared" si="39"/>
        <v>#N/A</v>
      </c>
      <c r="W502" s="154" t="e">
        <f>VLOOKUP(E502,'PC Receitas'!$O$4:$P$14,2,FALSE)</f>
        <v>#N/A</v>
      </c>
    </row>
    <row r="503" spans="3:23" ht="19.5" customHeight="1" thickTop="1" thickBot="1" x14ac:dyDescent="0.3">
      <c r="C503" s="58"/>
      <c r="D503" s="58" t="str">
        <f t="shared" ca="1" si="35"/>
        <v/>
      </c>
      <c r="E503" s="58"/>
      <c r="F503" s="58"/>
      <c r="G503" s="58"/>
      <c r="H503" s="58"/>
      <c r="I503" s="58"/>
      <c r="J503" s="59"/>
      <c r="K503" s="192"/>
      <c r="L503" s="60"/>
      <c r="M503" s="58"/>
      <c r="N503" s="56">
        <f>N502+IF(AND(L503="Pago",OR(E503='PC Receitas'!$O$4,E503='PC Receitas'!$O$5,E503='PC Receitas'!$O$6)),J503,IF(AND(L503="Pago",OR(E503='PC Receitas'!$O$7,E503='PC Receitas'!$O$8,E503='PC Receitas'!$O$9,E503='PC Receitas'!$O$10,E503='PC Receitas'!$O$11,E503='PC Receitas'!$O$12,E503='PC Receitas'!$O$13,E503='PC Receitas'!$O$14)),-J503,0))</f>
        <v>7872.57</v>
      </c>
      <c r="S503" s="153" t="e">
        <f t="shared" si="36"/>
        <v>#N/A</v>
      </c>
      <c r="T503" s="150" t="e">
        <f t="shared" si="37"/>
        <v>#N/A</v>
      </c>
      <c r="U503" s="150" t="e">
        <f t="shared" si="38"/>
        <v>#N/A</v>
      </c>
      <c r="V503" s="150" t="e">
        <f t="shared" si="39"/>
        <v>#N/A</v>
      </c>
      <c r="W503" s="154" t="e">
        <f>VLOOKUP(E503,'PC Receitas'!$O$4:$P$14,2,FALSE)</f>
        <v>#N/A</v>
      </c>
    </row>
    <row r="504" spans="3:23" ht="19.5" customHeight="1" thickTop="1" thickBot="1" x14ac:dyDescent="0.3">
      <c r="C504" s="58"/>
      <c r="D504" s="58" t="str">
        <f t="shared" ca="1" si="35"/>
        <v/>
      </c>
      <c r="E504" s="58"/>
      <c r="F504" s="58"/>
      <c r="G504" s="58"/>
      <c r="H504" s="58"/>
      <c r="I504" s="58"/>
      <c r="J504" s="59"/>
      <c r="K504" s="192"/>
      <c r="L504" s="60"/>
      <c r="M504" s="58"/>
      <c r="N504" s="56">
        <f>N503+IF(AND(L504="Pago",OR(E504='PC Receitas'!$O$4,E504='PC Receitas'!$O$5,E504='PC Receitas'!$O$6)),J504,IF(AND(L504="Pago",OR(E504='PC Receitas'!$O$7,E504='PC Receitas'!$O$8,E504='PC Receitas'!$O$9,E504='PC Receitas'!$O$10,E504='PC Receitas'!$O$11,E504='PC Receitas'!$O$12,E504='PC Receitas'!$O$13,E504='PC Receitas'!$O$14)),-J504,0))</f>
        <v>7872.57</v>
      </c>
      <c r="S504" s="153" t="e">
        <f t="shared" si="36"/>
        <v>#N/A</v>
      </c>
      <c r="T504" s="150" t="e">
        <f t="shared" si="37"/>
        <v>#N/A</v>
      </c>
      <c r="U504" s="150" t="e">
        <f t="shared" si="38"/>
        <v>#N/A</v>
      </c>
      <c r="V504" s="150" t="e">
        <f t="shared" si="39"/>
        <v>#N/A</v>
      </c>
      <c r="W504" s="154" t="e">
        <f>VLOOKUP(E504,'PC Receitas'!$O$4:$P$14,2,FALSE)</f>
        <v>#N/A</v>
      </c>
    </row>
    <row r="505" spans="3:23" ht="19.5" customHeight="1" thickTop="1" thickBot="1" x14ac:dyDescent="0.3">
      <c r="C505" s="58"/>
      <c r="D505" s="58" t="str">
        <f t="shared" ca="1" si="35"/>
        <v/>
      </c>
      <c r="E505" s="58"/>
      <c r="F505" s="58"/>
      <c r="G505" s="58"/>
      <c r="H505" s="58"/>
      <c r="I505" s="58"/>
      <c r="J505" s="59"/>
      <c r="K505" s="192"/>
      <c r="L505" s="60"/>
      <c r="M505" s="58"/>
      <c r="N505" s="56">
        <f>N504+IF(AND(L505="Pago",OR(E505='PC Receitas'!$O$4,E505='PC Receitas'!$O$5,E505='PC Receitas'!$O$6)),J505,IF(AND(L505="Pago",OR(E505='PC Receitas'!$O$7,E505='PC Receitas'!$O$8,E505='PC Receitas'!$O$9,E505='PC Receitas'!$O$10,E505='PC Receitas'!$O$11,E505='PC Receitas'!$O$12,E505='PC Receitas'!$O$13,E505='PC Receitas'!$O$14)),-J505,0))</f>
        <v>7872.57</v>
      </c>
      <c r="S505" s="153" t="e">
        <f t="shared" si="36"/>
        <v>#N/A</v>
      </c>
      <c r="T505" s="150" t="e">
        <f t="shared" si="37"/>
        <v>#N/A</v>
      </c>
      <c r="U505" s="150" t="e">
        <f t="shared" si="38"/>
        <v>#N/A</v>
      </c>
      <c r="V505" s="150" t="e">
        <f t="shared" si="39"/>
        <v>#N/A</v>
      </c>
      <c r="W505" s="154" t="e">
        <f>VLOOKUP(E505,'PC Receitas'!$O$4:$P$14,2,FALSE)</f>
        <v>#N/A</v>
      </c>
    </row>
    <row r="506" spans="3:23" ht="19.5" customHeight="1" thickTop="1" thickBot="1" x14ac:dyDescent="0.3">
      <c r="C506" s="58"/>
      <c r="D506" s="58" t="str">
        <f t="shared" ca="1" si="35"/>
        <v/>
      </c>
      <c r="E506" s="58"/>
      <c r="F506" s="58"/>
      <c r="G506" s="58"/>
      <c r="H506" s="58"/>
      <c r="I506" s="58"/>
      <c r="J506" s="59"/>
      <c r="K506" s="192"/>
      <c r="L506" s="60"/>
      <c r="M506" s="58"/>
      <c r="N506" s="56">
        <f>N505+IF(AND(L506="Pago",OR(E506='PC Receitas'!$O$4,E506='PC Receitas'!$O$5,E506='PC Receitas'!$O$6)),J506,IF(AND(L506="Pago",OR(E506='PC Receitas'!$O$7,E506='PC Receitas'!$O$8,E506='PC Receitas'!$O$9,E506='PC Receitas'!$O$10,E506='PC Receitas'!$O$11,E506='PC Receitas'!$O$12,E506='PC Receitas'!$O$13,E506='PC Receitas'!$O$14)),-J506,0))</f>
        <v>7872.57</v>
      </c>
      <c r="S506" s="153" t="e">
        <f t="shared" si="36"/>
        <v>#N/A</v>
      </c>
      <c r="T506" s="150" t="e">
        <f t="shared" si="37"/>
        <v>#N/A</v>
      </c>
      <c r="U506" s="150" t="e">
        <f t="shared" si="38"/>
        <v>#N/A</v>
      </c>
      <c r="V506" s="150" t="e">
        <f t="shared" si="39"/>
        <v>#N/A</v>
      </c>
      <c r="W506" s="154" t="e">
        <f>VLOOKUP(E506,'PC Receitas'!$O$4:$P$14,2,FALSE)</f>
        <v>#N/A</v>
      </c>
    </row>
    <row r="507" spans="3:23" ht="19.5" customHeight="1" thickTop="1" thickBot="1" x14ac:dyDescent="0.3">
      <c r="C507" s="58"/>
      <c r="D507" s="58" t="str">
        <f t="shared" ca="1" si="35"/>
        <v/>
      </c>
      <c r="E507" s="58"/>
      <c r="F507" s="58"/>
      <c r="G507" s="58"/>
      <c r="H507" s="58"/>
      <c r="I507" s="58"/>
      <c r="J507" s="59"/>
      <c r="K507" s="192"/>
      <c r="L507" s="60"/>
      <c r="M507" s="58"/>
      <c r="N507" s="56">
        <f>N506+IF(AND(L507="Pago",OR(E507='PC Receitas'!$O$4,E507='PC Receitas'!$O$5,E507='PC Receitas'!$O$6)),J507,IF(AND(L507="Pago",OR(E507='PC Receitas'!$O$7,E507='PC Receitas'!$O$8,E507='PC Receitas'!$O$9,E507='PC Receitas'!$O$10,E507='PC Receitas'!$O$11,E507='PC Receitas'!$O$12,E507='PC Receitas'!$O$13,E507='PC Receitas'!$O$14)),-J507,0))</f>
        <v>7872.57</v>
      </c>
      <c r="S507" s="153" t="e">
        <f t="shared" si="36"/>
        <v>#N/A</v>
      </c>
      <c r="T507" s="150" t="e">
        <f t="shared" si="37"/>
        <v>#N/A</v>
      </c>
      <c r="U507" s="150" t="e">
        <f t="shared" si="38"/>
        <v>#N/A</v>
      </c>
      <c r="V507" s="150" t="e">
        <f t="shared" si="39"/>
        <v>#N/A</v>
      </c>
      <c r="W507" s="154" t="e">
        <f>VLOOKUP(E507,'PC Receitas'!$O$4:$P$14,2,FALSE)</f>
        <v>#N/A</v>
      </c>
    </row>
    <row r="508" spans="3:23" ht="19.5" customHeight="1" thickTop="1" thickBot="1" x14ac:dyDescent="0.3">
      <c r="C508" s="58"/>
      <c r="D508" s="58" t="str">
        <f t="shared" ca="1" si="35"/>
        <v/>
      </c>
      <c r="E508" s="58"/>
      <c r="F508" s="58"/>
      <c r="G508" s="58"/>
      <c r="H508" s="58"/>
      <c r="I508" s="58"/>
      <c r="J508" s="59"/>
      <c r="K508" s="192"/>
      <c r="L508" s="60"/>
      <c r="M508" s="58"/>
      <c r="N508" s="56">
        <f>N507+IF(AND(L508="Pago",OR(E508='PC Receitas'!$O$4,E508='PC Receitas'!$O$5,E508='PC Receitas'!$O$6)),J508,IF(AND(L508="Pago",OR(E508='PC Receitas'!$O$7,E508='PC Receitas'!$O$8,E508='PC Receitas'!$O$9,E508='PC Receitas'!$O$10,E508='PC Receitas'!$O$11,E508='PC Receitas'!$O$12,E508='PC Receitas'!$O$13,E508='PC Receitas'!$O$14)),-J508,0))</f>
        <v>7872.57</v>
      </c>
      <c r="S508" s="153" t="e">
        <f t="shared" si="36"/>
        <v>#N/A</v>
      </c>
      <c r="T508" s="150" t="e">
        <f t="shared" si="37"/>
        <v>#N/A</v>
      </c>
      <c r="U508" s="150" t="e">
        <f t="shared" si="38"/>
        <v>#N/A</v>
      </c>
      <c r="V508" s="150" t="e">
        <f t="shared" si="39"/>
        <v>#N/A</v>
      </c>
      <c r="W508" s="154" t="e">
        <f>VLOOKUP(E508,'PC Receitas'!$O$4:$P$14,2,FALSE)</f>
        <v>#N/A</v>
      </c>
    </row>
    <row r="509" spans="3:23" ht="19.5" customHeight="1" thickTop="1" thickBot="1" x14ac:dyDescent="0.3">
      <c r="C509" s="58"/>
      <c r="D509" s="58" t="str">
        <f t="shared" ca="1" si="35"/>
        <v/>
      </c>
      <c r="E509" s="58"/>
      <c r="F509" s="58"/>
      <c r="G509" s="58"/>
      <c r="H509" s="58"/>
      <c r="I509" s="58"/>
      <c r="J509" s="59"/>
      <c r="K509" s="192"/>
      <c r="L509" s="60"/>
      <c r="M509" s="58"/>
      <c r="N509" s="56">
        <f>N508+IF(AND(L509="Pago",OR(E509='PC Receitas'!$O$4,E509='PC Receitas'!$O$5,E509='PC Receitas'!$O$6)),J509,IF(AND(L509="Pago",OR(E509='PC Receitas'!$O$7,E509='PC Receitas'!$O$8,E509='PC Receitas'!$O$9,E509='PC Receitas'!$O$10,E509='PC Receitas'!$O$11,E509='PC Receitas'!$O$12,E509='PC Receitas'!$O$13,E509='PC Receitas'!$O$14)),-J509,0))</f>
        <v>7872.57</v>
      </c>
      <c r="S509" s="153" t="e">
        <f t="shared" si="36"/>
        <v>#N/A</v>
      </c>
      <c r="T509" s="150" t="e">
        <f t="shared" si="37"/>
        <v>#N/A</v>
      </c>
      <c r="U509" s="150" t="e">
        <f t="shared" si="38"/>
        <v>#N/A</v>
      </c>
      <c r="V509" s="150" t="e">
        <f t="shared" si="39"/>
        <v>#N/A</v>
      </c>
      <c r="W509" s="154" t="e">
        <f>VLOOKUP(E509,'PC Receitas'!$O$4:$P$14,2,FALSE)</f>
        <v>#N/A</v>
      </c>
    </row>
    <row r="510" spans="3:23" ht="19.5" customHeight="1" thickTop="1" thickBot="1" x14ac:dyDescent="0.3">
      <c r="C510" s="58"/>
      <c r="D510" s="58" t="str">
        <f t="shared" ca="1" si="35"/>
        <v/>
      </c>
      <c r="E510" s="58"/>
      <c r="F510" s="58"/>
      <c r="G510" s="58"/>
      <c r="H510" s="58"/>
      <c r="I510" s="58"/>
      <c r="J510" s="59"/>
      <c r="K510" s="192"/>
      <c r="L510" s="60"/>
      <c r="M510" s="58"/>
      <c r="N510" s="56">
        <f>N509+IF(AND(L510="Pago",OR(E510='PC Receitas'!$O$4,E510='PC Receitas'!$O$5,E510='PC Receitas'!$O$6)),J510,IF(AND(L510="Pago",OR(E510='PC Receitas'!$O$7,E510='PC Receitas'!$O$8,E510='PC Receitas'!$O$9,E510='PC Receitas'!$O$10,E510='PC Receitas'!$O$11,E510='PC Receitas'!$O$12,E510='PC Receitas'!$O$13,E510='PC Receitas'!$O$14)),-J510,0))</f>
        <v>7872.57</v>
      </c>
      <c r="S510" s="153" t="e">
        <f t="shared" si="36"/>
        <v>#N/A</v>
      </c>
      <c r="T510" s="150" t="e">
        <f t="shared" si="37"/>
        <v>#N/A</v>
      </c>
      <c r="U510" s="150" t="e">
        <f t="shared" si="38"/>
        <v>#N/A</v>
      </c>
      <c r="V510" s="150" t="e">
        <f t="shared" si="39"/>
        <v>#N/A</v>
      </c>
      <c r="W510" s="154" t="e">
        <f>VLOOKUP(E510,'PC Receitas'!$O$4:$P$14,2,FALSE)</f>
        <v>#N/A</v>
      </c>
    </row>
    <row r="511" spans="3:23" ht="19.5" customHeight="1" thickTop="1" thickBot="1" x14ac:dyDescent="0.3">
      <c r="C511" s="58"/>
      <c r="D511" s="58" t="str">
        <f t="shared" ca="1" si="35"/>
        <v/>
      </c>
      <c r="E511" s="58"/>
      <c r="F511" s="58"/>
      <c r="G511" s="58"/>
      <c r="H511" s="58"/>
      <c r="I511" s="58"/>
      <c r="J511" s="59"/>
      <c r="K511" s="192"/>
      <c r="L511" s="60"/>
      <c r="M511" s="58"/>
      <c r="N511" s="56">
        <f>N510+IF(AND(L511="Pago",OR(E511='PC Receitas'!$O$4,E511='PC Receitas'!$O$5,E511='PC Receitas'!$O$6)),J511,IF(AND(L511="Pago",OR(E511='PC Receitas'!$O$7,E511='PC Receitas'!$O$8,E511='PC Receitas'!$O$9,E511='PC Receitas'!$O$10,E511='PC Receitas'!$O$11,E511='PC Receitas'!$O$12,E511='PC Receitas'!$O$13,E511='PC Receitas'!$O$14)),-J511,0))</f>
        <v>7872.57</v>
      </c>
      <c r="S511" s="153" t="e">
        <f t="shared" si="36"/>
        <v>#N/A</v>
      </c>
      <c r="T511" s="150" t="e">
        <f t="shared" si="37"/>
        <v>#N/A</v>
      </c>
      <c r="U511" s="150" t="e">
        <f t="shared" si="38"/>
        <v>#N/A</v>
      </c>
      <c r="V511" s="150" t="e">
        <f t="shared" si="39"/>
        <v>#N/A</v>
      </c>
      <c r="W511" s="154" t="e">
        <f>VLOOKUP(E511,'PC Receitas'!$O$4:$P$14,2,FALSE)</f>
        <v>#N/A</v>
      </c>
    </row>
    <row r="512" spans="3:23" ht="19.5" customHeight="1" thickTop="1" thickBot="1" x14ac:dyDescent="0.3">
      <c r="C512" s="58"/>
      <c r="D512" s="58" t="str">
        <f t="shared" ca="1" si="35"/>
        <v/>
      </c>
      <c r="E512" s="58"/>
      <c r="F512" s="58"/>
      <c r="G512" s="58"/>
      <c r="H512" s="58"/>
      <c r="I512" s="58"/>
      <c r="J512" s="59"/>
      <c r="K512" s="192"/>
      <c r="L512" s="60"/>
      <c r="M512" s="58"/>
      <c r="N512" s="56">
        <f>N511+IF(AND(L512="Pago",OR(E512='PC Receitas'!$O$4,E512='PC Receitas'!$O$5,E512='PC Receitas'!$O$6)),J512,IF(AND(L512="Pago",OR(E512='PC Receitas'!$O$7,E512='PC Receitas'!$O$8,E512='PC Receitas'!$O$9,E512='PC Receitas'!$O$10,E512='PC Receitas'!$O$11,E512='PC Receitas'!$O$12,E512='PC Receitas'!$O$13,E512='PC Receitas'!$O$14)),-J512,0))</f>
        <v>7872.57</v>
      </c>
      <c r="S512" s="153" t="e">
        <f t="shared" si="36"/>
        <v>#N/A</v>
      </c>
      <c r="T512" s="150" t="e">
        <f t="shared" si="37"/>
        <v>#N/A</v>
      </c>
      <c r="U512" s="150" t="e">
        <f t="shared" si="38"/>
        <v>#N/A</v>
      </c>
      <c r="V512" s="150" t="e">
        <f t="shared" si="39"/>
        <v>#N/A</v>
      </c>
      <c r="W512" s="154" t="e">
        <f>VLOOKUP(E512,'PC Receitas'!$O$4:$P$14,2,FALSE)</f>
        <v>#N/A</v>
      </c>
    </row>
    <row r="513" spans="3:23" ht="19.5" customHeight="1" thickTop="1" thickBot="1" x14ac:dyDescent="0.3">
      <c r="C513" s="58"/>
      <c r="D513" s="58" t="str">
        <f t="shared" ca="1" si="35"/>
        <v/>
      </c>
      <c r="E513" s="58"/>
      <c r="F513" s="58"/>
      <c r="G513" s="58"/>
      <c r="H513" s="58"/>
      <c r="I513" s="58"/>
      <c r="J513" s="59"/>
      <c r="K513" s="192"/>
      <c r="L513" s="60"/>
      <c r="M513" s="58"/>
      <c r="N513" s="56">
        <f>N512+IF(AND(L513="Pago",OR(E513='PC Receitas'!$O$4,E513='PC Receitas'!$O$5,E513='PC Receitas'!$O$6)),J513,IF(AND(L513="Pago",OR(E513='PC Receitas'!$O$7,E513='PC Receitas'!$O$8,E513='PC Receitas'!$O$9,E513='PC Receitas'!$O$10,E513='PC Receitas'!$O$11,E513='PC Receitas'!$O$12,E513='PC Receitas'!$O$13,E513='PC Receitas'!$O$14)),-J513,0))</f>
        <v>7872.57</v>
      </c>
      <c r="S513" s="153" t="e">
        <f t="shared" si="36"/>
        <v>#N/A</v>
      </c>
      <c r="T513" s="150" t="e">
        <f t="shared" si="37"/>
        <v>#N/A</v>
      </c>
      <c r="U513" s="150" t="e">
        <f t="shared" si="38"/>
        <v>#N/A</v>
      </c>
      <c r="V513" s="150" t="e">
        <f t="shared" si="39"/>
        <v>#N/A</v>
      </c>
      <c r="W513" s="154" t="e">
        <f>VLOOKUP(E513,'PC Receitas'!$O$4:$P$14,2,FALSE)</f>
        <v>#N/A</v>
      </c>
    </row>
    <row r="514" spans="3:23" ht="19.5" customHeight="1" thickTop="1" thickBot="1" x14ac:dyDescent="0.3">
      <c r="C514" s="58"/>
      <c r="D514" s="58" t="str">
        <f t="shared" ca="1" si="35"/>
        <v/>
      </c>
      <c r="E514" s="58"/>
      <c r="F514" s="58"/>
      <c r="G514" s="58"/>
      <c r="H514" s="58"/>
      <c r="I514" s="58"/>
      <c r="J514" s="59"/>
      <c r="K514" s="192"/>
      <c r="L514" s="60"/>
      <c r="M514" s="58"/>
      <c r="N514" s="56">
        <f>N513+IF(AND(L514="Pago",OR(E514='PC Receitas'!$O$4,E514='PC Receitas'!$O$5,E514='PC Receitas'!$O$6)),J514,IF(AND(L514="Pago",OR(E514='PC Receitas'!$O$7,E514='PC Receitas'!$O$8,E514='PC Receitas'!$O$9,E514='PC Receitas'!$O$10,E514='PC Receitas'!$O$11,E514='PC Receitas'!$O$12,E514='PC Receitas'!$O$13,E514='PC Receitas'!$O$14)),-J514,0))</f>
        <v>7872.57</v>
      </c>
      <c r="S514" s="153" t="e">
        <f t="shared" si="36"/>
        <v>#N/A</v>
      </c>
      <c r="T514" s="150" t="e">
        <f t="shared" si="37"/>
        <v>#N/A</v>
      </c>
      <c r="U514" s="150" t="e">
        <f t="shared" si="38"/>
        <v>#N/A</v>
      </c>
      <c r="V514" s="150" t="e">
        <f t="shared" si="39"/>
        <v>#N/A</v>
      </c>
      <c r="W514" s="154" t="e">
        <f>VLOOKUP(E514,'PC Receitas'!$O$4:$P$14,2,FALSE)</f>
        <v>#N/A</v>
      </c>
    </row>
    <row r="515" spans="3:23" ht="19.5" customHeight="1" thickTop="1" thickBot="1" x14ac:dyDescent="0.3">
      <c r="C515" s="58"/>
      <c r="D515" s="58" t="str">
        <f t="shared" ca="1" si="35"/>
        <v/>
      </c>
      <c r="E515" s="58"/>
      <c r="F515" s="58"/>
      <c r="G515" s="58"/>
      <c r="H515" s="58"/>
      <c r="I515" s="58"/>
      <c r="J515" s="59"/>
      <c r="K515" s="192"/>
      <c r="L515" s="60"/>
      <c r="M515" s="58"/>
      <c r="N515" s="56">
        <f>N514+IF(AND(L515="Pago",OR(E515='PC Receitas'!$O$4,E515='PC Receitas'!$O$5,E515='PC Receitas'!$O$6)),J515,IF(AND(L515="Pago",OR(E515='PC Receitas'!$O$7,E515='PC Receitas'!$O$8,E515='PC Receitas'!$O$9,E515='PC Receitas'!$O$10,E515='PC Receitas'!$O$11,E515='PC Receitas'!$O$12,E515='PC Receitas'!$O$13,E515='PC Receitas'!$O$14)),-J515,0))</f>
        <v>7872.57</v>
      </c>
      <c r="S515" s="153" t="e">
        <f t="shared" si="36"/>
        <v>#N/A</v>
      </c>
      <c r="T515" s="150" t="e">
        <f t="shared" si="37"/>
        <v>#N/A</v>
      </c>
      <c r="U515" s="150" t="e">
        <f t="shared" si="38"/>
        <v>#N/A</v>
      </c>
      <c r="V515" s="150" t="e">
        <f t="shared" si="39"/>
        <v>#N/A</v>
      </c>
      <c r="W515" s="154" t="e">
        <f>VLOOKUP(E515,'PC Receitas'!$O$4:$P$14,2,FALSE)</f>
        <v>#N/A</v>
      </c>
    </row>
    <row r="516" spans="3:23" ht="19.5" customHeight="1" thickTop="1" thickBot="1" x14ac:dyDescent="0.3">
      <c r="C516" s="58"/>
      <c r="D516" s="58" t="str">
        <f t="shared" ca="1" si="35"/>
        <v/>
      </c>
      <c r="E516" s="58"/>
      <c r="F516" s="58"/>
      <c r="G516" s="58"/>
      <c r="H516" s="58"/>
      <c r="I516" s="58"/>
      <c r="J516" s="59"/>
      <c r="K516" s="192"/>
      <c r="L516" s="60"/>
      <c r="M516" s="58"/>
      <c r="N516" s="56">
        <f>N515+IF(AND(L516="Pago",OR(E516='PC Receitas'!$O$4,E516='PC Receitas'!$O$5,E516='PC Receitas'!$O$6)),J516,IF(AND(L516="Pago",OR(E516='PC Receitas'!$O$7,E516='PC Receitas'!$O$8,E516='PC Receitas'!$O$9,E516='PC Receitas'!$O$10,E516='PC Receitas'!$O$11,E516='PC Receitas'!$O$12,E516='PC Receitas'!$O$13,E516='PC Receitas'!$O$14)),-J516,0))</f>
        <v>7872.57</v>
      </c>
      <c r="S516" s="153" t="e">
        <f t="shared" si="36"/>
        <v>#N/A</v>
      </c>
      <c r="T516" s="150" t="e">
        <f t="shared" si="37"/>
        <v>#N/A</v>
      </c>
      <c r="U516" s="150" t="e">
        <f t="shared" si="38"/>
        <v>#N/A</v>
      </c>
      <c r="V516" s="150" t="e">
        <f t="shared" si="39"/>
        <v>#N/A</v>
      </c>
      <c r="W516" s="154" t="e">
        <f>VLOOKUP(E516,'PC Receitas'!$O$4:$P$14,2,FALSE)</f>
        <v>#N/A</v>
      </c>
    </row>
    <row r="517" spans="3:23" ht="19.5" customHeight="1" thickTop="1" thickBot="1" x14ac:dyDescent="0.3">
      <c r="C517" s="58"/>
      <c r="D517" s="58" t="str">
        <f t="shared" ca="1" si="35"/>
        <v/>
      </c>
      <c r="E517" s="58"/>
      <c r="F517" s="58"/>
      <c r="G517" s="58"/>
      <c r="H517" s="58"/>
      <c r="I517" s="58"/>
      <c r="J517" s="59"/>
      <c r="K517" s="192"/>
      <c r="L517" s="60"/>
      <c r="M517" s="58"/>
      <c r="N517" s="56">
        <f>N516+IF(AND(L517="Pago",OR(E517='PC Receitas'!$O$4,E517='PC Receitas'!$O$5,E517='PC Receitas'!$O$6)),J517,IF(AND(L517="Pago",OR(E517='PC Receitas'!$O$7,E517='PC Receitas'!$O$8,E517='PC Receitas'!$O$9,E517='PC Receitas'!$O$10,E517='PC Receitas'!$O$11,E517='PC Receitas'!$O$12,E517='PC Receitas'!$O$13,E517='PC Receitas'!$O$14)),-J517,0))</f>
        <v>7872.57</v>
      </c>
      <c r="S517" s="153" t="e">
        <f t="shared" si="36"/>
        <v>#N/A</v>
      </c>
      <c r="T517" s="150" t="e">
        <f t="shared" si="37"/>
        <v>#N/A</v>
      </c>
      <c r="U517" s="150" t="e">
        <f t="shared" si="38"/>
        <v>#N/A</v>
      </c>
      <c r="V517" s="150" t="e">
        <f t="shared" si="39"/>
        <v>#N/A</v>
      </c>
      <c r="W517" s="154" t="e">
        <f>VLOOKUP(E517,'PC Receitas'!$O$4:$P$14,2,FALSE)</f>
        <v>#N/A</v>
      </c>
    </row>
    <row r="518" spans="3:23" ht="19.5" customHeight="1" thickTop="1" thickBot="1" x14ac:dyDescent="0.3">
      <c r="C518" s="58"/>
      <c r="D518" s="58" t="str">
        <f t="shared" ref="D518:D581" ca="1" si="40">IF(C518&lt;&gt;"",TEXT(C518,"00")&amp;"/08/"&amp;YEAR(TODAY()),"")</f>
        <v/>
      </c>
      <c r="E518" s="58"/>
      <c r="F518" s="58"/>
      <c r="G518" s="58"/>
      <c r="H518" s="58"/>
      <c r="I518" s="58"/>
      <c r="J518" s="59"/>
      <c r="K518" s="192"/>
      <c r="L518" s="60"/>
      <c r="M518" s="58"/>
      <c r="N518" s="56">
        <f>N517+IF(AND(L518="Pago",OR(E518='PC Receitas'!$O$4,E518='PC Receitas'!$O$5,E518='PC Receitas'!$O$6)),J518,IF(AND(L518="Pago",OR(E518='PC Receitas'!$O$7,E518='PC Receitas'!$O$8,E518='PC Receitas'!$O$9,E518='PC Receitas'!$O$10,E518='PC Receitas'!$O$11,E518='PC Receitas'!$O$12,E518='PC Receitas'!$O$13,E518='PC Receitas'!$O$14)),-J518,0))</f>
        <v>7872.57</v>
      </c>
      <c r="S518" s="153" t="e">
        <f t="shared" ref="S518:S581" si="41">IF(W518="Despesas_com_RH","Despesa",IF(W518="Despesas_Operacionais","Despesa",IF(W518="Despesas_com_Marketing","Despesa",IF(W518="Impostos","Despesa",IF(W518="Investimentos","Despesa","")))))</f>
        <v>#N/A</v>
      </c>
      <c r="T518" s="150" t="e">
        <f t="shared" ref="T518:T581" si="42">IF(W518="Despesas_com_Produtos","Despesa",IF(W518="Despesas_com_Serviços","Despesa",IF(W518="Despesas_Não_Operacionais","Despesa","")))</f>
        <v>#N/A</v>
      </c>
      <c r="U518" s="150" t="e">
        <f t="shared" ref="U518:U581" si="43">IF(W518="Receitas_com_Produtos","Receita",IF(W518="Receitas_com_Serviços","Receita",IF(W518="Receitas_Não_Operacionais","Receita","")))</f>
        <v>#N/A</v>
      </c>
      <c r="V518" s="150" t="e">
        <f t="shared" ref="V518:V581" si="44">IF(S518&lt;&gt;"",S518,IF(T518&lt;&gt;"",T518,IF(U518&lt;&gt;"",U518,"")))</f>
        <v>#N/A</v>
      </c>
      <c r="W518" s="154" t="e">
        <f>VLOOKUP(E518,'PC Receitas'!$O$4:$P$14,2,FALSE)</f>
        <v>#N/A</v>
      </c>
    </row>
    <row r="519" spans="3:23" ht="19.5" customHeight="1" thickTop="1" thickBot="1" x14ac:dyDescent="0.3">
      <c r="C519" s="58"/>
      <c r="D519" s="58" t="str">
        <f t="shared" ca="1" si="40"/>
        <v/>
      </c>
      <c r="E519" s="58"/>
      <c r="F519" s="58"/>
      <c r="G519" s="58"/>
      <c r="H519" s="58"/>
      <c r="I519" s="58"/>
      <c r="J519" s="59"/>
      <c r="K519" s="192"/>
      <c r="L519" s="60"/>
      <c r="M519" s="58"/>
      <c r="N519" s="56">
        <f>N518+IF(AND(L519="Pago",OR(E519='PC Receitas'!$O$4,E519='PC Receitas'!$O$5,E519='PC Receitas'!$O$6)),J519,IF(AND(L519="Pago",OR(E519='PC Receitas'!$O$7,E519='PC Receitas'!$O$8,E519='PC Receitas'!$O$9,E519='PC Receitas'!$O$10,E519='PC Receitas'!$O$11,E519='PC Receitas'!$O$12,E519='PC Receitas'!$O$13,E519='PC Receitas'!$O$14)),-J519,0))</f>
        <v>7872.57</v>
      </c>
      <c r="S519" s="153" t="e">
        <f t="shared" si="41"/>
        <v>#N/A</v>
      </c>
      <c r="T519" s="150" t="e">
        <f t="shared" si="42"/>
        <v>#N/A</v>
      </c>
      <c r="U519" s="150" t="e">
        <f t="shared" si="43"/>
        <v>#N/A</v>
      </c>
      <c r="V519" s="150" t="e">
        <f t="shared" si="44"/>
        <v>#N/A</v>
      </c>
      <c r="W519" s="154" t="e">
        <f>VLOOKUP(E519,'PC Receitas'!$O$4:$P$14,2,FALSE)</f>
        <v>#N/A</v>
      </c>
    </row>
    <row r="520" spans="3:23" ht="19.5" customHeight="1" thickTop="1" thickBot="1" x14ac:dyDescent="0.3">
      <c r="C520" s="58"/>
      <c r="D520" s="58" t="str">
        <f t="shared" ca="1" si="40"/>
        <v/>
      </c>
      <c r="E520" s="58"/>
      <c r="F520" s="58"/>
      <c r="G520" s="58"/>
      <c r="H520" s="58"/>
      <c r="I520" s="58"/>
      <c r="J520" s="59"/>
      <c r="K520" s="192"/>
      <c r="L520" s="60"/>
      <c r="M520" s="58"/>
      <c r="N520" s="56">
        <f>N519+IF(AND(L520="Pago",OR(E520='PC Receitas'!$O$4,E520='PC Receitas'!$O$5,E520='PC Receitas'!$O$6)),J520,IF(AND(L520="Pago",OR(E520='PC Receitas'!$O$7,E520='PC Receitas'!$O$8,E520='PC Receitas'!$O$9,E520='PC Receitas'!$O$10,E520='PC Receitas'!$O$11,E520='PC Receitas'!$O$12,E520='PC Receitas'!$O$13,E520='PC Receitas'!$O$14)),-J520,0))</f>
        <v>7872.57</v>
      </c>
      <c r="S520" s="153" t="e">
        <f t="shared" si="41"/>
        <v>#N/A</v>
      </c>
      <c r="T520" s="150" t="e">
        <f t="shared" si="42"/>
        <v>#N/A</v>
      </c>
      <c r="U520" s="150" t="e">
        <f t="shared" si="43"/>
        <v>#N/A</v>
      </c>
      <c r="V520" s="150" t="e">
        <f t="shared" si="44"/>
        <v>#N/A</v>
      </c>
      <c r="W520" s="154" t="e">
        <f>VLOOKUP(E520,'PC Receitas'!$O$4:$P$14,2,FALSE)</f>
        <v>#N/A</v>
      </c>
    </row>
    <row r="521" spans="3:23" ht="19.5" customHeight="1" thickTop="1" thickBot="1" x14ac:dyDescent="0.3">
      <c r="C521" s="58"/>
      <c r="D521" s="58" t="str">
        <f t="shared" ca="1" si="40"/>
        <v/>
      </c>
      <c r="E521" s="58"/>
      <c r="F521" s="58"/>
      <c r="G521" s="58"/>
      <c r="H521" s="58"/>
      <c r="I521" s="58"/>
      <c r="J521" s="59"/>
      <c r="K521" s="192"/>
      <c r="L521" s="60"/>
      <c r="M521" s="58"/>
      <c r="N521" s="56">
        <f>N520+IF(AND(L521="Pago",OR(E521='PC Receitas'!$O$4,E521='PC Receitas'!$O$5,E521='PC Receitas'!$O$6)),J521,IF(AND(L521="Pago",OR(E521='PC Receitas'!$O$7,E521='PC Receitas'!$O$8,E521='PC Receitas'!$O$9,E521='PC Receitas'!$O$10,E521='PC Receitas'!$O$11,E521='PC Receitas'!$O$12,E521='PC Receitas'!$O$13,E521='PC Receitas'!$O$14)),-J521,0))</f>
        <v>7872.57</v>
      </c>
      <c r="S521" s="153" t="e">
        <f t="shared" si="41"/>
        <v>#N/A</v>
      </c>
      <c r="T521" s="150" t="e">
        <f t="shared" si="42"/>
        <v>#N/A</v>
      </c>
      <c r="U521" s="150" t="e">
        <f t="shared" si="43"/>
        <v>#N/A</v>
      </c>
      <c r="V521" s="150" t="e">
        <f t="shared" si="44"/>
        <v>#N/A</v>
      </c>
      <c r="W521" s="154" t="e">
        <f>VLOOKUP(E521,'PC Receitas'!$O$4:$P$14,2,FALSE)</f>
        <v>#N/A</v>
      </c>
    </row>
    <row r="522" spans="3:23" ht="19.5" customHeight="1" thickTop="1" thickBot="1" x14ac:dyDescent="0.3">
      <c r="C522" s="58"/>
      <c r="D522" s="58" t="str">
        <f t="shared" ca="1" si="40"/>
        <v/>
      </c>
      <c r="E522" s="58"/>
      <c r="F522" s="58"/>
      <c r="G522" s="58"/>
      <c r="H522" s="58"/>
      <c r="I522" s="58"/>
      <c r="J522" s="59"/>
      <c r="K522" s="192"/>
      <c r="L522" s="60"/>
      <c r="M522" s="58"/>
      <c r="N522" s="56">
        <f>N521+IF(AND(L522="Pago",OR(E522='PC Receitas'!$O$4,E522='PC Receitas'!$O$5,E522='PC Receitas'!$O$6)),J522,IF(AND(L522="Pago",OR(E522='PC Receitas'!$O$7,E522='PC Receitas'!$O$8,E522='PC Receitas'!$O$9,E522='PC Receitas'!$O$10,E522='PC Receitas'!$O$11,E522='PC Receitas'!$O$12,E522='PC Receitas'!$O$13,E522='PC Receitas'!$O$14)),-J522,0))</f>
        <v>7872.57</v>
      </c>
      <c r="S522" s="153" t="e">
        <f t="shared" si="41"/>
        <v>#N/A</v>
      </c>
      <c r="T522" s="150" t="e">
        <f t="shared" si="42"/>
        <v>#N/A</v>
      </c>
      <c r="U522" s="150" t="e">
        <f t="shared" si="43"/>
        <v>#N/A</v>
      </c>
      <c r="V522" s="150" t="e">
        <f t="shared" si="44"/>
        <v>#N/A</v>
      </c>
      <c r="W522" s="154" t="e">
        <f>VLOOKUP(E522,'PC Receitas'!$O$4:$P$14,2,FALSE)</f>
        <v>#N/A</v>
      </c>
    </row>
    <row r="523" spans="3:23" ht="19.5" customHeight="1" thickTop="1" thickBot="1" x14ac:dyDescent="0.3">
      <c r="C523" s="58"/>
      <c r="D523" s="58" t="str">
        <f t="shared" ca="1" si="40"/>
        <v/>
      </c>
      <c r="E523" s="58"/>
      <c r="F523" s="58"/>
      <c r="G523" s="58"/>
      <c r="H523" s="58"/>
      <c r="I523" s="58"/>
      <c r="J523" s="59"/>
      <c r="K523" s="192"/>
      <c r="L523" s="60"/>
      <c r="M523" s="58"/>
      <c r="N523" s="56">
        <f>N522+IF(AND(L523="Pago",OR(E523='PC Receitas'!$O$4,E523='PC Receitas'!$O$5,E523='PC Receitas'!$O$6)),J523,IF(AND(L523="Pago",OR(E523='PC Receitas'!$O$7,E523='PC Receitas'!$O$8,E523='PC Receitas'!$O$9,E523='PC Receitas'!$O$10,E523='PC Receitas'!$O$11,E523='PC Receitas'!$O$12,E523='PC Receitas'!$O$13,E523='PC Receitas'!$O$14)),-J523,0))</f>
        <v>7872.57</v>
      </c>
      <c r="S523" s="153" t="e">
        <f t="shared" si="41"/>
        <v>#N/A</v>
      </c>
      <c r="T523" s="150" t="e">
        <f t="shared" si="42"/>
        <v>#N/A</v>
      </c>
      <c r="U523" s="150" t="e">
        <f t="shared" si="43"/>
        <v>#N/A</v>
      </c>
      <c r="V523" s="150" t="e">
        <f t="shared" si="44"/>
        <v>#N/A</v>
      </c>
      <c r="W523" s="154" t="e">
        <f>VLOOKUP(E523,'PC Receitas'!$O$4:$P$14,2,FALSE)</f>
        <v>#N/A</v>
      </c>
    </row>
    <row r="524" spans="3:23" ht="19.5" customHeight="1" thickTop="1" thickBot="1" x14ac:dyDescent="0.3">
      <c r="C524" s="58"/>
      <c r="D524" s="58" t="str">
        <f t="shared" ca="1" si="40"/>
        <v/>
      </c>
      <c r="E524" s="58"/>
      <c r="F524" s="58"/>
      <c r="G524" s="58"/>
      <c r="H524" s="58"/>
      <c r="I524" s="58"/>
      <c r="J524" s="59"/>
      <c r="K524" s="192"/>
      <c r="L524" s="60"/>
      <c r="M524" s="58"/>
      <c r="N524" s="56">
        <f>N523+IF(AND(L524="Pago",OR(E524='PC Receitas'!$O$4,E524='PC Receitas'!$O$5,E524='PC Receitas'!$O$6)),J524,IF(AND(L524="Pago",OR(E524='PC Receitas'!$O$7,E524='PC Receitas'!$O$8,E524='PC Receitas'!$O$9,E524='PC Receitas'!$O$10,E524='PC Receitas'!$O$11,E524='PC Receitas'!$O$12,E524='PC Receitas'!$O$13,E524='PC Receitas'!$O$14)),-J524,0))</f>
        <v>7872.57</v>
      </c>
      <c r="S524" s="153" t="e">
        <f t="shared" si="41"/>
        <v>#N/A</v>
      </c>
      <c r="T524" s="150" t="e">
        <f t="shared" si="42"/>
        <v>#N/A</v>
      </c>
      <c r="U524" s="150" t="e">
        <f t="shared" si="43"/>
        <v>#N/A</v>
      </c>
      <c r="V524" s="150" t="e">
        <f t="shared" si="44"/>
        <v>#N/A</v>
      </c>
      <c r="W524" s="154" t="e">
        <f>VLOOKUP(E524,'PC Receitas'!$O$4:$P$14,2,FALSE)</f>
        <v>#N/A</v>
      </c>
    </row>
    <row r="525" spans="3:23" ht="19.5" customHeight="1" thickTop="1" thickBot="1" x14ac:dyDescent="0.3">
      <c r="C525" s="58"/>
      <c r="D525" s="58" t="str">
        <f t="shared" ca="1" si="40"/>
        <v/>
      </c>
      <c r="E525" s="58"/>
      <c r="F525" s="58"/>
      <c r="G525" s="58"/>
      <c r="H525" s="58"/>
      <c r="I525" s="58"/>
      <c r="J525" s="59"/>
      <c r="K525" s="192"/>
      <c r="L525" s="60"/>
      <c r="M525" s="58"/>
      <c r="N525" s="56">
        <f>N524+IF(AND(L525="Pago",OR(E525='PC Receitas'!$O$4,E525='PC Receitas'!$O$5,E525='PC Receitas'!$O$6)),J525,IF(AND(L525="Pago",OR(E525='PC Receitas'!$O$7,E525='PC Receitas'!$O$8,E525='PC Receitas'!$O$9,E525='PC Receitas'!$O$10,E525='PC Receitas'!$O$11,E525='PC Receitas'!$O$12,E525='PC Receitas'!$O$13,E525='PC Receitas'!$O$14)),-J525,0))</f>
        <v>7872.57</v>
      </c>
      <c r="S525" s="153" t="e">
        <f t="shared" si="41"/>
        <v>#N/A</v>
      </c>
      <c r="T525" s="150" t="e">
        <f t="shared" si="42"/>
        <v>#N/A</v>
      </c>
      <c r="U525" s="150" t="e">
        <f t="shared" si="43"/>
        <v>#N/A</v>
      </c>
      <c r="V525" s="150" t="e">
        <f t="shared" si="44"/>
        <v>#N/A</v>
      </c>
      <c r="W525" s="154" t="e">
        <f>VLOOKUP(E525,'PC Receitas'!$O$4:$P$14,2,FALSE)</f>
        <v>#N/A</v>
      </c>
    </row>
    <row r="526" spans="3:23" ht="19.5" customHeight="1" thickTop="1" thickBot="1" x14ac:dyDescent="0.3">
      <c r="C526" s="58"/>
      <c r="D526" s="58" t="str">
        <f t="shared" ca="1" si="40"/>
        <v/>
      </c>
      <c r="E526" s="58"/>
      <c r="F526" s="58"/>
      <c r="G526" s="58"/>
      <c r="H526" s="58"/>
      <c r="I526" s="58"/>
      <c r="J526" s="59"/>
      <c r="K526" s="192"/>
      <c r="L526" s="60"/>
      <c r="M526" s="58"/>
      <c r="N526" s="56">
        <f>N525+IF(AND(L526="Pago",OR(E526='PC Receitas'!$O$4,E526='PC Receitas'!$O$5,E526='PC Receitas'!$O$6)),J526,IF(AND(L526="Pago",OR(E526='PC Receitas'!$O$7,E526='PC Receitas'!$O$8,E526='PC Receitas'!$O$9,E526='PC Receitas'!$O$10,E526='PC Receitas'!$O$11,E526='PC Receitas'!$O$12,E526='PC Receitas'!$O$13,E526='PC Receitas'!$O$14)),-J526,0))</f>
        <v>7872.57</v>
      </c>
      <c r="S526" s="153" t="e">
        <f t="shared" si="41"/>
        <v>#N/A</v>
      </c>
      <c r="T526" s="150" t="e">
        <f t="shared" si="42"/>
        <v>#N/A</v>
      </c>
      <c r="U526" s="150" t="e">
        <f t="shared" si="43"/>
        <v>#N/A</v>
      </c>
      <c r="V526" s="150" t="e">
        <f t="shared" si="44"/>
        <v>#N/A</v>
      </c>
      <c r="W526" s="154" t="e">
        <f>VLOOKUP(E526,'PC Receitas'!$O$4:$P$14,2,FALSE)</f>
        <v>#N/A</v>
      </c>
    </row>
    <row r="527" spans="3:23" ht="19.5" customHeight="1" thickTop="1" thickBot="1" x14ac:dyDescent="0.3">
      <c r="C527" s="58"/>
      <c r="D527" s="58" t="str">
        <f t="shared" ca="1" si="40"/>
        <v/>
      </c>
      <c r="E527" s="58"/>
      <c r="F527" s="58"/>
      <c r="G527" s="58"/>
      <c r="H527" s="58"/>
      <c r="I527" s="58"/>
      <c r="J527" s="59"/>
      <c r="K527" s="192"/>
      <c r="L527" s="60"/>
      <c r="M527" s="58"/>
      <c r="N527" s="56">
        <f>N526+IF(AND(L527="Pago",OR(E527='PC Receitas'!$O$4,E527='PC Receitas'!$O$5,E527='PC Receitas'!$O$6)),J527,IF(AND(L527="Pago",OR(E527='PC Receitas'!$O$7,E527='PC Receitas'!$O$8,E527='PC Receitas'!$O$9,E527='PC Receitas'!$O$10,E527='PC Receitas'!$O$11,E527='PC Receitas'!$O$12,E527='PC Receitas'!$O$13,E527='PC Receitas'!$O$14)),-J527,0))</f>
        <v>7872.57</v>
      </c>
      <c r="S527" s="153" t="e">
        <f t="shared" si="41"/>
        <v>#N/A</v>
      </c>
      <c r="T527" s="150" t="e">
        <f t="shared" si="42"/>
        <v>#N/A</v>
      </c>
      <c r="U527" s="150" t="e">
        <f t="shared" si="43"/>
        <v>#N/A</v>
      </c>
      <c r="V527" s="150" t="e">
        <f t="shared" si="44"/>
        <v>#N/A</v>
      </c>
      <c r="W527" s="154" t="e">
        <f>VLOOKUP(E527,'PC Receitas'!$O$4:$P$14,2,FALSE)</f>
        <v>#N/A</v>
      </c>
    </row>
    <row r="528" spans="3:23" ht="19.5" customHeight="1" thickTop="1" thickBot="1" x14ac:dyDescent="0.3">
      <c r="C528" s="58"/>
      <c r="D528" s="58" t="str">
        <f t="shared" ca="1" si="40"/>
        <v/>
      </c>
      <c r="E528" s="58"/>
      <c r="F528" s="58"/>
      <c r="G528" s="58"/>
      <c r="H528" s="58"/>
      <c r="I528" s="58"/>
      <c r="J528" s="59"/>
      <c r="K528" s="192"/>
      <c r="L528" s="60"/>
      <c r="M528" s="58"/>
      <c r="N528" s="56">
        <f>N527+IF(AND(L528="Pago",OR(E528='PC Receitas'!$O$4,E528='PC Receitas'!$O$5,E528='PC Receitas'!$O$6)),J528,IF(AND(L528="Pago",OR(E528='PC Receitas'!$O$7,E528='PC Receitas'!$O$8,E528='PC Receitas'!$O$9,E528='PC Receitas'!$O$10,E528='PC Receitas'!$O$11,E528='PC Receitas'!$O$12,E528='PC Receitas'!$O$13,E528='PC Receitas'!$O$14)),-J528,0))</f>
        <v>7872.57</v>
      </c>
      <c r="S528" s="153" t="e">
        <f t="shared" si="41"/>
        <v>#N/A</v>
      </c>
      <c r="T528" s="150" t="e">
        <f t="shared" si="42"/>
        <v>#N/A</v>
      </c>
      <c r="U528" s="150" t="e">
        <f t="shared" si="43"/>
        <v>#N/A</v>
      </c>
      <c r="V528" s="150" t="e">
        <f t="shared" si="44"/>
        <v>#N/A</v>
      </c>
      <c r="W528" s="154" t="e">
        <f>VLOOKUP(E528,'PC Receitas'!$O$4:$P$14,2,FALSE)</f>
        <v>#N/A</v>
      </c>
    </row>
    <row r="529" spans="3:23" ht="19.5" customHeight="1" thickTop="1" thickBot="1" x14ac:dyDescent="0.3">
      <c r="C529" s="58"/>
      <c r="D529" s="58" t="str">
        <f t="shared" ca="1" si="40"/>
        <v/>
      </c>
      <c r="E529" s="58"/>
      <c r="F529" s="58"/>
      <c r="G529" s="58"/>
      <c r="H529" s="58"/>
      <c r="I529" s="58"/>
      <c r="J529" s="59"/>
      <c r="K529" s="192"/>
      <c r="L529" s="60"/>
      <c r="M529" s="58"/>
      <c r="N529" s="56">
        <f>N528+IF(AND(L529="Pago",OR(E529='PC Receitas'!$O$4,E529='PC Receitas'!$O$5,E529='PC Receitas'!$O$6)),J529,IF(AND(L529="Pago",OR(E529='PC Receitas'!$O$7,E529='PC Receitas'!$O$8,E529='PC Receitas'!$O$9,E529='PC Receitas'!$O$10,E529='PC Receitas'!$O$11,E529='PC Receitas'!$O$12,E529='PC Receitas'!$O$13,E529='PC Receitas'!$O$14)),-J529,0))</f>
        <v>7872.57</v>
      </c>
      <c r="S529" s="153" t="e">
        <f t="shared" si="41"/>
        <v>#N/A</v>
      </c>
      <c r="T529" s="150" t="e">
        <f t="shared" si="42"/>
        <v>#N/A</v>
      </c>
      <c r="U529" s="150" t="e">
        <f t="shared" si="43"/>
        <v>#N/A</v>
      </c>
      <c r="V529" s="150" t="e">
        <f t="shared" si="44"/>
        <v>#N/A</v>
      </c>
      <c r="W529" s="154" t="e">
        <f>VLOOKUP(E529,'PC Receitas'!$O$4:$P$14,2,FALSE)</f>
        <v>#N/A</v>
      </c>
    </row>
    <row r="530" spans="3:23" ht="19.5" customHeight="1" thickTop="1" thickBot="1" x14ac:dyDescent="0.3">
      <c r="C530" s="58"/>
      <c r="D530" s="58" t="str">
        <f t="shared" ca="1" si="40"/>
        <v/>
      </c>
      <c r="E530" s="58"/>
      <c r="F530" s="58"/>
      <c r="G530" s="58"/>
      <c r="H530" s="58"/>
      <c r="I530" s="58"/>
      <c r="J530" s="59"/>
      <c r="K530" s="192"/>
      <c r="L530" s="60"/>
      <c r="M530" s="58"/>
      <c r="N530" s="56">
        <f>N529+IF(AND(L530="Pago",OR(E530='PC Receitas'!$O$4,E530='PC Receitas'!$O$5,E530='PC Receitas'!$O$6)),J530,IF(AND(L530="Pago",OR(E530='PC Receitas'!$O$7,E530='PC Receitas'!$O$8,E530='PC Receitas'!$O$9,E530='PC Receitas'!$O$10,E530='PC Receitas'!$O$11,E530='PC Receitas'!$O$12,E530='PC Receitas'!$O$13,E530='PC Receitas'!$O$14)),-J530,0))</f>
        <v>7872.57</v>
      </c>
      <c r="S530" s="153" t="e">
        <f t="shared" si="41"/>
        <v>#N/A</v>
      </c>
      <c r="T530" s="150" t="e">
        <f t="shared" si="42"/>
        <v>#N/A</v>
      </c>
      <c r="U530" s="150" t="e">
        <f t="shared" si="43"/>
        <v>#N/A</v>
      </c>
      <c r="V530" s="150" t="e">
        <f t="shared" si="44"/>
        <v>#N/A</v>
      </c>
      <c r="W530" s="154" t="e">
        <f>VLOOKUP(E530,'PC Receitas'!$O$4:$P$14,2,FALSE)</f>
        <v>#N/A</v>
      </c>
    </row>
    <row r="531" spans="3:23" ht="19.5" customHeight="1" thickTop="1" thickBot="1" x14ac:dyDescent="0.3">
      <c r="C531" s="58"/>
      <c r="D531" s="58" t="str">
        <f t="shared" ca="1" si="40"/>
        <v/>
      </c>
      <c r="E531" s="58"/>
      <c r="F531" s="58"/>
      <c r="G531" s="58"/>
      <c r="H531" s="58"/>
      <c r="I531" s="58"/>
      <c r="J531" s="59"/>
      <c r="K531" s="192"/>
      <c r="L531" s="60"/>
      <c r="M531" s="58"/>
      <c r="N531" s="56">
        <f>N530+IF(AND(L531="Pago",OR(E531='PC Receitas'!$O$4,E531='PC Receitas'!$O$5,E531='PC Receitas'!$O$6)),J531,IF(AND(L531="Pago",OR(E531='PC Receitas'!$O$7,E531='PC Receitas'!$O$8,E531='PC Receitas'!$O$9,E531='PC Receitas'!$O$10,E531='PC Receitas'!$O$11,E531='PC Receitas'!$O$12,E531='PC Receitas'!$O$13,E531='PC Receitas'!$O$14)),-J531,0))</f>
        <v>7872.57</v>
      </c>
      <c r="S531" s="153" t="e">
        <f t="shared" si="41"/>
        <v>#N/A</v>
      </c>
      <c r="T531" s="150" t="e">
        <f t="shared" si="42"/>
        <v>#N/A</v>
      </c>
      <c r="U531" s="150" t="e">
        <f t="shared" si="43"/>
        <v>#N/A</v>
      </c>
      <c r="V531" s="150" t="e">
        <f t="shared" si="44"/>
        <v>#N/A</v>
      </c>
      <c r="W531" s="154" t="e">
        <f>VLOOKUP(E531,'PC Receitas'!$O$4:$P$14,2,FALSE)</f>
        <v>#N/A</v>
      </c>
    </row>
    <row r="532" spans="3:23" ht="19.5" customHeight="1" thickTop="1" thickBot="1" x14ac:dyDescent="0.3">
      <c r="C532" s="58"/>
      <c r="D532" s="58" t="str">
        <f t="shared" ca="1" si="40"/>
        <v/>
      </c>
      <c r="E532" s="58"/>
      <c r="F532" s="58"/>
      <c r="G532" s="58"/>
      <c r="H532" s="58"/>
      <c r="I532" s="58"/>
      <c r="J532" s="59"/>
      <c r="K532" s="192"/>
      <c r="L532" s="60"/>
      <c r="M532" s="58"/>
      <c r="N532" s="56">
        <f>N531+IF(AND(L532="Pago",OR(E532='PC Receitas'!$O$4,E532='PC Receitas'!$O$5,E532='PC Receitas'!$O$6)),J532,IF(AND(L532="Pago",OR(E532='PC Receitas'!$O$7,E532='PC Receitas'!$O$8,E532='PC Receitas'!$O$9,E532='PC Receitas'!$O$10,E532='PC Receitas'!$O$11,E532='PC Receitas'!$O$12,E532='PC Receitas'!$O$13,E532='PC Receitas'!$O$14)),-J532,0))</f>
        <v>7872.57</v>
      </c>
      <c r="S532" s="153" t="e">
        <f t="shared" si="41"/>
        <v>#N/A</v>
      </c>
      <c r="T532" s="150" t="e">
        <f t="shared" si="42"/>
        <v>#N/A</v>
      </c>
      <c r="U532" s="150" t="e">
        <f t="shared" si="43"/>
        <v>#N/A</v>
      </c>
      <c r="V532" s="150" t="e">
        <f t="shared" si="44"/>
        <v>#N/A</v>
      </c>
      <c r="W532" s="154" t="e">
        <f>VLOOKUP(E532,'PC Receitas'!$O$4:$P$14,2,FALSE)</f>
        <v>#N/A</v>
      </c>
    </row>
    <row r="533" spans="3:23" ht="19.5" customHeight="1" thickTop="1" thickBot="1" x14ac:dyDescent="0.3">
      <c r="C533" s="58"/>
      <c r="D533" s="58" t="str">
        <f t="shared" ca="1" si="40"/>
        <v/>
      </c>
      <c r="E533" s="58"/>
      <c r="F533" s="58"/>
      <c r="G533" s="58"/>
      <c r="H533" s="58"/>
      <c r="I533" s="58"/>
      <c r="J533" s="59"/>
      <c r="K533" s="192"/>
      <c r="L533" s="60"/>
      <c r="M533" s="58"/>
      <c r="N533" s="56">
        <f>N532+IF(AND(L533="Pago",OR(E533='PC Receitas'!$O$4,E533='PC Receitas'!$O$5,E533='PC Receitas'!$O$6)),J533,IF(AND(L533="Pago",OR(E533='PC Receitas'!$O$7,E533='PC Receitas'!$O$8,E533='PC Receitas'!$O$9,E533='PC Receitas'!$O$10,E533='PC Receitas'!$O$11,E533='PC Receitas'!$O$12,E533='PC Receitas'!$O$13,E533='PC Receitas'!$O$14)),-J533,0))</f>
        <v>7872.57</v>
      </c>
      <c r="S533" s="153" t="e">
        <f t="shared" si="41"/>
        <v>#N/A</v>
      </c>
      <c r="T533" s="150" t="e">
        <f t="shared" si="42"/>
        <v>#N/A</v>
      </c>
      <c r="U533" s="150" t="e">
        <f t="shared" si="43"/>
        <v>#N/A</v>
      </c>
      <c r="V533" s="150" t="e">
        <f t="shared" si="44"/>
        <v>#N/A</v>
      </c>
      <c r="W533" s="154" t="e">
        <f>VLOOKUP(E533,'PC Receitas'!$O$4:$P$14,2,FALSE)</f>
        <v>#N/A</v>
      </c>
    </row>
    <row r="534" spans="3:23" ht="19.5" customHeight="1" thickTop="1" thickBot="1" x14ac:dyDescent="0.3">
      <c r="C534" s="58"/>
      <c r="D534" s="58" t="str">
        <f t="shared" ca="1" si="40"/>
        <v/>
      </c>
      <c r="E534" s="58"/>
      <c r="F534" s="58"/>
      <c r="G534" s="58"/>
      <c r="H534" s="58"/>
      <c r="I534" s="58"/>
      <c r="J534" s="59"/>
      <c r="K534" s="192"/>
      <c r="L534" s="60"/>
      <c r="M534" s="58"/>
      <c r="N534" s="56">
        <f>N533+IF(AND(L534="Pago",OR(E534='PC Receitas'!$O$4,E534='PC Receitas'!$O$5,E534='PC Receitas'!$O$6)),J534,IF(AND(L534="Pago",OR(E534='PC Receitas'!$O$7,E534='PC Receitas'!$O$8,E534='PC Receitas'!$O$9,E534='PC Receitas'!$O$10,E534='PC Receitas'!$O$11,E534='PC Receitas'!$O$12,E534='PC Receitas'!$O$13,E534='PC Receitas'!$O$14)),-J534,0))</f>
        <v>7872.57</v>
      </c>
      <c r="S534" s="153" t="e">
        <f t="shared" si="41"/>
        <v>#N/A</v>
      </c>
      <c r="T534" s="150" t="e">
        <f t="shared" si="42"/>
        <v>#N/A</v>
      </c>
      <c r="U534" s="150" t="e">
        <f t="shared" si="43"/>
        <v>#N/A</v>
      </c>
      <c r="V534" s="150" t="e">
        <f t="shared" si="44"/>
        <v>#N/A</v>
      </c>
      <c r="W534" s="154" t="e">
        <f>VLOOKUP(E534,'PC Receitas'!$O$4:$P$14,2,FALSE)</f>
        <v>#N/A</v>
      </c>
    </row>
    <row r="535" spans="3:23" ht="19.5" customHeight="1" thickTop="1" thickBot="1" x14ac:dyDescent="0.3">
      <c r="C535" s="58"/>
      <c r="D535" s="58" t="str">
        <f t="shared" ca="1" si="40"/>
        <v/>
      </c>
      <c r="E535" s="58"/>
      <c r="F535" s="58"/>
      <c r="G535" s="58"/>
      <c r="H535" s="58"/>
      <c r="I535" s="58"/>
      <c r="J535" s="59"/>
      <c r="K535" s="192"/>
      <c r="L535" s="60"/>
      <c r="M535" s="58"/>
      <c r="N535" s="56">
        <f>N534+IF(AND(L535="Pago",OR(E535='PC Receitas'!$O$4,E535='PC Receitas'!$O$5,E535='PC Receitas'!$O$6)),J535,IF(AND(L535="Pago",OR(E535='PC Receitas'!$O$7,E535='PC Receitas'!$O$8,E535='PC Receitas'!$O$9,E535='PC Receitas'!$O$10,E535='PC Receitas'!$O$11,E535='PC Receitas'!$O$12,E535='PC Receitas'!$O$13,E535='PC Receitas'!$O$14)),-J535,0))</f>
        <v>7872.57</v>
      </c>
      <c r="S535" s="153" t="e">
        <f t="shared" si="41"/>
        <v>#N/A</v>
      </c>
      <c r="T535" s="150" t="e">
        <f t="shared" si="42"/>
        <v>#N/A</v>
      </c>
      <c r="U535" s="150" t="e">
        <f t="shared" si="43"/>
        <v>#N/A</v>
      </c>
      <c r="V535" s="150" t="e">
        <f t="shared" si="44"/>
        <v>#N/A</v>
      </c>
      <c r="W535" s="154" t="e">
        <f>VLOOKUP(E535,'PC Receitas'!$O$4:$P$14,2,FALSE)</f>
        <v>#N/A</v>
      </c>
    </row>
    <row r="536" spans="3:23" ht="19.5" customHeight="1" thickTop="1" thickBot="1" x14ac:dyDescent="0.3">
      <c r="C536" s="58"/>
      <c r="D536" s="58" t="str">
        <f t="shared" ca="1" si="40"/>
        <v/>
      </c>
      <c r="E536" s="58"/>
      <c r="F536" s="58"/>
      <c r="G536" s="58"/>
      <c r="H536" s="58"/>
      <c r="I536" s="58"/>
      <c r="J536" s="59"/>
      <c r="K536" s="192"/>
      <c r="L536" s="60"/>
      <c r="M536" s="58"/>
      <c r="N536" s="56">
        <f>N535+IF(AND(L536="Pago",OR(E536='PC Receitas'!$O$4,E536='PC Receitas'!$O$5,E536='PC Receitas'!$O$6)),J536,IF(AND(L536="Pago",OR(E536='PC Receitas'!$O$7,E536='PC Receitas'!$O$8,E536='PC Receitas'!$O$9,E536='PC Receitas'!$O$10,E536='PC Receitas'!$O$11,E536='PC Receitas'!$O$12,E536='PC Receitas'!$O$13,E536='PC Receitas'!$O$14)),-J536,0))</f>
        <v>7872.57</v>
      </c>
      <c r="S536" s="153" t="e">
        <f t="shared" si="41"/>
        <v>#N/A</v>
      </c>
      <c r="T536" s="150" t="e">
        <f t="shared" si="42"/>
        <v>#N/A</v>
      </c>
      <c r="U536" s="150" t="e">
        <f t="shared" si="43"/>
        <v>#N/A</v>
      </c>
      <c r="V536" s="150" t="e">
        <f t="shared" si="44"/>
        <v>#N/A</v>
      </c>
      <c r="W536" s="154" t="e">
        <f>VLOOKUP(E536,'PC Receitas'!$O$4:$P$14,2,FALSE)</f>
        <v>#N/A</v>
      </c>
    </row>
    <row r="537" spans="3:23" ht="19.5" customHeight="1" thickTop="1" thickBot="1" x14ac:dyDescent="0.3">
      <c r="C537" s="58"/>
      <c r="D537" s="58" t="str">
        <f t="shared" ca="1" si="40"/>
        <v/>
      </c>
      <c r="E537" s="58"/>
      <c r="F537" s="58"/>
      <c r="G537" s="58"/>
      <c r="H537" s="58"/>
      <c r="I537" s="58"/>
      <c r="J537" s="59"/>
      <c r="K537" s="192"/>
      <c r="L537" s="60"/>
      <c r="M537" s="58"/>
      <c r="N537" s="56">
        <f>N536+IF(AND(L537="Pago",OR(E537='PC Receitas'!$O$4,E537='PC Receitas'!$O$5,E537='PC Receitas'!$O$6)),J537,IF(AND(L537="Pago",OR(E537='PC Receitas'!$O$7,E537='PC Receitas'!$O$8,E537='PC Receitas'!$O$9,E537='PC Receitas'!$O$10,E537='PC Receitas'!$O$11,E537='PC Receitas'!$O$12,E537='PC Receitas'!$O$13,E537='PC Receitas'!$O$14)),-J537,0))</f>
        <v>7872.57</v>
      </c>
      <c r="S537" s="153" t="e">
        <f t="shared" si="41"/>
        <v>#N/A</v>
      </c>
      <c r="T537" s="150" t="e">
        <f t="shared" si="42"/>
        <v>#N/A</v>
      </c>
      <c r="U537" s="150" t="e">
        <f t="shared" si="43"/>
        <v>#N/A</v>
      </c>
      <c r="V537" s="150" t="e">
        <f t="shared" si="44"/>
        <v>#N/A</v>
      </c>
      <c r="W537" s="154" t="e">
        <f>VLOOKUP(E537,'PC Receitas'!$O$4:$P$14,2,FALSE)</f>
        <v>#N/A</v>
      </c>
    </row>
    <row r="538" spans="3:23" ht="19.5" customHeight="1" thickTop="1" thickBot="1" x14ac:dyDescent="0.3">
      <c r="C538" s="58"/>
      <c r="D538" s="58" t="str">
        <f t="shared" ca="1" si="40"/>
        <v/>
      </c>
      <c r="E538" s="58"/>
      <c r="F538" s="58"/>
      <c r="G538" s="58"/>
      <c r="H538" s="58"/>
      <c r="I538" s="58"/>
      <c r="J538" s="59"/>
      <c r="K538" s="192"/>
      <c r="L538" s="60"/>
      <c r="M538" s="58"/>
      <c r="N538" s="56">
        <f>N537+IF(AND(L538="Pago",OR(E538='PC Receitas'!$O$4,E538='PC Receitas'!$O$5,E538='PC Receitas'!$O$6)),J538,IF(AND(L538="Pago",OR(E538='PC Receitas'!$O$7,E538='PC Receitas'!$O$8,E538='PC Receitas'!$O$9,E538='PC Receitas'!$O$10,E538='PC Receitas'!$O$11,E538='PC Receitas'!$O$12,E538='PC Receitas'!$O$13,E538='PC Receitas'!$O$14)),-J538,0))</f>
        <v>7872.57</v>
      </c>
      <c r="S538" s="153" t="e">
        <f t="shared" si="41"/>
        <v>#N/A</v>
      </c>
      <c r="T538" s="150" t="e">
        <f t="shared" si="42"/>
        <v>#N/A</v>
      </c>
      <c r="U538" s="150" t="e">
        <f t="shared" si="43"/>
        <v>#N/A</v>
      </c>
      <c r="V538" s="150" t="e">
        <f t="shared" si="44"/>
        <v>#N/A</v>
      </c>
      <c r="W538" s="154" t="e">
        <f>VLOOKUP(E538,'PC Receitas'!$O$4:$P$14,2,FALSE)</f>
        <v>#N/A</v>
      </c>
    </row>
    <row r="539" spans="3:23" ht="19.5" customHeight="1" thickTop="1" thickBot="1" x14ac:dyDescent="0.3">
      <c r="C539" s="58"/>
      <c r="D539" s="58" t="str">
        <f t="shared" ca="1" si="40"/>
        <v/>
      </c>
      <c r="E539" s="58"/>
      <c r="F539" s="58"/>
      <c r="G539" s="58"/>
      <c r="H539" s="58"/>
      <c r="I539" s="58"/>
      <c r="J539" s="59"/>
      <c r="K539" s="192"/>
      <c r="L539" s="60"/>
      <c r="M539" s="58"/>
      <c r="N539" s="56">
        <f>N538+IF(AND(L539="Pago",OR(E539='PC Receitas'!$O$4,E539='PC Receitas'!$O$5,E539='PC Receitas'!$O$6)),J539,IF(AND(L539="Pago",OR(E539='PC Receitas'!$O$7,E539='PC Receitas'!$O$8,E539='PC Receitas'!$O$9,E539='PC Receitas'!$O$10,E539='PC Receitas'!$O$11,E539='PC Receitas'!$O$12,E539='PC Receitas'!$O$13,E539='PC Receitas'!$O$14)),-J539,0))</f>
        <v>7872.57</v>
      </c>
      <c r="S539" s="153" t="e">
        <f t="shared" si="41"/>
        <v>#N/A</v>
      </c>
      <c r="T539" s="150" t="e">
        <f t="shared" si="42"/>
        <v>#N/A</v>
      </c>
      <c r="U539" s="150" t="e">
        <f t="shared" si="43"/>
        <v>#N/A</v>
      </c>
      <c r="V539" s="150" t="e">
        <f t="shared" si="44"/>
        <v>#N/A</v>
      </c>
      <c r="W539" s="154" t="e">
        <f>VLOOKUP(E539,'PC Receitas'!$O$4:$P$14,2,FALSE)</f>
        <v>#N/A</v>
      </c>
    </row>
    <row r="540" spans="3:23" ht="19.5" customHeight="1" thickTop="1" thickBot="1" x14ac:dyDescent="0.3">
      <c r="C540" s="58"/>
      <c r="D540" s="58" t="str">
        <f t="shared" ca="1" si="40"/>
        <v/>
      </c>
      <c r="E540" s="58"/>
      <c r="F540" s="58"/>
      <c r="G540" s="58"/>
      <c r="H540" s="58"/>
      <c r="I540" s="58"/>
      <c r="J540" s="59"/>
      <c r="K540" s="192"/>
      <c r="L540" s="60"/>
      <c r="M540" s="58"/>
      <c r="N540" s="56">
        <f>N539+IF(AND(L540="Pago",OR(E540='PC Receitas'!$O$4,E540='PC Receitas'!$O$5,E540='PC Receitas'!$O$6)),J540,IF(AND(L540="Pago",OR(E540='PC Receitas'!$O$7,E540='PC Receitas'!$O$8,E540='PC Receitas'!$O$9,E540='PC Receitas'!$O$10,E540='PC Receitas'!$O$11,E540='PC Receitas'!$O$12,E540='PC Receitas'!$O$13,E540='PC Receitas'!$O$14)),-J540,0))</f>
        <v>7872.57</v>
      </c>
      <c r="S540" s="153" t="e">
        <f t="shared" si="41"/>
        <v>#N/A</v>
      </c>
      <c r="T540" s="150" t="e">
        <f t="shared" si="42"/>
        <v>#N/A</v>
      </c>
      <c r="U540" s="150" t="e">
        <f t="shared" si="43"/>
        <v>#N/A</v>
      </c>
      <c r="V540" s="150" t="e">
        <f t="shared" si="44"/>
        <v>#N/A</v>
      </c>
      <c r="W540" s="154" t="e">
        <f>VLOOKUP(E540,'PC Receitas'!$O$4:$P$14,2,FALSE)</f>
        <v>#N/A</v>
      </c>
    </row>
    <row r="541" spans="3:23" ht="19.5" customHeight="1" thickTop="1" thickBot="1" x14ac:dyDescent="0.3">
      <c r="C541" s="58"/>
      <c r="D541" s="58" t="str">
        <f t="shared" ca="1" si="40"/>
        <v/>
      </c>
      <c r="E541" s="58"/>
      <c r="F541" s="58"/>
      <c r="G541" s="58"/>
      <c r="H541" s="58"/>
      <c r="I541" s="58"/>
      <c r="J541" s="59"/>
      <c r="K541" s="192"/>
      <c r="L541" s="60"/>
      <c r="M541" s="58"/>
      <c r="N541" s="56">
        <f>N540+IF(AND(L541="Pago",OR(E541='PC Receitas'!$O$4,E541='PC Receitas'!$O$5,E541='PC Receitas'!$O$6)),J541,IF(AND(L541="Pago",OR(E541='PC Receitas'!$O$7,E541='PC Receitas'!$O$8,E541='PC Receitas'!$O$9,E541='PC Receitas'!$O$10,E541='PC Receitas'!$O$11,E541='PC Receitas'!$O$12,E541='PC Receitas'!$O$13,E541='PC Receitas'!$O$14)),-J541,0))</f>
        <v>7872.57</v>
      </c>
      <c r="S541" s="153" t="e">
        <f t="shared" si="41"/>
        <v>#N/A</v>
      </c>
      <c r="T541" s="150" t="e">
        <f t="shared" si="42"/>
        <v>#N/A</v>
      </c>
      <c r="U541" s="150" t="e">
        <f t="shared" si="43"/>
        <v>#N/A</v>
      </c>
      <c r="V541" s="150" t="e">
        <f t="shared" si="44"/>
        <v>#N/A</v>
      </c>
      <c r="W541" s="154" t="e">
        <f>VLOOKUP(E541,'PC Receitas'!$O$4:$P$14,2,FALSE)</f>
        <v>#N/A</v>
      </c>
    </row>
    <row r="542" spans="3:23" ht="19.5" customHeight="1" thickTop="1" thickBot="1" x14ac:dyDescent="0.3">
      <c r="C542" s="58"/>
      <c r="D542" s="58" t="str">
        <f t="shared" ca="1" si="40"/>
        <v/>
      </c>
      <c r="E542" s="58"/>
      <c r="F542" s="58"/>
      <c r="G542" s="58"/>
      <c r="H542" s="58"/>
      <c r="I542" s="58"/>
      <c r="J542" s="59"/>
      <c r="K542" s="192"/>
      <c r="L542" s="60"/>
      <c r="M542" s="58"/>
      <c r="N542" s="56">
        <f>N541+IF(AND(L542="Pago",OR(E542='PC Receitas'!$O$4,E542='PC Receitas'!$O$5,E542='PC Receitas'!$O$6)),J542,IF(AND(L542="Pago",OR(E542='PC Receitas'!$O$7,E542='PC Receitas'!$O$8,E542='PC Receitas'!$O$9,E542='PC Receitas'!$O$10,E542='PC Receitas'!$O$11,E542='PC Receitas'!$O$12,E542='PC Receitas'!$O$13,E542='PC Receitas'!$O$14)),-J542,0))</f>
        <v>7872.57</v>
      </c>
      <c r="S542" s="153" t="e">
        <f t="shared" si="41"/>
        <v>#N/A</v>
      </c>
      <c r="T542" s="150" t="e">
        <f t="shared" si="42"/>
        <v>#N/A</v>
      </c>
      <c r="U542" s="150" t="e">
        <f t="shared" si="43"/>
        <v>#N/A</v>
      </c>
      <c r="V542" s="150" t="e">
        <f t="shared" si="44"/>
        <v>#N/A</v>
      </c>
      <c r="W542" s="154" t="e">
        <f>VLOOKUP(E542,'PC Receitas'!$O$4:$P$14,2,FALSE)</f>
        <v>#N/A</v>
      </c>
    </row>
    <row r="543" spans="3:23" ht="19.5" customHeight="1" thickTop="1" thickBot="1" x14ac:dyDescent="0.3">
      <c r="C543" s="58"/>
      <c r="D543" s="58" t="str">
        <f t="shared" ca="1" si="40"/>
        <v/>
      </c>
      <c r="E543" s="58"/>
      <c r="F543" s="58"/>
      <c r="G543" s="58"/>
      <c r="H543" s="58"/>
      <c r="I543" s="58"/>
      <c r="J543" s="59"/>
      <c r="K543" s="192"/>
      <c r="L543" s="60"/>
      <c r="M543" s="58"/>
      <c r="N543" s="56">
        <f>N542+IF(AND(L543="Pago",OR(E543='PC Receitas'!$O$4,E543='PC Receitas'!$O$5,E543='PC Receitas'!$O$6)),J543,IF(AND(L543="Pago",OR(E543='PC Receitas'!$O$7,E543='PC Receitas'!$O$8,E543='PC Receitas'!$O$9,E543='PC Receitas'!$O$10,E543='PC Receitas'!$O$11,E543='PC Receitas'!$O$12,E543='PC Receitas'!$O$13,E543='PC Receitas'!$O$14)),-J543,0))</f>
        <v>7872.57</v>
      </c>
      <c r="S543" s="153" t="e">
        <f t="shared" si="41"/>
        <v>#N/A</v>
      </c>
      <c r="T543" s="150" t="e">
        <f t="shared" si="42"/>
        <v>#N/A</v>
      </c>
      <c r="U543" s="150" t="e">
        <f t="shared" si="43"/>
        <v>#N/A</v>
      </c>
      <c r="V543" s="150" t="e">
        <f t="shared" si="44"/>
        <v>#N/A</v>
      </c>
      <c r="W543" s="154" t="e">
        <f>VLOOKUP(E543,'PC Receitas'!$O$4:$P$14,2,FALSE)</f>
        <v>#N/A</v>
      </c>
    </row>
    <row r="544" spans="3:23" ht="19.5" customHeight="1" thickTop="1" thickBot="1" x14ac:dyDescent="0.3">
      <c r="C544" s="58"/>
      <c r="D544" s="58" t="str">
        <f t="shared" ca="1" si="40"/>
        <v/>
      </c>
      <c r="E544" s="58"/>
      <c r="F544" s="58"/>
      <c r="G544" s="58"/>
      <c r="H544" s="58"/>
      <c r="I544" s="58"/>
      <c r="J544" s="59"/>
      <c r="K544" s="192"/>
      <c r="L544" s="60"/>
      <c r="M544" s="58"/>
      <c r="N544" s="56">
        <f>N543+IF(AND(L544="Pago",OR(E544='PC Receitas'!$O$4,E544='PC Receitas'!$O$5,E544='PC Receitas'!$O$6)),J544,IF(AND(L544="Pago",OR(E544='PC Receitas'!$O$7,E544='PC Receitas'!$O$8,E544='PC Receitas'!$O$9,E544='PC Receitas'!$O$10,E544='PC Receitas'!$O$11,E544='PC Receitas'!$O$12,E544='PC Receitas'!$O$13,E544='PC Receitas'!$O$14)),-J544,0))</f>
        <v>7872.57</v>
      </c>
      <c r="S544" s="153" t="e">
        <f t="shared" si="41"/>
        <v>#N/A</v>
      </c>
      <c r="T544" s="150" t="e">
        <f t="shared" si="42"/>
        <v>#N/A</v>
      </c>
      <c r="U544" s="150" t="e">
        <f t="shared" si="43"/>
        <v>#N/A</v>
      </c>
      <c r="V544" s="150" t="e">
        <f t="shared" si="44"/>
        <v>#N/A</v>
      </c>
      <c r="W544" s="154" t="e">
        <f>VLOOKUP(E544,'PC Receitas'!$O$4:$P$14,2,FALSE)</f>
        <v>#N/A</v>
      </c>
    </row>
    <row r="545" spans="3:23" ht="19.5" customHeight="1" thickTop="1" thickBot="1" x14ac:dyDescent="0.3">
      <c r="C545" s="58"/>
      <c r="D545" s="58" t="str">
        <f t="shared" ca="1" si="40"/>
        <v/>
      </c>
      <c r="E545" s="58"/>
      <c r="F545" s="58"/>
      <c r="G545" s="58"/>
      <c r="H545" s="58"/>
      <c r="I545" s="58"/>
      <c r="J545" s="59"/>
      <c r="K545" s="192"/>
      <c r="L545" s="60"/>
      <c r="M545" s="58"/>
      <c r="N545" s="56">
        <f>N544+IF(AND(L545="Pago",OR(E545='PC Receitas'!$O$4,E545='PC Receitas'!$O$5,E545='PC Receitas'!$O$6)),J545,IF(AND(L545="Pago",OR(E545='PC Receitas'!$O$7,E545='PC Receitas'!$O$8,E545='PC Receitas'!$O$9,E545='PC Receitas'!$O$10,E545='PC Receitas'!$O$11,E545='PC Receitas'!$O$12,E545='PC Receitas'!$O$13,E545='PC Receitas'!$O$14)),-J545,0))</f>
        <v>7872.57</v>
      </c>
      <c r="S545" s="153" t="e">
        <f t="shared" si="41"/>
        <v>#N/A</v>
      </c>
      <c r="T545" s="150" t="e">
        <f t="shared" si="42"/>
        <v>#N/A</v>
      </c>
      <c r="U545" s="150" t="e">
        <f t="shared" si="43"/>
        <v>#N/A</v>
      </c>
      <c r="V545" s="150" t="e">
        <f t="shared" si="44"/>
        <v>#N/A</v>
      </c>
      <c r="W545" s="154" t="e">
        <f>VLOOKUP(E545,'PC Receitas'!$O$4:$P$14,2,FALSE)</f>
        <v>#N/A</v>
      </c>
    </row>
    <row r="546" spans="3:23" ht="19.5" customHeight="1" thickTop="1" thickBot="1" x14ac:dyDescent="0.3">
      <c r="C546" s="58"/>
      <c r="D546" s="58" t="str">
        <f t="shared" ca="1" si="40"/>
        <v/>
      </c>
      <c r="E546" s="58"/>
      <c r="F546" s="58"/>
      <c r="G546" s="58"/>
      <c r="H546" s="58"/>
      <c r="I546" s="58"/>
      <c r="J546" s="59"/>
      <c r="K546" s="192"/>
      <c r="L546" s="60"/>
      <c r="M546" s="58"/>
      <c r="N546" s="56">
        <f>N545+IF(AND(L546="Pago",OR(E546='PC Receitas'!$O$4,E546='PC Receitas'!$O$5,E546='PC Receitas'!$O$6)),J546,IF(AND(L546="Pago",OR(E546='PC Receitas'!$O$7,E546='PC Receitas'!$O$8,E546='PC Receitas'!$O$9,E546='PC Receitas'!$O$10,E546='PC Receitas'!$O$11,E546='PC Receitas'!$O$12,E546='PC Receitas'!$O$13,E546='PC Receitas'!$O$14)),-J546,0))</f>
        <v>7872.57</v>
      </c>
      <c r="S546" s="153" t="e">
        <f t="shared" si="41"/>
        <v>#N/A</v>
      </c>
      <c r="T546" s="150" t="e">
        <f t="shared" si="42"/>
        <v>#N/A</v>
      </c>
      <c r="U546" s="150" t="e">
        <f t="shared" si="43"/>
        <v>#N/A</v>
      </c>
      <c r="V546" s="150" t="e">
        <f t="shared" si="44"/>
        <v>#N/A</v>
      </c>
      <c r="W546" s="154" t="e">
        <f>VLOOKUP(E546,'PC Receitas'!$O$4:$P$14,2,FALSE)</f>
        <v>#N/A</v>
      </c>
    </row>
    <row r="547" spans="3:23" ht="19.5" customHeight="1" thickTop="1" thickBot="1" x14ac:dyDescent="0.3">
      <c r="C547" s="58"/>
      <c r="D547" s="58" t="str">
        <f t="shared" ca="1" si="40"/>
        <v/>
      </c>
      <c r="E547" s="58"/>
      <c r="F547" s="58"/>
      <c r="G547" s="58"/>
      <c r="H547" s="58"/>
      <c r="I547" s="58"/>
      <c r="J547" s="59"/>
      <c r="K547" s="192"/>
      <c r="L547" s="60"/>
      <c r="M547" s="58"/>
      <c r="N547" s="56">
        <f>N546+IF(AND(L547="Pago",OR(E547='PC Receitas'!$O$4,E547='PC Receitas'!$O$5,E547='PC Receitas'!$O$6)),J547,IF(AND(L547="Pago",OR(E547='PC Receitas'!$O$7,E547='PC Receitas'!$O$8,E547='PC Receitas'!$O$9,E547='PC Receitas'!$O$10,E547='PC Receitas'!$O$11,E547='PC Receitas'!$O$12,E547='PC Receitas'!$O$13,E547='PC Receitas'!$O$14)),-J547,0))</f>
        <v>7872.57</v>
      </c>
      <c r="S547" s="153" t="e">
        <f t="shared" si="41"/>
        <v>#N/A</v>
      </c>
      <c r="T547" s="150" t="e">
        <f t="shared" si="42"/>
        <v>#N/A</v>
      </c>
      <c r="U547" s="150" t="e">
        <f t="shared" si="43"/>
        <v>#N/A</v>
      </c>
      <c r="V547" s="150" t="e">
        <f t="shared" si="44"/>
        <v>#N/A</v>
      </c>
      <c r="W547" s="154" t="e">
        <f>VLOOKUP(E547,'PC Receitas'!$O$4:$P$14,2,FALSE)</f>
        <v>#N/A</v>
      </c>
    </row>
    <row r="548" spans="3:23" ht="19.5" customHeight="1" thickTop="1" thickBot="1" x14ac:dyDescent="0.3">
      <c r="C548" s="58"/>
      <c r="D548" s="58" t="str">
        <f t="shared" ca="1" si="40"/>
        <v/>
      </c>
      <c r="E548" s="58"/>
      <c r="F548" s="58"/>
      <c r="G548" s="58"/>
      <c r="H548" s="58"/>
      <c r="I548" s="58"/>
      <c r="J548" s="59"/>
      <c r="K548" s="192"/>
      <c r="L548" s="60"/>
      <c r="M548" s="58"/>
      <c r="N548" s="56">
        <f>N547+IF(AND(L548="Pago",OR(E548='PC Receitas'!$O$4,E548='PC Receitas'!$O$5,E548='PC Receitas'!$O$6)),J548,IF(AND(L548="Pago",OR(E548='PC Receitas'!$O$7,E548='PC Receitas'!$O$8,E548='PC Receitas'!$O$9,E548='PC Receitas'!$O$10,E548='PC Receitas'!$O$11,E548='PC Receitas'!$O$12,E548='PC Receitas'!$O$13,E548='PC Receitas'!$O$14)),-J548,0))</f>
        <v>7872.57</v>
      </c>
      <c r="S548" s="153" t="e">
        <f t="shared" si="41"/>
        <v>#N/A</v>
      </c>
      <c r="T548" s="150" t="e">
        <f t="shared" si="42"/>
        <v>#N/A</v>
      </c>
      <c r="U548" s="150" t="e">
        <f t="shared" si="43"/>
        <v>#N/A</v>
      </c>
      <c r="V548" s="150" t="e">
        <f t="shared" si="44"/>
        <v>#N/A</v>
      </c>
      <c r="W548" s="154" t="e">
        <f>VLOOKUP(E548,'PC Receitas'!$O$4:$P$14,2,FALSE)</f>
        <v>#N/A</v>
      </c>
    </row>
    <row r="549" spans="3:23" ht="19.5" customHeight="1" thickTop="1" thickBot="1" x14ac:dyDescent="0.3">
      <c r="C549" s="58"/>
      <c r="D549" s="58" t="str">
        <f t="shared" ca="1" si="40"/>
        <v/>
      </c>
      <c r="E549" s="58"/>
      <c r="F549" s="58"/>
      <c r="G549" s="58"/>
      <c r="H549" s="58"/>
      <c r="I549" s="58"/>
      <c r="J549" s="59"/>
      <c r="K549" s="192"/>
      <c r="L549" s="60"/>
      <c r="M549" s="58"/>
      <c r="N549" s="56">
        <f>N548+IF(AND(L549="Pago",OR(E549='PC Receitas'!$O$4,E549='PC Receitas'!$O$5,E549='PC Receitas'!$O$6)),J549,IF(AND(L549="Pago",OR(E549='PC Receitas'!$O$7,E549='PC Receitas'!$O$8,E549='PC Receitas'!$O$9,E549='PC Receitas'!$O$10,E549='PC Receitas'!$O$11,E549='PC Receitas'!$O$12,E549='PC Receitas'!$O$13,E549='PC Receitas'!$O$14)),-J549,0))</f>
        <v>7872.57</v>
      </c>
      <c r="S549" s="153" t="e">
        <f t="shared" si="41"/>
        <v>#N/A</v>
      </c>
      <c r="T549" s="150" t="e">
        <f t="shared" si="42"/>
        <v>#N/A</v>
      </c>
      <c r="U549" s="150" t="e">
        <f t="shared" si="43"/>
        <v>#N/A</v>
      </c>
      <c r="V549" s="150" t="e">
        <f t="shared" si="44"/>
        <v>#N/A</v>
      </c>
      <c r="W549" s="154" t="e">
        <f>VLOOKUP(E549,'PC Receitas'!$O$4:$P$14,2,FALSE)</f>
        <v>#N/A</v>
      </c>
    </row>
    <row r="550" spans="3:23" ht="19.5" customHeight="1" thickTop="1" thickBot="1" x14ac:dyDescent="0.3">
      <c r="C550" s="58"/>
      <c r="D550" s="58" t="str">
        <f t="shared" ca="1" si="40"/>
        <v/>
      </c>
      <c r="E550" s="58"/>
      <c r="F550" s="58"/>
      <c r="G550" s="58"/>
      <c r="H550" s="58"/>
      <c r="I550" s="58"/>
      <c r="J550" s="59"/>
      <c r="K550" s="192"/>
      <c r="L550" s="60"/>
      <c r="M550" s="58"/>
      <c r="N550" s="56">
        <f>N549+IF(AND(L550="Pago",OR(E550='PC Receitas'!$O$4,E550='PC Receitas'!$O$5,E550='PC Receitas'!$O$6)),J550,IF(AND(L550="Pago",OR(E550='PC Receitas'!$O$7,E550='PC Receitas'!$O$8,E550='PC Receitas'!$O$9,E550='PC Receitas'!$O$10,E550='PC Receitas'!$O$11,E550='PC Receitas'!$O$12,E550='PC Receitas'!$O$13,E550='PC Receitas'!$O$14)),-J550,0))</f>
        <v>7872.57</v>
      </c>
      <c r="S550" s="153" t="e">
        <f t="shared" si="41"/>
        <v>#N/A</v>
      </c>
      <c r="T550" s="150" t="e">
        <f t="shared" si="42"/>
        <v>#N/A</v>
      </c>
      <c r="U550" s="150" t="e">
        <f t="shared" si="43"/>
        <v>#N/A</v>
      </c>
      <c r="V550" s="150" t="e">
        <f t="shared" si="44"/>
        <v>#N/A</v>
      </c>
      <c r="W550" s="154" t="e">
        <f>VLOOKUP(E550,'PC Receitas'!$O$4:$P$14,2,FALSE)</f>
        <v>#N/A</v>
      </c>
    </row>
    <row r="551" spans="3:23" ht="19.5" customHeight="1" thickTop="1" thickBot="1" x14ac:dyDescent="0.3">
      <c r="C551" s="58"/>
      <c r="D551" s="58" t="str">
        <f t="shared" ca="1" si="40"/>
        <v/>
      </c>
      <c r="E551" s="58"/>
      <c r="F551" s="58"/>
      <c r="G551" s="58"/>
      <c r="H551" s="58"/>
      <c r="I551" s="58"/>
      <c r="J551" s="59"/>
      <c r="K551" s="192"/>
      <c r="L551" s="60"/>
      <c r="M551" s="58"/>
      <c r="N551" s="56">
        <f>N550+IF(AND(L551="Pago",OR(E551='PC Receitas'!$O$4,E551='PC Receitas'!$O$5,E551='PC Receitas'!$O$6)),J551,IF(AND(L551="Pago",OR(E551='PC Receitas'!$O$7,E551='PC Receitas'!$O$8,E551='PC Receitas'!$O$9,E551='PC Receitas'!$O$10,E551='PC Receitas'!$O$11,E551='PC Receitas'!$O$12,E551='PC Receitas'!$O$13,E551='PC Receitas'!$O$14)),-J551,0))</f>
        <v>7872.57</v>
      </c>
      <c r="S551" s="153" t="e">
        <f t="shared" si="41"/>
        <v>#N/A</v>
      </c>
      <c r="T551" s="150" t="e">
        <f t="shared" si="42"/>
        <v>#N/A</v>
      </c>
      <c r="U551" s="150" t="e">
        <f t="shared" si="43"/>
        <v>#N/A</v>
      </c>
      <c r="V551" s="150" t="e">
        <f t="shared" si="44"/>
        <v>#N/A</v>
      </c>
      <c r="W551" s="154" t="e">
        <f>VLOOKUP(E551,'PC Receitas'!$O$4:$P$14,2,FALSE)</f>
        <v>#N/A</v>
      </c>
    </row>
    <row r="552" spans="3:23" ht="19.5" customHeight="1" thickTop="1" thickBot="1" x14ac:dyDescent="0.3">
      <c r="C552" s="58"/>
      <c r="D552" s="58" t="str">
        <f t="shared" ca="1" si="40"/>
        <v/>
      </c>
      <c r="E552" s="58"/>
      <c r="F552" s="58"/>
      <c r="G552" s="58"/>
      <c r="H552" s="58"/>
      <c r="I552" s="58"/>
      <c r="J552" s="59"/>
      <c r="K552" s="192"/>
      <c r="L552" s="60"/>
      <c r="M552" s="58"/>
      <c r="N552" s="56">
        <f>N551+IF(AND(L552="Pago",OR(E552='PC Receitas'!$O$4,E552='PC Receitas'!$O$5,E552='PC Receitas'!$O$6)),J552,IF(AND(L552="Pago",OR(E552='PC Receitas'!$O$7,E552='PC Receitas'!$O$8,E552='PC Receitas'!$O$9,E552='PC Receitas'!$O$10,E552='PC Receitas'!$O$11,E552='PC Receitas'!$O$12,E552='PC Receitas'!$O$13,E552='PC Receitas'!$O$14)),-J552,0))</f>
        <v>7872.57</v>
      </c>
      <c r="S552" s="153" t="e">
        <f t="shared" si="41"/>
        <v>#N/A</v>
      </c>
      <c r="T552" s="150" t="e">
        <f t="shared" si="42"/>
        <v>#N/A</v>
      </c>
      <c r="U552" s="150" t="e">
        <f t="shared" si="43"/>
        <v>#N/A</v>
      </c>
      <c r="V552" s="150" t="e">
        <f t="shared" si="44"/>
        <v>#N/A</v>
      </c>
      <c r="W552" s="154" t="e">
        <f>VLOOKUP(E552,'PC Receitas'!$O$4:$P$14,2,FALSE)</f>
        <v>#N/A</v>
      </c>
    </row>
    <row r="553" spans="3:23" ht="19.5" customHeight="1" thickTop="1" thickBot="1" x14ac:dyDescent="0.3">
      <c r="C553" s="58"/>
      <c r="D553" s="58" t="str">
        <f t="shared" ca="1" si="40"/>
        <v/>
      </c>
      <c r="E553" s="58"/>
      <c r="F553" s="58"/>
      <c r="G553" s="58"/>
      <c r="H553" s="58"/>
      <c r="I553" s="58"/>
      <c r="J553" s="59"/>
      <c r="K553" s="192"/>
      <c r="L553" s="60"/>
      <c r="M553" s="58"/>
      <c r="N553" s="56">
        <f>N552+IF(AND(L553="Pago",OR(E553='PC Receitas'!$O$4,E553='PC Receitas'!$O$5,E553='PC Receitas'!$O$6)),J553,IF(AND(L553="Pago",OR(E553='PC Receitas'!$O$7,E553='PC Receitas'!$O$8,E553='PC Receitas'!$O$9,E553='PC Receitas'!$O$10,E553='PC Receitas'!$O$11,E553='PC Receitas'!$O$12,E553='PC Receitas'!$O$13,E553='PC Receitas'!$O$14)),-J553,0))</f>
        <v>7872.57</v>
      </c>
      <c r="S553" s="153" t="e">
        <f t="shared" si="41"/>
        <v>#N/A</v>
      </c>
      <c r="T553" s="150" t="e">
        <f t="shared" si="42"/>
        <v>#N/A</v>
      </c>
      <c r="U553" s="150" t="e">
        <f t="shared" si="43"/>
        <v>#N/A</v>
      </c>
      <c r="V553" s="150" t="e">
        <f t="shared" si="44"/>
        <v>#N/A</v>
      </c>
      <c r="W553" s="154" t="e">
        <f>VLOOKUP(E553,'PC Receitas'!$O$4:$P$14,2,FALSE)</f>
        <v>#N/A</v>
      </c>
    </row>
    <row r="554" spans="3:23" ht="19.5" customHeight="1" thickTop="1" thickBot="1" x14ac:dyDescent="0.3">
      <c r="C554" s="58"/>
      <c r="D554" s="58" t="str">
        <f t="shared" ca="1" si="40"/>
        <v/>
      </c>
      <c r="E554" s="58"/>
      <c r="F554" s="58"/>
      <c r="G554" s="58"/>
      <c r="H554" s="58"/>
      <c r="I554" s="58"/>
      <c r="J554" s="59"/>
      <c r="K554" s="192"/>
      <c r="L554" s="60"/>
      <c r="M554" s="58"/>
      <c r="N554" s="56">
        <f>N553+IF(AND(L554="Pago",OR(E554='PC Receitas'!$O$4,E554='PC Receitas'!$O$5,E554='PC Receitas'!$O$6)),J554,IF(AND(L554="Pago",OR(E554='PC Receitas'!$O$7,E554='PC Receitas'!$O$8,E554='PC Receitas'!$O$9,E554='PC Receitas'!$O$10,E554='PC Receitas'!$O$11,E554='PC Receitas'!$O$12,E554='PC Receitas'!$O$13,E554='PC Receitas'!$O$14)),-J554,0))</f>
        <v>7872.57</v>
      </c>
      <c r="S554" s="153" t="e">
        <f t="shared" si="41"/>
        <v>#N/A</v>
      </c>
      <c r="T554" s="150" t="e">
        <f t="shared" si="42"/>
        <v>#N/A</v>
      </c>
      <c r="U554" s="150" t="e">
        <f t="shared" si="43"/>
        <v>#N/A</v>
      </c>
      <c r="V554" s="150" t="e">
        <f t="shared" si="44"/>
        <v>#N/A</v>
      </c>
      <c r="W554" s="154" t="e">
        <f>VLOOKUP(E554,'PC Receitas'!$O$4:$P$14,2,FALSE)</f>
        <v>#N/A</v>
      </c>
    </row>
    <row r="555" spans="3:23" ht="19.5" customHeight="1" thickTop="1" thickBot="1" x14ac:dyDescent="0.3">
      <c r="C555" s="58"/>
      <c r="D555" s="58" t="str">
        <f t="shared" ca="1" si="40"/>
        <v/>
      </c>
      <c r="E555" s="58"/>
      <c r="F555" s="58"/>
      <c r="G555" s="58"/>
      <c r="H555" s="58"/>
      <c r="I555" s="58"/>
      <c r="J555" s="59"/>
      <c r="K555" s="192"/>
      <c r="L555" s="60"/>
      <c r="M555" s="58"/>
      <c r="N555" s="56">
        <f>N554+IF(AND(L555="Pago",OR(E555='PC Receitas'!$O$4,E555='PC Receitas'!$O$5,E555='PC Receitas'!$O$6)),J555,IF(AND(L555="Pago",OR(E555='PC Receitas'!$O$7,E555='PC Receitas'!$O$8,E555='PC Receitas'!$O$9,E555='PC Receitas'!$O$10,E555='PC Receitas'!$O$11,E555='PC Receitas'!$O$12,E555='PC Receitas'!$O$13,E555='PC Receitas'!$O$14)),-J555,0))</f>
        <v>7872.57</v>
      </c>
      <c r="S555" s="153" t="e">
        <f t="shared" si="41"/>
        <v>#N/A</v>
      </c>
      <c r="T555" s="150" t="e">
        <f t="shared" si="42"/>
        <v>#N/A</v>
      </c>
      <c r="U555" s="150" t="e">
        <f t="shared" si="43"/>
        <v>#N/A</v>
      </c>
      <c r="V555" s="150" t="e">
        <f t="shared" si="44"/>
        <v>#N/A</v>
      </c>
      <c r="W555" s="154" t="e">
        <f>VLOOKUP(E555,'PC Receitas'!$O$4:$P$14,2,FALSE)</f>
        <v>#N/A</v>
      </c>
    </row>
    <row r="556" spans="3:23" ht="19.5" customHeight="1" thickTop="1" thickBot="1" x14ac:dyDescent="0.3">
      <c r="C556" s="58"/>
      <c r="D556" s="58" t="str">
        <f t="shared" ca="1" si="40"/>
        <v/>
      </c>
      <c r="E556" s="58"/>
      <c r="F556" s="58"/>
      <c r="G556" s="58"/>
      <c r="H556" s="58"/>
      <c r="I556" s="58"/>
      <c r="J556" s="59"/>
      <c r="K556" s="192"/>
      <c r="L556" s="60"/>
      <c r="M556" s="58"/>
      <c r="N556" s="56">
        <f>N555+IF(AND(L556="Pago",OR(E556='PC Receitas'!$O$4,E556='PC Receitas'!$O$5,E556='PC Receitas'!$O$6)),J556,IF(AND(L556="Pago",OR(E556='PC Receitas'!$O$7,E556='PC Receitas'!$O$8,E556='PC Receitas'!$O$9,E556='PC Receitas'!$O$10,E556='PC Receitas'!$O$11,E556='PC Receitas'!$O$12,E556='PC Receitas'!$O$13,E556='PC Receitas'!$O$14)),-J556,0))</f>
        <v>7872.57</v>
      </c>
      <c r="S556" s="153" t="e">
        <f t="shared" si="41"/>
        <v>#N/A</v>
      </c>
      <c r="T556" s="150" t="e">
        <f t="shared" si="42"/>
        <v>#N/A</v>
      </c>
      <c r="U556" s="150" t="e">
        <f t="shared" si="43"/>
        <v>#N/A</v>
      </c>
      <c r="V556" s="150" t="e">
        <f t="shared" si="44"/>
        <v>#N/A</v>
      </c>
      <c r="W556" s="154" t="e">
        <f>VLOOKUP(E556,'PC Receitas'!$O$4:$P$14,2,FALSE)</f>
        <v>#N/A</v>
      </c>
    </row>
    <row r="557" spans="3:23" ht="19.5" customHeight="1" thickTop="1" thickBot="1" x14ac:dyDescent="0.3">
      <c r="C557" s="58"/>
      <c r="D557" s="58" t="str">
        <f t="shared" ca="1" si="40"/>
        <v/>
      </c>
      <c r="E557" s="58"/>
      <c r="F557" s="58"/>
      <c r="G557" s="58"/>
      <c r="H557" s="58"/>
      <c r="I557" s="58"/>
      <c r="J557" s="59"/>
      <c r="K557" s="192"/>
      <c r="L557" s="60"/>
      <c r="M557" s="58"/>
      <c r="N557" s="56">
        <f>N556+IF(AND(L557="Pago",OR(E557='PC Receitas'!$O$4,E557='PC Receitas'!$O$5,E557='PC Receitas'!$O$6)),J557,IF(AND(L557="Pago",OR(E557='PC Receitas'!$O$7,E557='PC Receitas'!$O$8,E557='PC Receitas'!$O$9,E557='PC Receitas'!$O$10,E557='PC Receitas'!$O$11,E557='PC Receitas'!$O$12,E557='PC Receitas'!$O$13,E557='PC Receitas'!$O$14)),-J557,0))</f>
        <v>7872.57</v>
      </c>
      <c r="S557" s="153" t="e">
        <f t="shared" si="41"/>
        <v>#N/A</v>
      </c>
      <c r="T557" s="150" t="e">
        <f t="shared" si="42"/>
        <v>#N/A</v>
      </c>
      <c r="U557" s="150" t="e">
        <f t="shared" si="43"/>
        <v>#N/A</v>
      </c>
      <c r="V557" s="150" t="e">
        <f t="shared" si="44"/>
        <v>#N/A</v>
      </c>
      <c r="W557" s="154" t="e">
        <f>VLOOKUP(E557,'PC Receitas'!$O$4:$P$14,2,FALSE)</f>
        <v>#N/A</v>
      </c>
    </row>
    <row r="558" spans="3:23" ht="19.5" customHeight="1" thickTop="1" thickBot="1" x14ac:dyDescent="0.3">
      <c r="C558" s="58"/>
      <c r="D558" s="58" t="str">
        <f t="shared" ca="1" si="40"/>
        <v/>
      </c>
      <c r="E558" s="58"/>
      <c r="F558" s="58"/>
      <c r="G558" s="58"/>
      <c r="H558" s="58"/>
      <c r="I558" s="58"/>
      <c r="J558" s="59"/>
      <c r="K558" s="192"/>
      <c r="L558" s="60"/>
      <c r="M558" s="58"/>
      <c r="N558" s="56">
        <f>N557+IF(AND(L558="Pago",OR(E558='PC Receitas'!$O$4,E558='PC Receitas'!$O$5,E558='PC Receitas'!$O$6)),J558,IF(AND(L558="Pago",OR(E558='PC Receitas'!$O$7,E558='PC Receitas'!$O$8,E558='PC Receitas'!$O$9,E558='PC Receitas'!$O$10,E558='PC Receitas'!$O$11,E558='PC Receitas'!$O$12,E558='PC Receitas'!$O$13,E558='PC Receitas'!$O$14)),-J558,0))</f>
        <v>7872.57</v>
      </c>
      <c r="S558" s="153" t="e">
        <f t="shared" si="41"/>
        <v>#N/A</v>
      </c>
      <c r="T558" s="150" t="e">
        <f t="shared" si="42"/>
        <v>#N/A</v>
      </c>
      <c r="U558" s="150" t="e">
        <f t="shared" si="43"/>
        <v>#N/A</v>
      </c>
      <c r="V558" s="150" t="e">
        <f t="shared" si="44"/>
        <v>#N/A</v>
      </c>
      <c r="W558" s="154" t="e">
        <f>VLOOKUP(E558,'PC Receitas'!$O$4:$P$14,2,FALSE)</f>
        <v>#N/A</v>
      </c>
    </row>
    <row r="559" spans="3:23" ht="19.5" customHeight="1" thickTop="1" thickBot="1" x14ac:dyDescent="0.3">
      <c r="C559" s="58"/>
      <c r="D559" s="58" t="str">
        <f t="shared" ca="1" si="40"/>
        <v/>
      </c>
      <c r="E559" s="58"/>
      <c r="F559" s="58"/>
      <c r="G559" s="58"/>
      <c r="H559" s="58"/>
      <c r="I559" s="58"/>
      <c r="J559" s="59"/>
      <c r="K559" s="192"/>
      <c r="L559" s="60"/>
      <c r="M559" s="58"/>
      <c r="N559" s="56">
        <f>N558+IF(AND(L559="Pago",OR(E559='PC Receitas'!$O$4,E559='PC Receitas'!$O$5,E559='PC Receitas'!$O$6)),J559,IF(AND(L559="Pago",OR(E559='PC Receitas'!$O$7,E559='PC Receitas'!$O$8,E559='PC Receitas'!$O$9,E559='PC Receitas'!$O$10,E559='PC Receitas'!$O$11,E559='PC Receitas'!$O$12,E559='PC Receitas'!$O$13,E559='PC Receitas'!$O$14)),-J559,0))</f>
        <v>7872.57</v>
      </c>
      <c r="S559" s="153" t="e">
        <f t="shared" si="41"/>
        <v>#N/A</v>
      </c>
      <c r="T559" s="150" t="e">
        <f t="shared" si="42"/>
        <v>#N/A</v>
      </c>
      <c r="U559" s="150" t="e">
        <f t="shared" si="43"/>
        <v>#N/A</v>
      </c>
      <c r="V559" s="150" t="e">
        <f t="shared" si="44"/>
        <v>#N/A</v>
      </c>
      <c r="W559" s="154" t="e">
        <f>VLOOKUP(E559,'PC Receitas'!$O$4:$P$14,2,FALSE)</f>
        <v>#N/A</v>
      </c>
    </row>
    <row r="560" spans="3:23" ht="19.5" customHeight="1" thickTop="1" thickBot="1" x14ac:dyDescent="0.3">
      <c r="C560" s="58"/>
      <c r="D560" s="58" t="str">
        <f t="shared" ca="1" si="40"/>
        <v/>
      </c>
      <c r="E560" s="58"/>
      <c r="F560" s="58"/>
      <c r="G560" s="58"/>
      <c r="H560" s="58"/>
      <c r="I560" s="58"/>
      <c r="J560" s="59"/>
      <c r="K560" s="192"/>
      <c r="L560" s="60"/>
      <c r="M560" s="58"/>
      <c r="N560" s="56">
        <f>N559+IF(AND(L560="Pago",OR(E560='PC Receitas'!$O$4,E560='PC Receitas'!$O$5,E560='PC Receitas'!$O$6)),J560,IF(AND(L560="Pago",OR(E560='PC Receitas'!$O$7,E560='PC Receitas'!$O$8,E560='PC Receitas'!$O$9,E560='PC Receitas'!$O$10,E560='PC Receitas'!$O$11,E560='PC Receitas'!$O$12,E560='PC Receitas'!$O$13,E560='PC Receitas'!$O$14)),-J560,0))</f>
        <v>7872.57</v>
      </c>
      <c r="S560" s="153" t="e">
        <f t="shared" si="41"/>
        <v>#N/A</v>
      </c>
      <c r="T560" s="150" t="e">
        <f t="shared" si="42"/>
        <v>#N/A</v>
      </c>
      <c r="U560" s="150" t="e">
        <f t="shared" si="43"/>
        <v>#N/A</v>
      </c>
      <c r="V560" s="150" t="e">
        <f t="shared" si="44"/>
        <v>#N/A</v>
      </c>
      <c r="W560" s="154" t="e">
        <f>VLOOKUP(E560,'PC Receitas'!$O$4:$P$14,2,FALSE)</f>
        <v>#N/A</v>
      </c>
    </row>
    <row r="561" spans="3:23" ht="19.5" customHeight="1" thickTop="1" thickBot="1" x14ac:dyDescent="0.3">
      <c r="C561" s="58"/>
      <c r="D561" s="58" t="str">
        <f t="shared" ca="1" si="40"/>
        <v/>
      </c>
      <c r="E561" s="58"/>
      <c r="F561" s="58"/>
      <c r="G561" s="58"/>
      <c r="H561" s="58"/>
      <c r="I561" s="58"/>
      <c r="J561" s="59"/>
      <c r="K561" s="192"/>
      <c r="L561" s="60"/>
      <c r="M561" s="58"/>
      <c r="N561" s="56">
        <f>N560+IF(AND(L561="Pago",OR(E561='PC Receitas'!$O$4,E561='PC Receitas'!$O$5,E561='PC Receitas'!$O$6)),J561,IF(AND(L561="Pago",OR(E561='PC Receitas'!$O$7,E561='PC Receitas'!$O$8,E561='PC Receitas'!$O$9,E561='PC Receitas'!$O$10,E561='PC Receitas'!$O$11,E561='PC Receitas'!$O$12,E561='PC Receitas'!$O$13,E561='PC Receitas'!$O$14)),-J561,0))</f>
        <v>7872.57</v>
      </c>
      <c r="S561" s="153" t="e">
        <f t="shared" si="41"/>
        <v>#N/A</v>
      </c>
      <c r="T561" s="150" t="e">
        <f t="shared" si="42"/>
        <v>#N/A</v>
      </c>
      <c r="U561" s="150" t="e">
        <f t="shared" si="43"/>
        <v>#N/A</v>
      </c>
      <c r="V561" s="150" t="e">
        <f t="shared" si="44"/>
        <v>#N/A</v>
      </c>
      <c r="W561" s="154" t="e">
        <f>VLOOKUP(E561,'PC Receitas'!$O$4:$P$14,2,FALSE)</f>
        <v>#N/A</v>
      </c>
    </row>
    <row r="562" spans="3:23" ht="19.5" customHeight="1" thickTop="1" thickBot="1" x14ac:dyDescent="0.3">
      <c r="C562" s="58"/>
      <c r="D562" s="58" t="str">
        <f t="shared" ca="1" si="40"/>
        <v/>
      </c>
      <c r="E562" s="58"/>
      <c r="F562" s="58"/>
      <c r="G562" s="58"/>
      <c r="H562" s="58"/>
      <c r="I562" s="58"/>
      <c r="J562" s="59"/>
      <c r="K562" s="192"/>
      <c r="L562" s="60"/>
      <c r="M562" s="58"/>
      <c r="N562" s="56">
        <f>N561+IF(AND(L562="Pago",OR(E562='PC Receitas'!$O$4,E562='PC Receitas'!$O$5,E562='PC Receitas'!$O$6)),J562,IF(AND(L562="Pago",OR(E562='PC Receitas'!$O$7,E562='PC Receitas'!$O$8,E562='PC Receitas'!$O$9,E562='PC Receitas'!$O$10,E562='PC Receitas'!$O$11,E562='PC Receitas'!$O$12,E562='PC Receitas'!$O$13,E562='PC Receitas'!$O$14)),-J562,0))</f>
        <v>7872.57</v>
      </c>
      <c r="S562" s="153" t="e">
        <f t="shared" si="41"/>
        <v>#N/A</v>
      </c>
      <c r="T562" s="150" t="e">
        <f t="shared" si="42"/>
        <v>#N/A</v>
      </c>
      <c r="U562" s="150" t="e">
        <f t="shared" si="43"/>
        <v>#N/A</v>
      </c>
      <c r="V562" s="150" t="e">
        <f t="shared" si="44"/>
        <v>#N/A</v>
      </c>
      <c r="W562" s="154" t="e">
        <f>VLOOKUP(E562,'PC Receitas'!$O$4:$P$14,2,FALSE)</f>
        <v>#N/A</v>
      </c>
    </row>
    <row r="563" spans="3:23" ht="19.5" customHeight="1" thickTop="1" thickBot="1" x14ac:dyDescent="0.3">
      <c r="C563" s="58"/>
      <c r="D563" s="58" t="str">
        <f t="shared" ca="1" si="40"/>
        <v/>
      </c>
      <c r="E563" s="58"/>
      <c r="F563" s="58"/>
      <c r="G563" s="58"/>
      <c r="H563" s="58"/>
      <c r="I563" s="58"/>
      <c r="J563" s="59"/>
      <c r="K563" s="192"/>
      <c r="L563" s="60"/>
      <c r="M563" s="58"/>
      <c r="N563" s="56">
        <f>N562+IF(AND(L563="Pago",OR(E563='PC Receitas'!$O$4,E563='PC Receitas'!$O$5,E563='PC Receitas'!$O$6)),J563,IF(AND(L563="Pago",OR(E563='PC Receitas'!$O$7,E563='PC Receitas'!$O$8,E563='PC Receitas'!$O$9,E563='PC Receitas'!$O$10,E563='PC Receitas'!$O$11,E563='PC Receitas'!$O$12,E563='PC Receitas'!$O$13,E563='PC Receitas'!$O$14)),-J563,0))</f>
        <v>7872.57</v>
      </c>
      <c r="S563" s="153" t="e">
        <f t="shared" si="41"/>
        <v>#N/A</v>
      </c>
      <c r="T563" s="150" t="e">
        <f t="shared" si="42"/>
        <v>#N/A</v>
      </c>
      <c r="U563" s="150" t="e">
        <f t="shared" si="43"/>
        <v>#N/A</v>
      </c>
      <c r="V563" s="150" t="e">
        <f t="shared" si="44"/>
        <v>#N/A</v>
      </c>
      <c r="W563" s="154" t="e">
        <f>VLOOKUP(E563,'PC Receitas'!$O$4:$P$14,2,FALSE)</f>
        <v>#N/A</v>
      </c>
    </row>
    <row r="564" spans="3:23" ht="19.5" customHeight="1" thickTop="1" thickBot="1" x14ac:dyDescent="0.3">
      <c r="C564" s="58"/>
      <c r="D564" s="58" t="str">
        <f t="shared" ca="1" si="40"/>
        <v/>
      </c>
      <c r="E564" s="58"/>
      <c r="F564" s="58"/>
      <c r="G564" s="58"/>
      <c r="H564" s="58"/>
      <c r="I564" s="58"/>
      <c r="J564" s="59"/>
      <c r="K564" s="192"/>
      <c r="L564" s="60"/>
      <c r="M564" s="58"/>
      <c r="N564" s="56">
        <f>N563+IF(AND(L564="Pago",OR(E564='PC Receitas'!$O$4,E564='PC Receitas'!$O$5,E564='PC Receitas'!$O$6)),J564,IF(AND(L564="Pago",OR(E564='PC Receitas'!$O$7,E564='PC Receitas'!$O$8,E564='PC Receitas'!$O$9,E564='PC Receitas'!$O$10,E564='PC Receitas'!$O$11,E564='PC Receitas'!$O$12,E564='PC Receitas'!$O$13,E564='PC Receitas'!$O$14)),-J564,0))</f>
        <v>7872.57</v>
      </c>
      <c r="S564" s="153" t="e">
        <f t="shared" si="41"/>
        <v>#N/A</v>
      </c>
      <c r="T564" s="150" t="e">
        <f t="shared" si="42"/>
        <v>#N/A</v>
      </c>
      <c r="U564" s="150" t="e">
        <f t="shared" si="43"/>
        <v>#N/A</v>
      </c>
      <c r="V564" s="150" t="e">
        <f t="shared" si="44"/>
        <v>#N/A</v>
      </c>
      <c r="W564" s="154" t="e">
        <f>VLOOKUP(E564,'PC Receitas'!$O$4:$P$14,2,FALSE)</f>
        <v>#N/A</v>
      </c>
    </row>
    <row r="565" spans="3:23" ht="19.5" customHeight="1" thickTop="1" thickBot="1" x14ac:dyDescent="0.3">
      <c r="C565" s="58"/>
      <c r="D565" s="58" t="str">
        <f t="shared" ca="1" si="40"/>
        <v/>
      </c>
      <c r="E565" s="58"/>
      <c r="F565" s="58"/>
      <c r="G565" s="58"/>
      <c r="H565" s="58"/>
      <c r="I565" s="58"/>
      <c r="J565" s="59"/>
      <c r="K565" s="192"/>
      <c r="L565" s="60"/>
      <c r="M565" s="58"/>
      <c r="N565" s="56">
        <f>N564+IF(AND(L565="Pago",OR(E565='PC Receitas'!$O$4,E565='PC Receitas'!$O$5,E565='PC Receitas'!$O$6)),J565,IF(AND(L565="Pago",OR(E565='PC Receitas'!$O$7,E565='PC Receitas'!$O$8,E565='PC Receitas'!$O$9,E565='PC Receitas'!$O$10,E565='PC Receitas'!$O$11,E565='PC Receitas'!$O$12,E565='PC Receitas'!$O$13,E565='PC Receitas'!$O$14)),-J565,0))</f>
        <v>7872.57</v>
      </c>
      <c r="S565" s="153" t="e">
        <f t="shared" si="41"/>
        <v>#N/A</v>
      </c>
      <c r="T565" s="150" t="e">
        <f t="shared" si="42"/>
        <v>#N/A</v>
      </c>
      <c r="U565" s="150" t="e">
        <f t="shared" si="43"/>
        <v>#N/A</v>
      </c>
      <c r="V565" s="150" t="e">
        <f t="shared" si="44"/>
        <v>#N/A</v>
      </c>
      <c r="W565" s="154" t="e">
        <f>VLOOKUP(E565,'PC Receitas'!$O$4:$P$14,2,FALSE)</f>
        <v>#N/A</v>
      </c>
    </row>
    <row r="566" spans="3:23" ht="19.5" customHeight="1" thickTop="1" thickBot="1" x14ac:dyDescent="0.3">
      <c r="C566" s="58"/>
      <c r="D566" s="58" t="str">
        <f t="shared" ca="1" si="40"/>
        <v/>
      </c>
      <c r="E566" s="58"/>
      <c r="F566" s="58"/>
      <c r="G566" s="58"/>
      <c r="H566" s="58"/>
      <c r="I566" s="58"/>
      <c r="J566" s="59"/>
      <c r="K566" s="192"/>
      <c r="L566" s="60"/>
      <c r="M566" s="58"/>
      <c r="N566" s="56">
        <f>N565+IF(AND(L566="Pago",OR(E566='PC Receitas'!$O$4,E566='PC Receitas'!$O$5,E566='PC Receitas'!$O$6)),J566,IF(AND(L566="Pago",OR(E566='PC Receitas'!$O$7,E566='PC Receitas'!$O$8,E566='PC Receitas'!$O$9,E566='PC Receitas'!$O$10,E566='PC Receitas'!$O$11,E566='PC Receitas'!$O$12,E566='PC Receitas'!$O$13,E566='PC Receitas'!$O$14)),-J566,0))</f>
        <v>7872.57</v>
      </c>
      <c r="S566" s="153" t="e">
        <f t="shared" si="41"/>
        <v>#N/A</v>
      </c>
      <c r="T566" s="150" t="e">
        <f t="shared" si="42"/>
        <v>#N/A</v>
      </c>
      <c r="U566" s="150" t="e">
        <f t="shared" si="43"/>
        <v>#N/A</v>
      </c>
      <c r="V566" s="150" t="e">
        <f t="shared" si="44"/>
        <v>#N/A</v>
      </c>
      <c r="W566" s="154" t="e">
        <f>VLOOKUP(E566,'PC Receitas'!$O$4:$P$14,2,FALSE)</f>
        <v>#N/A</v>
      </c>
    </row>
    <row r="567" spans="3:23" ht="19.5" customHeight="1" thickTop="1" thickBot="1" x14ac:dyDescent="0.3">
      <c r="C567" s="58"/>
      <c r="D567" s="58" t="str">
        <f t="shared" ca="1" si="40"/>
        <v/>
      </c>
      <c r="E567" s="58"/>
      <c r="F567" s="58"/>
      <c r="G567" s="58"/>
      <c r="H567" s="58"/>
      <c r="I567" s="58"/>
      <c r="J567" s="59"/>
      <c r="K567" s="192"/>
      <c r="L567" s="60"/>
      <c r="M567" s="58"/>
      <c r="N567" s="56">
        <f>N566+IF(AND(L567="Pago",OR(E567='PC Receitas'!$O$4,E567='PC Receitas'!$O$5,E567='PC Receitas'!$O$6)),J567,IF(AND(L567="Pago",OR(E567='PC Receitas'!$O$7,E567='PC Receitas'!$O$8,E567='PC Receitas'!$O$9,E567='PC Receitas'!$O$10,E567='PC Receitas'!$O$11,E567='PC Receitas'!$O$12,E567='PC Receitas'!$O$13,E567='PC Receitas'!$O$14)),-J567,0))</f>
        <v>7872.57</v>
      </c>
      <c r="S567" s="153" t="e">
        <f t="shared" si="41"/>
        <v>#N/A</v>
      </c>
      <c r="T567" s="150" t="e">
        <f t="shared" si="42"/>
        <v>#N/A</v>
      </c>
      <c r="U567" s="150" t="e">
        <f t="shared" si="43"/>
        <v>#N/A</v>
      </c>
      <c r="V567" s="150" t="e">
        <f t="shared" si="44"/>
        <v>#N/A</v>
      </c>
      <c r="W567" s="154" t="e">
        <f>VLOOKUP(E567,'PC Receitas'!$O$4:$P$14,2,FALSE)</f>
        <v>#N/A</v>
      </c>
    </row>
    <row r="568" spans="3:23" ht="19.5" customHeight="1" thickTop="1" thickBot="1" x14ac:dyDescent="0.3">
      <c r="C568" s="58"/>
      <c r="D568" s="58" t="str">
        <f t="shared" ca="1" si="40"/>
        <v/>
      </c>
      <c r="E568" s="58"/>
      <c r="F568" s="58"/>
      <c r="G568" s="58"/>
      <c r="H568" s="58"/>
      <c r="I568" s="58"/>
      <c r="J568" s="59"/>
      <c r="K568" s="192"/>
      <c r="L568" s="60"/>
      <c r="M568" s="58"/>
      <c r="N568" s="56">
        <f>N567+IF(AND(L568="Pago",OR(E568='PC Receitas'!$O$4,E568='PC Receitas'!$O$5,E568='PC Receitas'!$O$6)),J568,IF(AND(L568="Pago",OR(E568='PC Receitas'!$O$7,E568='PC Receitas'!$O$8,E568='PC Receitas'!$O$9,E568='PC Receitas'!$O$10,E568='PC Receitas'!$O$11,E568='PC Receitas'!$O$12,E568='PC Receitas'!$O$13,E568='PC Receitas'!$O$14)),-J568,0))</f>
        <v>7872.57</v>
      </c>
      <c r="S568" s="153" t="e">
        <f t="shared" si="41"/>
        <v>#N/A</v>
      </c>
      <c r="T568" s="150" t="e">
        <f t="shared" si="42"/>
        <v>#N/A</v>
      </c>
      <c r="U568" s="150" t="e">
        <f t="shared" si="43"/>
        <v>#N/A</v>
      </c>
      <c r="V568" s="150" t="e">
        <f t="shared" si="44"/>
        <v>#N/A</v>
      </c>
      <c r="W568" s="154" t="e">
        <f>VLOOKUP(E568,'PC Receitas'!$O$4:$P$14,2,FALSE)</f>
        <v>#N/A</v>
      </c>
    </row>
    <row r="569" spans="3:23" ht="19.5" customHeight="1" thickTop="1" thickBot="1" x14ac:dyDescent="0.3">
      <c r="C569" s="58"/>
      <c r="D569" s="58" t="str">
        <f t="shared" ca="1" si="40"/>
        <v/>
      </c>
      <c r="E569" s="58"/>
      <c r="F569" s="58"/>
      <c r="G569" s="58"/>
      <c r="H569" s="58"/>
      <c r="I569" s="58"/>
      <c r="J569" s="59"/>
      <c r="K569" s="192"/>
      <c r="L569" s="60"/>
      <c r="M569" s="58"/>
      <c r="N569" s="56">
        <f>N568+IF(AND(L569="Pago",OR(E569='PC Receitas'!$O$4,E569='PC Receitas'!$O$5,E569='PC Receitas'!$O$6)),J569,IF(AND(L569="Pago",OR(E569='PC Receitas'!$O$7,E569='PC Receitas'!$O$8,E569='PC Receitas'!$O$9,E569='PC Receitas'!$O$10,E569='PC Receitas'!$O$11,E569='PC Receitas'!$O$12,E569='PC Receitas'!$O$13,E569='PC Receitas'!$O$14)),-J569,0))</f>
        <v>7872.57</v>
      </c>
      <c r="S569" s="153" t="e">
        <f t="shared" si="41"/>
        <v>#N/A</v>
      </c>
      <c r="T569" s="150" t="e">
        <f t="shared" si="42"/>
        <v>#N/A</v>
      </c>
      <c r="U569" s="150" t="e">
        <f t="shared" si="43"/>
        <v>#N/A</v>
      </c>
      <c r="V569" s="150" t="e">
        <f t="shared" si="44"/>
        <v>#N/A</v>
      </c>
      <c r="W569" s="154" t="e">
        <f>VLOOKUP(E569,'PC Receitas'!$O$4:$P$14,2,FALSE)</f>
        <v>#N/A</v>
      </c>
    </row>
    <row r="570" spans="3:23" ht="19.5" customHeight="1" thickTop="1" thickBot="1" x14ac:dyDescent="0.3">
      <c r="C570" s="58"/>
      <c r="D570" s="58" t="str">
        <f t="shared" ca="1" si="40"/>
        <v/>
      </c>
      <c r="E570" s="58"/>
      <c r="F570" s="58"/>
      <c r="G570" s="58"/>
      <c r="H570" s="58"/>
      <c r="I570" s="58"/>
      <c r="J570" s="59"/>
      <c r="K570" s="192"/>
      <c r="L570" s="60"/>
      <c r="M570" s="58"/>
      <c r="N570" s="56">
        <f>N569+IF(AND(L570="Pago",OR(E570='PC Receitas'!$O$4,E570='PC Receitas'!$O$5,E570='PC Receitas'!$O$6)),J570,IF(AND(L570="Pago",OR(E570='PC Receitas'!$O$7,E570='PC Receitas'!$O$8,E570='PC Receitas'!$O$9,E570='PC Receitas'!$O$10,E570='PC Receitas'!$O$11,E570='PC Receitas'!$O$12,E570='PC Receitas'!$O$13,E570='PC Receitas'!$O$14)),-J570,0))</f>
        <v>7872.57</v>
      </c>
      <c r="S570" s="153" t="e">
        <f t="shared" si="41"/>
        <v>#N/A</v>
      </c>
      <c r="T570" s="150" t="e">
        <f t="shared" si="42"/>
        <v>#N/A</v>
      </c>
      <c r="U570" s="150" t="e">
        <f t="shared" si="43"/>
        <v>#N/A</v>
      </c>
      <c r="V570" s="150" t="e">
        <f t="shared" si="44"/>
        <v>#N/A</v>
      </c>
      <c r="W570" s="154" t="e">
        <f>VLOOKUP(E570,'PC Receitas'!$O$4:$P$14,2,FALSE)</f>
        <v>#N/A</v>
      </c>
    </row>
    <row r="571" spans="3:23" ht="19.5" customHeight="1" thickTop="1" thickBot="1" x14ac:dyDescent="0.3">
      <c r="C571" s="58"/>
      <c r="D571" s="58" t="str">
        <f t="shared" ca="1" si="40"/>
        <v/>
      </c>
      <c r="E571" s="58"/>
      <c r="F571" s="58"/>
      <c r="G571" s="58"/>
      <c r="H571" s="58"/>
      <c r="I571" s="58"/>
      <c r="J571" s="59"/>
      <c r="K571" s="192"/>
      <c r="L571" s="60"/>
      <c r="M571" s="58"/>
      <c r="N571" s="56">
        <f>N570+IF(AND(L571="Pago",OR(E571='PC Receitas'!$O$4,E571='PC Receitas'!$O$5,E571='PC Receitas'!$O$6)),J571,IF(AND(L571="Pago",OR(E571='PC Receitas'!$O$7,E571='PC Receitas'!$O$8,E571='PC Receitas'!$O$9,E571='PC Receitas'!$O$10,E571='PC Receitas'!$O$11,E571='PC Receitas'!$O$12,E571='PC Receitas'!$O$13,E571='PC Receitas'!$O$14)),-J571,0))</f>
        <v>7872.57</v>
      </c>
      <c r="S571" s="153" t="e">
        <f t="shared" si="41"/>
        <v>#N/A</v>
      </c>
      <c r="T571" s="150" t="e">
        <f t="shared" si="42"/>
        <v>#N/A</v>
      </c>
      <c r="U571" s="150" t="e">
        <f t="shared" si="43"/>
        <v>#N/A</v>
      </c>
      <c r="V571" s="150" t="e">
        <f t="shared" si="44"/>
        <v>#N/A</v>
      </c>
      <c r="W571" s="154" t="e">
        <f>VLOOKUP(E571,'PC Receitas'!$O$4:$P$14,2,FALSE)</f>
        <v>#N/A</v>
      </c>
    </row>
    <row r="572" spans="3:23" ht="19.5" customHeight="1" thickTop="1" thickBot="1" x14ac:dyDescent="0.3">
      <c r="C572" s="58"/>
      <c r="D572" s="58" t="str">
        <f t="shared" ca="1" si="40"/>
        <v/>
      </c>
      <c r="E572" s="58"/>
      <c r="F572" s="58"/>
      <c r="G572" s="58"/>
      <c r="H572" s="58"/>
      <c r="I572" s="58"/>
      <c r="J572" s="59"/>
      <c r="K572" s="192"/>
      <c r="L572" s="60"/>
      <c r="M572" s="58"/>
      <c r="N572" s="56">
        <f>N571+IF(AND(L572="Pago",OR(E572='PC Receitas'!$O$4,E572='PC Receitas'!$O$5,E572='PC Receitas'!$O$6)),J572,IF(AND(L572="Pago",OR(E572='PC Receitas'!$O$7,E572='PC Receitas'!$O$8,E572='PC Receitas'!$O$9,E572='PC Receitas'!$O$10,E572='PC Receitas'!$O$11,E572='PC Receitas'!$O$12,E572='PC Receitas'!$O$13,E572='PC Receitas'!$O$14)),-J572,0))</f>
        <v>7872.57</v>
      </c>
      <c r="S572" s="153" t="e">
        <f t="shared" si="41"/>
        <v>#N/A</v>
      </c>
      <c r="T572" s="150" t="e">
        <f t="shared" si="42"/>
        <v>#N/A</v>
      </c>
      <c r="U572" s="150" t="e">
        <f t="shared" si="43"/>
        <v>#N/A</v>
      </c>
      <c r="V572" s="150" t="e">
        <f t="shared" si="44"/>
        <v>#N/A</v>
      </c>
      <c r="W572" s="154" t="e">
        <f>VLOOKUP(E572,'PC Receitas'!$O$4:$P$14,2,FALSE)</f>
        <v>#N/A</v>
      </c>
    </row>
    <row r="573" spans="3:23" ht="19.5" customHeight="1" thickTop="1" thickBot="1" x14ac:dyDescent="0.3">
      <c r="C573" s="58"/>
      <c r="D573" s="58" t="str">
        <f t="shared" ca="1" si="40"/>
        <v/>
      </c>
      <c r="E573" s="58"/>
      <c r="F573" s="58"/>
      <c r="G573" s="58"/>
      <c r="H573" s="58"/>
      <c r="I573" s="58"/>
      <c r="J573" s="59"/>
      <c r="K573" s="192"/>
      <c r="L573" s="60"/>
      <c r="M573" s="58"/>
      <c r="N573" s="56">
        <f>N572+IF(AND(L573="Pago",OR(E573='PC Receitas'!$O$4,E573='PC Receitas'!$O$5,E573='PC Receitas'!$O$6)),J573,IF(AND(L573="Pago",OR(E573='PC Receitas'!$O$7,E573='PC Receitas'!$O$8,E573='PC Receitas'!$O$9,E573='PC Receitas'!$O$10,E573='PC Receitas'!$O$11,E573='PC Receitas'!$O$12,E573='PC Receitas'!$O$13,E573='PC Receitas'!$O$14)),-J573,0))</f>
        <v>7872.57</v>
      </c>
      <c r="S573" s="153" t="e">
        <f t="shared" si="41"/>
        <v>#N/A</v>
      </c>
      <c r="T573" s="150" t="e">
        <f t="shared" si="42"/>
        <v>#N/A</v>
      </c>
      <c r="U573" s="150" t="e">
        <f t="shared" si="43"/>
        <v>#N/A</v>
      </c>
      <c r="V573" s="150" t="e">
        <f t="shared" si="44"/>
        <v>#N/A</v>
      </c>
      <c r="W573" s="154" t="e">
        <f>VLOOKUP(E573,'PC Receitas'!$O$4:$P$14,2,FALSE)</f>
        <v>#N/A</v>
      </c>
    </row>
    <row r="574" spans="3:23" ht="19.5" customHeight="1" thickTop="1" thickBot="1" x14ac:dyDescent="0.3">
      <c r="C574" s="58"/>
      <c r="D574" s="58" t="str">
        <f t="shared" ca="1" si="40"/>
        <v/>
      </c>
      <c r="E574" s="58"/>
      <c r="F574" s="58"/>
      <c r="G574" s="58"/>
      <c r="H574" s="58"/>
      <c r="I574" s="58"/>
      <c r="J574" s="59"/>
      <c r="K574" s="192"/>
      <c r="L574" s="60"/>
      <c r="M574" s="58"/>
      <c r="N574" s="56">
        <f>N573+IF(AND(L574="Pago",OR(E574='PC Receitas'!$O$4,E574='PC Receitas'!$O$5,E574='PC Receitas'!$O$6)),J574,IF(AND(L574="Pago",OR(E574='PC Receitas'!$O$7,E574='PC Receitas'!$O$8,E574='PC Receitas'!$O$9,E574='PC Receitas'!$O$10,E574='PC Receitas'!$O$11,E574='PC Receitas'!$O$12,E574='PC Receitas'!$O$13,E574='PC Receitas'!$O$14)),-J574,0))</f>
        <v>7872.57</v>
      </c>
      <c r="S574" s="153" t="e">
        <f t="shared" si="41"/>
        <v>#N/A</v>
      </c>
      <c r="T574" s="150" t="e">
        <f t="shared" si="42"/>
        <v>#N/A</v>
      </c>
      <c r="U574" s="150" t="e">
        <f t="shared" si="43"/>
        <v>#N/A</v>
      </c>
      <c r="V574" s="150" t="e">
        <f t="shared" si="44"/>
        <v>#N/A</v>
      </c>
      <c r="W574" s="154" t="e">
        <f>VLOOKUP(E574,'PC Receitas'!$O$4:$P$14,2,FALSE)</f>
        <v>#N/A</v>
      </c>
    </row>
    <row r="575" spans="3:23" ht="19.5" customHeight="1" thickTop="1" thickBot="1" x14ac:dyDescent="0.3">
      <c r="C575" s="58"/>
      <c r="D575" s="58" t="str">
        <f t="shared" ca="1" si="40"/>
        <v/>
      </c>
      <c r="E575" s="58"/>
      <c r="F575" s="58"/>
      <c r="G575" s="58"/>
      <c r="H575" s="58"/>
      <c r="I575" s="58"/>
      <c r="J575" s="59"/>
      <c r="K575" s="192"/>
      <c r="L575" s="60"/>
      <c r="M575" s="58"/>
      <c r="N575" s="56">
        <f>N574+IF(AND(L575="Pago",OR(E575='PC Receitas'!$O$4,E575='PC Receitas'!$O$5,E575='PC Receitas'!$O$6)),J575,IF(AND(L575="Pago",OR(E575='PC Receitas'!$O$7,E575='PC Receitas'!$O$8,E575='PC Receitas'!$O$9,E575='PC Receitas'!$O$10,E575='PC Receitas'!$O$11,E575='PC Receitas'!$O$12,E575='PC Receitas'!$O$13,E575='PC Receitas'!$O$14)),-J575,0))</f>
        <v>7872.57</v>
      </c>
      <c r="S575" s="153" t="e">
        <f t="shared" si="41"/>
        <v>#N/A</v>
      </c>
      <c r="T575" s="150" t="e">
        <f t="shared" si="42"/>
        <v>#N/A</v>
      </c>
      <c r="U575" s="150" t="e">
        <f t="shared" si="43"/>
        <v>#N/A</v>
      </c>
      <c r="V575" s="150" t="e">
        <f t="shared" si="44"/>
        <v>#N/A</v>
      </c>
      <c r="W575" s="154" t="e">
        <f>VLOOKUP(E575,'PC Receitas'!$O$4:$P$14,2,FALSE)</f>
        <v>#N/A</v>
      </c>
    </row>
    <row r="576" spans="3:23" ht="19.5" customHeight="1" thickTop="1" thickBot="1" x14ac:dyDescent="0.3">
      <c r="C576" s="58"/>
      <c r="D576" s="58" t="str">
        <f t="shared" ca="1" si="40"/>
        <v/>
      </c>
      <c r="E576" s="58"/>
      <c r="F576" s="58"/>
      <c r="G576" s="58"/>
      <c r="H576" s="58"/>
      <c r="I576" s="58"/>
      <c r="J576" s="59"/>
      <c r="K576" s="192"/>
      <c r="L576" s="60"/>
      <c r="M576" s="58"/>
      <c r="N576" s="56">
        <f>N575+IF(AND(L576="Pago",OR(E576='PC Receitas'!$O$4,E576='PC Receitas'!$O$5,E576='PC Receitas'!$O$6)),J576,IF(AND(L576="Pago",OR(E576='PC Receitas'!$O$7,E576='PC Receitas'!$O$8,E576='PC Receitas'!$O$9,E576='PC Receitas'!$O$10,E576='PC Receitas'!$O$11,E576='PC Receitas'!$O$12,E576='PC Receitas'!$O$13,E576='PC Receitas'!$O$14)),-J576,0))</f>
        <v>7872.57</v>
      </c>
      <c r="S576" s="153" t="e">
        <f t="shared" si="41"/>
        <v>#N/A</v>
      </c>
      <c r="T576" s="150" t="e">
        <f t="shared" si="42"/>
        <v>#N/A</v>
      </c>
      <c r="U576" s="150" t="e">
        <f t="shared" si="43"/>
        <v>#N/A</v>
      </c>
      <c r="V576" s="150" t="e">
        <f t="shared" si="44"/>
        <v>#N/A</v>
      </c>
      <c r="W576" s="154" t="e">
        <f>VLOOKUP(E576,'PC Receitas'!$O$4:$P$14,2,FALSE)</f>
        <v>#N/A</v>
      </c>
    </row>
    <row r="577" spans="3:23" ht="19.5" customHeight="1" thickTop="1" thickBot="1" x14ac:dyDescent="0.3">
      <c r="C577" s="58"/>
      <c r="D577" s="58" t="str">
        <f t="shared" ca="1" si="40"/>
        <v/>
      </c>
      <c r="E577" s="58"/>
      <c r="F577" s="58"/>
      <c r="G577" s="58"/>
      <c r="H577" s="58"/>
      <c r="I577" s="58"/>
      <c r="J577" s="59"/>
      <c r="K577" s="192"/>
      <c r="L577" s="60"/>
      <c r="M577" s="58"/>
      <c r="N577" s="56">
        <f>N576+IF(AND(L577="Pago",OR(E577='PC Receitas'!$O$4,E577='PC Receitas'!$O$5,E577='PC Receitas'!$O$6)),J577,IF(AND(L577="Pago",OR(E577='PC Receitas'!$O$7,E577='PC Receitas'!$O$8,E577='PC Receitas'!$O$9,E577='PC Receitas'!$O$10,E577='PC Receitas'!$O$11,E577='PC Receitas'!$O$12,E577='PC Receitas'!$O$13,E577='PC Receitas'!$O$14)),-J577,0))</f>
        <v>7872.57</v>
      </c>
      <c r="S577" s="153" t="e">
        <f t="shared" si="41"/>
        <v>#N/A</v>
      </c>
      <c r="T577" s="150" t="e">
        <f t="shared" si="42"/>
        <v>#N/A</v>
      </c>
      <c r="U577" s="150" t="e">
        <f t="shared" si="43"/>
        <v>#N/A</v>
      </c>
      <c r="V577" s="150" t="e">
        <f t="shared" si="44"/>
        <v>#N/A</v>
      </c>
      <c r="W577" s="154" t="e">
        <f>VLOOKUP(E577,'PC Receitas'!$O$4:$P$14,2,FALSE)</f>
        <v>#N/A</v>
      </c>
    </row>
    <row r="578" spans="3:23" ht="19.5" customHeight="1" thickTop="1" thickBot="1" x14ac:dyDescent="0.3">
      <c r="C578" s="58"/>
      <c r="D578" s="58" t="str">
        <f t="shared" ca="1" si="40"/>
        <v/>
      </c>
      <c r="E578" s="58"/>
      <c r="F578" s="58"/>
      <c r="G578" s="58"/>
      <c r="H578" s="58"/>
      <c r="I578" s="58"/>
      <c r="J578" s="59"/>
      <c r="K578" s="192"/>
      <c r="L578" s="60"/>
      <c r="M578" s="58"/>
      <c r="N578" s="56">
        <f>N577+IF(AND(L578="Pago",OR(E578='PC Receitas'!$O$4,E578='PC Receitas'!$O$5,E578='PC Receitas'!$O$6)),J578,IF(AND(L578="Pago",OR(E578='PC Receitas'!$O$7,E578='PC Receitas'!$O$8,E578='PC Receitas'!$O$9,E578='PC Receitas'!$O$10,E578='PC Receitas'!$O$11,E578='PC Receitas'!$O$12,E578='PC Receitas'!$O$13,E578='PC Receitas'!$O$14)),-J578,0))</f>
        <v>7872.57</v>
      </c>
      <c r="S578" s="153" t="e">
        <f t="shared" si="41"/>
        <v>#N/A</v>
      </c>
      <c r="T578" s="150" t="e">
        <f t="shared" si="42"/>
        <v>#N/A</v>
      </c>
      <c r="U578" s="150" t="e">
        <f t="shared" si="43"/>
        <v>#N/A</v>
      </c>
      <c r="V578" s="150" t="e">
        <f t="shared" si="44"/>
        <v>#N/A</v>
      </c>
      <c r="W578" s="154" t="e">
        <f>VLOOKUP(E578,'PC Receitas'!$O$4:$P$14,2,FALSE)</f>
        <v>#N/A</v>
      </c>
    </row>
    <row r="579" spans="3:23" ht="19.5" customHeight="1" thickTop="1" thickBot="1" x14ac:dyDescent="0.3">
      <c r="C579" s="58"/>
      <c r="D579" s="58" t="str">
        <f t="shared" ca="1" si="40"/>
        <v/>
      </c>
      <c r="E579" s="58"/>
      <c r="F579" s="58"/>
      <c r="G579" s="58"/>
      <c r="H579" s="58"/>
      <c r="I579" s="58"/>
      <c r="J579" s="59"/>
      <c r="K579" s="192"/>
      <c r="L579" s="60"/>
      <c r="M579" s="58"/>
      <c r="N579" s="56">
        <f>N578+IF(AND(L579="Pago",OR(E579='PC Receitas'!$O$4,E579='PC Receitas'!$O$5,E579='PC Receitas'!$O$6)),J579,IF(AND(L579="Pago",OR(E579='PC Receitas'!$O$7,E579='PC Receitas'!$O$8,E579='PC Receitas'!$O$9,E579='PC Receitas'!$O$10,E579='PC Receitas'!$O$11,E579='PC Receitas'!$O$12,E579='PC Receitas'!$O$13,E579='PC Receitas'!$O$14)),-J579,0))</f>
        <v>7872.57</v>
      </c>
      <c r="S579" s="153" t="e">
        <f t="shared" si="41"/>
        <v>#N/A</v>
      </c>
      <c r="T579" s="150" t="e">
        <f t="shared" si="42"/>
        <v>#N/A</v>
      </c>
      <c r="U579" s="150" t="e">
        <f t="shared" si="43"/>
        <v>#N/A</v>
      </c>
      <c r="V579" s="150" t="e">
        <f t="shared" si="44"/>
        <v>#N/A</v>
      </c>
      <c r="W579" s="154" t="e">
        <f>VLOOKUP(E579,'PC Receitas'!$O$4:$P$14,2,FALSE)</f>
        <v>#N/A</v>
      </c>
    </row>
    <row r="580" spans="3:23" ht="19.5" customHeight="1" thickTop="1" thickBot="1" x14ac:dyDescent="0.3">
      <c r="C580" s="58"/>
      <c r="D580" s="58" t="str">
        <f t="shared" ca="1" si="40"/>
        <v/>
      </c>
      <c r="E580" s="58"/>
      <c r="F580" s="58"/>
      <c r="G580" s="58"/>
      <c r="H580" s="58"/>
      <c r="I580" s="58"/>
      <c r="J580" s="59"/>
      <c r="K580" s="192"/>
      <c r="L580" s="60"/>
      <c r="M580" s="58"/>
      <c r="N580" s="56">
        <f>N579+IF(AND(L580="Pago",OR(E580='PC Receitas'!$O$4,E580='PC Receitas'!$O$5,E580='PC Receitas'!$O$6)),J580,IF(AND(L580="Pago",OR(E580='PC Receitas'!$O$7,E580='PC Receitas'!$O$8,E580='PC Receitas'!$O$9,E580='PC Receitas'!$O$10,E580='PC Receitas'!$O$11,E580='PC Receitas'!$O$12,E580='PC Receitas'!$O$13,E580='PC Receitas'!$O$14)),-J580,0))</f>
        <v>7872.57</v>
      </c>
      <c r="S580" s="153" t="e">
        <f t="shared" si="41"/>
        <v>#N/A</v>
      </c>
      <c r="T580" s="150" t="e">
        <f t="shared" si="42"/>
        <v>#N/A</v>
      </c>
      <c r="U580" s="150" t="e">
        <f t="shared" si="43"/>
        <v>#N/A</v>
      </c>
      <c r="V580" s="150" t="e">
        <f t="shared" si="44"/>
        <v>#N/A</v>
      </c>
      <c r="W580" s="154" t="e">
        <f>VLOOKUP(E580,'PC Receitas'!$O$4:$P$14,2,FALSE)</f>
        <v>#N/A</v>
      </c>
    </row>
    <row r="581" spans="3:23" ht="19.5" customHeight="1" thickTop="1" thickBot="1" x14ac:dyDescent="0.3">
      <c r="C581" s="58"/>
      <c r="D581" s="58" t="str">
        <f t="shared" ca="1" si="40"/>
        <v/>
      </c>
      <c r="E581" s="58"/>
      <c r="F581" s="58"/>
      <c r="G581" s="58"/>
      <c r="H581" s="58"/>
      <c r="I581" s="58"/>
      <c r="J581" s="59"/>
      <c r="K581" s="192"/>
      <c r="L581" s="60"/>
      <c r="M581" s="58"/>
      <c r="N581" s="56">
        <f>N580+IF(AND(L581="Pago",OR(E581='PC Receitas'!$O$4,E581='PC Receitas'!$O$5,E581='PC Receitas'!$O$6)),J581,IF(AND(L581="Pago",OR(E581='PC Receitas'!$O$7,E581='PC Receitas'!$O$8,E581='PC Receitas'!$O$9,E581='PC Receitas'!$O$10,E581='PC Receitas'!$O$11,E581='PC Receitas'!$O$12,E581='PC Receitas'!$O$13,E581='PC Receitas'!$O$14)),-J581,0))</f>
        <v>7872.57</v>
      </c>
      <c r="S581" s="153" t="e">
        <f t="shared" si="41"/>
        <v>#N/A</v>
      </c>
      <c r="T581" s="150" t="e">
        <f t="shared" si="42"/>
        <v>#N/A</v>
      </c>
      <c r="U581" s="150" t="e">
        <f t="shared" si="43"/>
        <v>#N/A</v>
      </c>
      <c r="V581" s="150" t="e">
        <f t="shared" si="44"/>
        <v>#N/A</v>
      </c>
      <c r="W581" s="154" t="e">
        <f>VLOOKUP(E581,'PC Receitas'!$O$4:$P$14,2,FALSE)</f>
        <v>#N/A</v>
      </c>
    </row>
    <row r="582" spans="3:23" ht="19.5" customHeight="1" thickTop="1" thickBot="1" x14ac:dyDescent="0.3">
      <c r="C582" s="58"/>
      <c r="D582" s="58" t="str">
        <f t="shared" ref="D582:D605" ca="1" si="45">IF(C582&lt;&gt;"",TEXT(C582,"00")&amp;"/08/"&amp;YEAR(TODAY()),"")</f>
        <v/>
      </c>
      <c r="E582" s="58"/>
      <c r="F582" s="58"/>
      <c r="G582" s="58"/>
      <c r="H582" s="58"/>
      <c r="I582" s="58"/>
      <c r="J582" s="59"/>
      <c r="K582" s="192"/>
      <c r="L582" s="60"/>
      <c r="M582" s="58"/>
      <c r="N582" s="56">
        <f>N581+IF(AND(L582="Pago",OR(E582='PC Receitas'!$O$4,E582='PC Receitas'!$O$5,E582='PC Receitas'!$O$6)),J582,IF(AND(L582="Pago",OR(E582='PC Receitas'!$O$7,E582='PC Receitas'!$O$8,E582='PC Receitas'!$O$9,E582='PC Receitas'!$O$10,E582='PC Receitas'!$O$11,E582='PC Receitas'!$O$12,E582='PC Receitas'!$O$13,E582='PC Receitas'!$O$14)),-J582,0))</f>
        <v>7872.57</v>
      </c>
      <c r="S582" s="153" t="e">
        <f t="shared" ref="S582:S605" si="46">IF(W582="Despesas_com_RH","Despesa",IF(W582="Despesas_Operacionais","Despesa",IF(W582="Despesas_com_Marketing","Despesa",IF(W582="Impostos","Despesa",IF(W582="Investimentos","Despesa","")))))</f>
        <v>#N/A</v>
      </c>
      <c r="T582" s="150" t="e">
        <f t="shared" ref="T582:T605" si="47">IF(W582="Despesas_com_Produtos","Despesa",IF(W582="Despesas_com_Serviços","Despesa",IF(W582="Despesas_Não_Operacionais","Despesa","")))</f>
        <v>#N/A</v>
      </c>
      <c r="U582" s="150" t="e">
        <f t="shared" ref="U582:U605" si="48">IF(W582="Receitas_com_Produtos","Receita",IF(W582="Receitas_com_Serviços","Receita",IF(W582="Receitas_Não_Operacionais","Receita","")))</f>
        <v>#N/A</v>
      </c>
      <c r="V582" s="150" t="e">
        <f t="shared" ref="V582:V605" si="49">IF(S582&lt;&gt;"",S582,IF(T582&lt;&gt;"",T582,IF(U582&lt;&gt;"",U582,"")))</f>
        <v>#N/A</v>
      </c>
      <c r="W582" s="154" t="e">
        <f>VLOOKUP(E582,'PC Receitas'!$O$4:$P$14,2,FALSE)</f>
        <v>#N/A</v>
      </c>
    </row>
    <row r="583" spans="3:23" ht="19.5" customHeight="1" thickTop="1" thickBot="1" x14ac:dyDescent="0.3">
      <c r="C583" s="58"/>
      <c r="D583" s="58" t="str">
        <f t="shared" ca="1" si="45"/>
        <v/>
      </c>
      <c r="E583" s="58"/>
      <c r="F583" s="58"/>
      <c r="G583" s="58"/>
      <c r="H583" s="58"/>
      <c r="I583" s="58"/>
      <c r="J583" s="59"/>
      <c r="K583" s="192"/>
      <c r="L583" s="60"/>
      <c r="M583" s="58"/>
      <c r="N583" s="56">
        <f>N582+IF(AND(L583="Pago",OR(E583='PC Receitas'!$O$4,E583='PC Receitas'!$O$5,E583='PC Receitas'!$O$6)),J583,IF(AND(L583="Pago",OR(E583='PC Receitas'!$O$7,E583='PC Receitas'!$O$8,E583='PC Receitas'!$O$9,E583='PC Receitas'!$O$10,E583='PC Receitas'!$O$11,E583='PC Receitas'!$O$12,E583='PC Receitas'!$O$13,E583='PC Receitas'!$O$14)),-J583,0))</f>
        <v>7872.57</v>
      </c>
      <c r="S583" s="153" t="e">
        <f t="shared" si="46"/>
        <v>#N/A</v>
      </c>
      <c r="T583" s="150" t="e">
        <f t="shared" si="47"/>
        <v>#N/A</v>
      </c>
      <c r="U583" s="150" t="e">
        <f t="shared" si="48"/>
        <v>#N/A</v>
      </c>
      <c r="V583" s="150" t="e">
        <f t="shared" si="49"/>
        <v>#N/A</v>
      </c>
      <c r="W583" s="154" t="e">
        <f>VLOOKUP(E583,'PC Receitas'!$O$4:$P$14,2,FALSE)</f>
        <v>#N/A</v>
      </c>
    </row>
    <row r="584" spans="3:23" ht="19.5" customHeight="1" thickTop="1" thickBot="1" x14ac:dyDescent="0.3">
      <c r="C584" s="58"/>
      <c r="D584" s="58" t="str">
        <f t="shared" ca="1" si="45"/>
        <v/>
      </c>
      <c r="E584" s="58"/>
      <c r="F584" s="58"/>
      <c r="G584" s="58"/>
      <c r="H584" s="58"/>
      <c r="I584" s="58"/>
      <c r="J584" s="59"/>
      <c r="K584" s="192"/>
      <c r="L584" s="60"/>
      <c r="M584" s="58"/>
      <c r="N584" s="56">
        <f>N583+IF(AND(L584="Pago",OR(E584='PC Receitas'!$O$4,E584='PC Receitas'!$O$5,E584='PC Receitas'!$O$6)),J584,IF(AND(L584="Pago",OR(E584='PC Receitas'!$O$7,E584='PC Receitas'!$O$8,E584='PC Receitas'!$O$9,E584='PC Receitas'!$O$10,E584='PC Receitas'!$O$11,E584='PC Receitas'!$O$12,E584='PC Receitas'!$O$13,E584='PC Receitas'!$O$14)),-J584,0))</f>
        <v>7872.57</v>
      </c>
      <c r="S584" s="153" t="e">
        <f t="shared" si="46"/>
        <v>#N/A</v>
      </c>
      <c r="T584" s="150" t="e">
        <f t="shared" si="47"/>
        <v>#N/A</v>
      </c>
      <c r="U584" s="150" t="e">
        <f t="shared" si="48"/>
        <v>#N/A</v>
      </c>
      <c r="V584" s="150" t="e">
        <f t="shared" si="49"/>
        <v>#N/A</v>
      </c>
      <c r="W584" s="154" t="e">
        <f>VLOOKUP(E584,'PC Receitas'!$O$4:$P$14,2,FALSE)</f>
        <v>#N/A</v>
      </c>
    </row>
    <row r="585" spans="3:23" ht="19.5" customHeight="1" thickTop="1" thickBot="1" x14ac:dyDescent="0.3">
      <c r="C585" s="58"/>
      <c r="D585" s="58" t="str">
        <f t="shared" ca="1" si="45"/>
        <v/>
      </c>
      <c r="E585" s="58"/>
      <c r="F585" s="58"/>
      <c r="G585" s="58"/>
      <c r="H585" s="58"/>
      <c r="I585" s="58"/>
      <c r="J585" s="59"/>
      <c r="K585" s="192"/>
      <c r="L585" s="60"/>
      <c r="M585" s="58"/>
      <c r="N585" s="56">
        <f>N584+IF(AND(L585="Pago",OR(E585='PC Receitas'!$O$4,E585='PC Receitas'!$O$5,E585='PC Receitas'!$O$6)),J585,IF(AND(L585="Pago",OR(E585='PC Receitas'!$O$7,E585='PC Receitas'!$O$8,E585='PC Receitas'!$O$9,E585='PC Receitas'!$O$10,E585='PC Receitas'!$O$11,E585='PC Receitas'!$O$12,E585='PC Receitas'!$O$13,E585='PC Receitas'!$O$14)),-J585,0))</f>
        <v>7872.57</v>
      </c>
      <c r="S585" s="153" t="e">
        <f t="shared" si="46"/>
        <v>#N/A</v>
      </c>
      <c r="T585" s="150" t="e">
        <f t="shared" si="47"/>
        <v>#N/A</v>
      </c>
      <c r="U585" s="150" t="e">
        <f t="shared" si="48"/>
        <v>#N/A</v>
      </c>
      <c r="V585" s="150" t="e">
        <f t="shared" si="49"/>
        <v>#N/A</v>
      </c>
      <c r="W585" s="154" t="e">
        <f>VLOOKUP(E585,'PC Receitas'!$O$4:$P$14,2,FALSE)</f>
        <v>#N/A</v>
      </c>
    </row>
    <row r="586" spans="3:23" ht="19.5" customHeight="1" thickTop="1" thickBot="1" x14ac:dyDescent="0.3">
      <c r="C586" s="58"/>
      <c r="D586" s="58" t="str">
        <f t="shared" ca="1" si="45"/>
        <v/>
      </c>
      <c r="E586" s="58"/>
      <c r="F586" s="58"/>
      <c r="G586" s="58"/>
      <c r="H586" s="58"/>
      <c r="I586" s="58"/>
      <c r="J586" s="59"/>
      <c r="K586" s="192"/>
      <c r="L586" s="60"/>
      <c r="M586" s="58"/>
      <c r="N586" s="56">
        <f>N585+IF(AND(L586="Pago",OR(E586='PC Receitas'!$O$4,E586='PC Receitas'!$O$5,E586='PC Receitas'!$O$6)),J586,IF(AND(L586="Pago",OR(E586='PC Receitas'!$O$7,E586='PC Receitas'!$O$8,E586='PC Receitas'!$O$9,E586='PC Receitas'!$O$10,E586='PC Receitas'!$O$11,E586='PC Receitas'!$O$12,E586='PC Receitas'!$O$13,E586='PC Receitas'!$O$14)),-J586,0))</f>
        <v>7872.57</v>
      </c>
      <c r="S586" s="153" t="e">
        <f t="shared" si="46"/>
        <v>#N/A</v>
      </c>
      <c r="T586" s="150" t="e">
        <f t="shared" si="47"/>
        <v>#N/A</v>
      </c>
      <c r="U586" s="150" t="e">
        <f t="shared" si="48"/>
        <v>#N/A</v>
      </c>
      <c r="V586" s="150" t="e">
        <f t="shared" si="49"/>
        <v>#N/A</v>
      </c>
      <c r="W586" s="154" t="e">
        <f>VLOOKUP(E586,'PC Receitas'!$O$4:$P$14,2,FALSE)</f>
        <v>#N/A</v>
      </c>
    </row>
    <row r="587" spans="3:23" ht="19.5" customHeight="1" thickTop="1" thickBot="1" x14ac:dyDescent="0.3">
      <c r="C587" s="58"/>
      <c r="D587" s="58" t="str">
        <f t="shared" ca="1" si="45"/>
        <v/>
      </c>
      <c r="E587" s="58"/>
      <c r="F587" s="58"/>
      <c r="G587" s="58"/>
      <c r="H587" s="58"/>
      <c r="I587" s="58"/>
      <c r="J587" s="59"/>
      <c r="K587" s="192"/>
      <c r="L587" s="60"/>
      <c r="M587" s="58"/>
      <c r="N587" s="56">
        <f>N586+IF(AND(L587="Pago",OR(E587='PC Receitas'!$O$4,E587='PC Receitas'!$O$5,E587='PC Receitas'!$O$6)),J587,IF(AND(L587="Pago",OR(E587='PC Receitas'!$O$7,E587='PC Receitas'!$O$8,E587='PC Receitas'!$O$9,E587='PC Receitas'!$O$10,E587='PC Receitas'!$O$11,E587='PC Receitas'!$O$12,E587='PC Receitas'!$O$13,E587='PC Receitas'!$O$14)),-J587,0))</f>
        <v>7872.57</v>
      </c>
      <c r="S587" s="153" t="e">
        <f t="shared" si="46"/>
        <v>#N/A</v>
      </c>
      <c r="T587" s="150" t="e">
        <f t="shared" si="47"/>
        <v>#N/A</v>
      </c>
      <c r="U587" s="150" t="e">
        <f t="shared" si="48"/>
        <v>#N/A</v>
      </c>
      <c r="V587" s="150" t="e">
        <f t="shared" si="49"/>
        <v>#N/A</v>
      </c>
      <c r="W587" s="154" t="e">
        <f>VLOOKUP(E587,'PC Receitas'!$O$4:$P$14,2,FALSE)</f>
        <v>#N/A</v>
      </c>
    </row>
    <row r="588" spans="3:23" ht="19.5" customHeight="1" thickTop="1" thickBot="1" x14ac:dyDescent="0.3">
      <c r="C588" s="58"/>
      <c r="D588" s="58" t="str">
        <f t="shared" ca="1" si="45"/>
        <v/>
      </c>
      <c r="E588" s="58"/>
      <c r="F588" s="58"/>
      <c r="G588" s="58"/>
      <c r="H588" s="58"/>
      <c r="I588" s="58"/>
      <c r="J588" s="59"/>
      <c r="K588" s="192"/>
      <c r="L588" s="60"/>
      <c r="M588" s="58"/>
      <c r="N588" s="56">
        <f>N587+IF(AND(L588="Pago",OR(E588='PC Receitas'!$O$4,E588='PC Receitas'!$O$5,E588='PC Receitas'!$O$6)),J588,IF(AND(L588="Pago",OR(E588='PC Receitas'!$O$7,E588='PC Receitas'!$O$8,E588='PC Receitas'!$O$9,E588='PC Receitas'!$O$10,E588='PC Receitas'!$O$11,E588='PC Receitas'!$O$12,E588='PC Receitas'!$O$13,E588='PC Receitas'!$O$14)),-J588,0))</f>
        <v>7872.57</v>
      </c>
      <c r="S588" s="153" t="e">
        <f t="shared" si="46"/>
        <v>#N/A</v>
      </c>
      <c r="T588" s="150" t="e">
        <f t="shared" si="47"/>
        <v>#N/A</v>
      </c>
      <c r="U588" s="150" t="e">
        <f t="shared" si="48"/>
        <v>#N/A</v>
      </c>
      <c r="V588" s="150" t="e">
        <f t="shared" si="49"/>
        <v>#N/A</v>
      </c>
      <c r="W588" s="154" t="e">
        <f>VLOOKUP(E588,'PC Receitas'!$O$4:$P$14,2,FALSE)</f>
        <v>#N/A</v>
      </c>
    </row>
    <row r="589" spans="3:23" ht="19.5" customHeight="1" thickTop="1" thickBot="1" x14ac:dyDescent="0.3">
      <c r="C589" s="58"/>
      <c r="D589" s="58" t="str">
        <f t="shared" ca="1" si="45"/>
        <v/>
      </c>
      <c r="E589" s="58"/>
      <c r="F589" s="58"/>
      <c r="G589" s="58"/>
      <c r="H589" s="58"/>
      <c r="I589" s="58"/>
      <c r="J589" s="59"/>
      <c r="K589" s="192"/>
      <c r="L589" s="60"/>
      <c r="M589" s="58"/>
      <c r="N589" s="56">
        <f>N588+IF(AND(L589="Pago",OR(E589='PC Receitas'!$O$4,E589='PC Receitas'!$O$5,E589='PC Receitas'!$O$6)),J589,IF(AND(L589="Pago",OR(E589='PC Receitas'!$O$7,E589='PC Receitas'!$O$8,E589='PC Receitas'!$O$9,E589='PC Receitas'!$O$10,E589='PC Receitas'!$O$11,E589='PC Receitas'!$O$12,E589='PC Receitas'!$O$13,E589='PC Receitas'!$O$14)),-J589,0))</f>
        <v>7872.57</v>
      </c>
      <c r="S589" s="153" t="e">
        <f t="shared" si="46"/>
        <v>#N/A</v>
      </c>
      <c r="T589" s="150" t="e">
        <f t="shared" si="47"/>
        <v>#N/A</v>
      </c>
      <c r="U589" s="150" t="e">
        <f t="shared" si="48"/>
        <v>#N/A</v>
      </c>
      <c r="V589" s="150" t="e">
        <f t="shared" si="49"/>
        <v>#N/A</v>
      </c>
      <c r="W589" s="154" t="e">
        <f>VLOOKUP(E589,'PC Receitas'!$O$4:$P$14,2,FALSE)</f>
        <v>#N/A</v>
      </c>
    </row>
    <row r="590" spans="3:23" ht="19.5" customHeight="1" thickTop="1" thickBot="1" x14ac:dyDescent="0.3">
      <c r="C590" s="58"/>
      <c r="D590" s="58" t="str">
        <f t="shared" ca="1" si="45"/>
        <v/>
      </c>
      <c r="E590" s="58"/>
      <c r="F590" s="58"/>
      <c r="G590" s="58"/>
      <c r="H590" s="58"/>
      <c r="I590" s="58"/>
      <c r="J590" s="59"/>
      <c r="K590" s="192"/>
      <c r="L590" s="60"/>
      <c r="M590" s="58"/>
      <c r="N590" s="56">
        <f>N589+IF(AND(L590="Pago",OR(E590='PC Receitas'!$O$4,E590='PC Receitas'!$O$5,E590='PC Receitas'!$O$6)),J590,IF(AND(L590="Pago",OR(E590='PC Receitas'!$O$7,E590='PC Receitas'!$O$8,E590='PC Receitas'!$O$9,E590='PC Receitas'!$O$10,E590='PC Receitas'!$O$11,E590='PC Receitas'!$O$12,E590='PC Receitas'!$O$13,E590='PC Receitas'!$O$14)),-J590,0))</f>
        <v>7872.57</v>
      </c>
      <c r="S590" s="153" t="e">
        <f t="shared" si="46"/>
        <v>#N/A</v>
      </c>
      <c r="T590" s="150" t="e">
        <f t="shared" si="47"/>
        <v>#N/A</v>
      </c>
      <c r="U590" s="150" t="e">
        <f t="shared" si="48"/>
        <v>#N/A</v>
      </c>
      <c r="V590" s="150" t="e">
        <f t="shared" si="49"/>
        <v>#N/A</v>
      </c>
      <c r="W590" s="154" t="e">
        <f>VLOOKUP(E590,'PC Receitas'!$O$4:$P$14,2,FALSE)</f>
        <v>#N/A</v>
      </c>
    </row>
    <row r="591" spans="3:23" ht="19.5" customHeight="1" thickTop="1" thickBot="1" x14ac:dyDescent="0.3">
      <c r="C591" s="58"/>
      <c r="D591" s="58" t="str">
        <f t="shared" ca="1" si="45"/>
        <v/>
      </c>
      <c r="E591" s="58"/>
      <c r="F591" s="58"/>
      <c r="G591" s="58"/>
      <c r="H591" s="58"/>
      <c r="I591" s="58"/>
      <c r="J591" s="59"/>
      <c r="K591" s="192"/>
      <c r="L591" s="60"/>
      <c r="M591" s="58"/>
      <c r="N591" s="56">
        <f>N590+IF(AND(L591="Pago",OR(E591='PC Receitas'!$O$4,E591='PC Receitas'!$O$5,E591='PC Receitas'!$O$6)),J591,IF(AND(L591="Pago",OR(E591='PC Receitas'!$O$7,E591='PC Receitas'!$O$8,E591='PC Receitas'!$O$9,E591='PC Receitas'!$O$10,E591='PC Receitas'!$O$11,E591='PC Receitas'!$O$12,E591='PC Receitas'!$O$13,E591='PC Receitas'!$O$14)),-J591,0))</f>
        <v>7872.57</v>
      </c>
      <c r="S591" s="153" t="e">
        <f t="shared" si="46"/>
        <v>#N/A</v>
      </c>
      <c r="T591" s="150" t="e">
        <f t="shared" si="47"/>
        <v>#N/A</v>
      </c>
      <c r="U591" s="150" t="e">
        <f t="shared" si="48"/>
        <v>#N/A</v>
      </c>
      <c r="V591" s="150" t="e">
        <f t="shared" si="49"/>
        <v>#N/A</v>
      </c>
      <c r="W591" s="154" t="e">
        <f>VLOOKUP(E591,'PC Receitas'!$O$4:$P$14,2,FALSE)</f>
        <v>#N/A</v>
      </c>
    </row>
    <row r="592" spans="3:23" ht="19.5" customHeight="1" thickTop="1" thickBot="1" x14ac:dyDescent="0.3">
      <c r="C592" s="58"/>
      <c r="D592" s="58" t="str">
        <f t="shared" ca="1" si="45"/>
        <v/>
      </c>
      <c r="E592" s="58"/>
      <c r="F592" s="58"/>
      <c r="G592" s="58"/>
      <c r="H592" s="58"/>
      <c r="I592" s="58"/>
      <c r="J592" s="59"/>
      <c r="K592" s="192"/>
      <c r="L592" s="60"/>
      <c r="M592" s="58"/>
      <c r="N592" s="56">
        <f>N591+IF(AND(L592="Pago",OR(E592='PC Receitas'!$O$4,E592='PC Receitas'!$O$5,E592='PC Receitas'!$O$6)),J592,IF(AND(L592="Pago",OR(E592='PC Receitas'!$O$7,E592='PC Receitas'!$O$8,E592='PC Receitas'!$O$9,E592='PC Receitas'!$O$10,E592='PC Receitas'!$O$11,E592='PC Receitas'!$O$12,E592='PC Receitas'!$O$13,E592='PC Receitas'!$O$14)),-J592,0))</f>
        <v>7872.57</v>
      </c>
      <c r="S592" s="153" t="e">
        <f t="shared" si="46"/>
        <v>#N/A</v>
      </c>
      <c r="T592" s="150" t="e">
        <f t="shared" si="47"/>
        <v>#N/A</v>
      </c>
      <c r="U592" s="150" t="e">
        <f t="shared" si="48"/>
        <v>#N/A</v>
      </c>
      <c r="V592" s="150" t="e">
        <f t="shared" si="49"/>
        <v>#N/A</v>
      </c>
      <c r="W592" s="154" t="e">
        <f>VLOOKUP(E592,'PC Receitas'!$O$4:$P$14,2,FALSE)</f>
        <v>#N/A</v>
      </c>
    </row>
    <row r="593" spans="3:23" ht="19.5" customHeight="1" thickTop="1" thickBot="1" x14ac:dyDescent="0.3">
      <c r="C593" s="58"/>
      <c r="D593" s="58" t="str">
        <f t="shared" ca="1" si="45"/>
        <v/>
      </c>
      <c r="E593" s="58"/>
      <c r="F593" s="58"/>
      <c r="G593" s="58"/>
      <c r="H593" s="58"/>
      <c r="I593" s="58"/>
      <c r="J593" s="59"/>
      <c r="K593" s="192"/>
      <c r="L593" s="60"/>
      <c r="M593" s="58"/>
      <c r="N593" s="56">
        <f>N592+IF(AND(L593="Pago",OR(E593='PC Receitas'!$O$4,E593='PC Receitas'!$O$5,E593='PC Receitas'!$O$6)),J593,IF(AND(L593="Pago",OR(E593='PC Receitas'!$O$7,E593='PC Receitas'!$O$8,E593='PC Receitas'!$O$9,E593='PC Receitas'!$O$10,E593='PC Receitas'!$O$11,E593='PC Receitas'!$O$12,E593='PC Receitas'!$O$13,E593='PC Receitas'!$O$14)),-J593,0))</f>
        <v>7872.57</v>
      </c>
      <c r="S593" s="153" t="e">
        <f t="shared" si="46"/>
        <v>#N/A</v>
      </c>
      <c r="T593" s="150" t="e">
        <f t="shared" si="47"/>
        <v>#N/A</v>
      </c>
      <c r="U593" s="150" t="e">
        <f t="shared" si="48"/>
        <v>#N/A</v>
      </c>
      <c r="V593" s="150" t="e">
        <f t="shared" si="49"/>
        <v>#N/A</v>
      </c>
      <c r="W593" s="154" t="e">
        <f>VLOOKUP(E593,'PC Receitas'!$O$4:$P$14,2,FALSE)</f>
        <v>#N/A</v>
      </c>
    </row>
    <row r="594" spans="3:23" ht="19.5" customHeight="1" thickTop="1" thickBot="1" x14ac:dyDescent="0.3">
      <c r="C594" s="58"/>
      <c r="D594" s="58" t="str">
        <f t="shared" ca="1" si="45"/>
        <v/>
      </c>
      <c r="E594" s="58"/>
      <c r="F594" s="58"/>
      <c r="G594" s="58"/>
      <c r="H594" s="58"/>
      <c r="I594" s="58"/>
      <c r="J594" s="59"/>
      <c r="K594" s="192"/>
      <c r="L594" s="60"/>
      <c r="M594" s="58"/>
      <c r="N594" s="56">
        <f>N593+IF(AND(L594="Pago",OR(E594='PC Receitas'!$O$4,E594='PC Receitas'!$O$5,E594='PC Receitas'!$O$6)),J594,IF(AND(L594="Pago",OR(E594='PC Receitas'!$O$7,E594='PC Receitas'!$O$8,E594='PC Receitas'!$O$9,E594='PC Receitas'!$O$10,E594='PC Receitas'!$O$11,E594='PC Receitas'!$O$12,E594='PC Receitas'!$O$13,E594='PC Receitas'!$O$14)),-J594,0))</f>
        <v>7872.57</v>
      </c>
      <c r="S594" s="153" t="e">
        <f t="shared" si="46"/>
        <v>#N/A</v>
      </c>
      <c r="T594" s="150" t="e">
        <f t="shared" si="47"/>
        <v>#N/A</v>
      </c>
      <c r="U594" s="150" t="e">
        <f t="shared" si="48"/>
        <v>#N/A</v>
      </c>
      <c r="V594" s="150" t="e">
        <f t="shared" si="49"/>
        <v>#N/A</v>
      </c>
      <c r="W594" s="154" t="e">
        <f>VLOOKUP(E594,'PC Receitas'!$O$4:$P$14,2,FALSE)</f>
        <v>#N/A</v>
      </c>
    </row>
    <row r="595" spans="3:23" ht="19.5" customHeight="1" thickTop="1" thickBot="1" x14ac:dyDescent="0.3">
      <c r="C595" s="58"/>
      <c r="D595" s="58" t="str">
        <f t="shared" ca="1" si="45"/>
        <v/>
      </c>
      <c r="E595" s="58"/>
      <c r="F595" s="58"/>
      <c r="G595" s="58"/>
      <c r="H595" s="58"/>
      <c r="I595" s="58"/>
      <c r="J595" s="59"/>
      <c r="K595" s="192"/>
      <c r="L595" s="60"/>
      <c r="M595" s="58"/>
      <c r="N595" s="56">
        <f>N594+IF(AND(L595="Pago",OR(E595='PC Receitas'!$O$4,E595='PC Receitas'!$O$5,E595='PC Receitas'!$O$6)),J595,IF(AND(L595="Pago",OR(E595='PC Receitas'!$O$7,E595='PC Receitas'!$O$8,E595='PC Receitas'!$O$9,E595='PC Receitas'!$O$10,E595='PC Receitas'!$O$11,E595='PC Receitas'!$O$12,E595='PC Receitas'!$O$13,E595='PC Receitas'!$O$14)),-J595,0))</f>
        <v>7872.57</v>
      </c>
      <c r="S595" s="153" t="e">
        <f t="shared" si="46"/>
        <v>#N/A</v>
      </c>
      <c r="T595" s="150" t="e">
        <f t="shared" si="47"/>
        <v>#N/A</v>
      </c>
      <c r="U595" s="150" t="e">
        <f t="shared" si="48"/>
        <v>#N/A</v>
      </c>
      <c r="V595" s="150" t="e">
        <f t="shared" si="49"/>
        <v>#N/A</v>
      </c>
      <c r="W595" s="154" t="e">
        <f>VLOOKUP(E595,'PC Receitas'!$O$4:$P$14,2,FALSE)</f>
        <v>#N/A</v>
      </c>
    </row>
    <row r="596" spans="3:23" ht="19.5" customHeight="1" thickTop="1" thickBot="1" x14ac:dyDescent="0.3">
      <c r="C596" s="58"/>
      <c r="D596" s="58" t="str">
        <f t="shared" ca="1" si="45"/>
        <v/>
      </c>
      <c r="E596" s="58"/>
      <c r="F596" s="58"/>
      <c r="G596" s="58"/>
      <c r="H596" s="58"/>
      <c r="I596" s="58"/>
      <c r="J596" s="59"/>
      <c r="K596" s="192"/>
      <c r="L596" s="60"/>
      <c r="M596" s="58"/>
      <c r="N596" s="56">
        <f>N595+IF(AND(L596="Pago",OR(E596='PC Receitas'!$O$4,E596='PC Receitas'!$O$5,E596='PC Receitas'!$O$6)),J596,IF(AND(L596="Pago",OR(E596='PC Receitas'!$O$7,E596='PC Receitas'!$O$8,E596='PC Receitas'!$O$9,E596='PC Receitas'!$O$10,E596='PC Receitas'!$O$11,E596='PC Receitas'!$O$12,E596='PC Receitas'!$O$13,E596='PC Receitas'!$O$14)),-J596,0))</f>
        <v>7872.57</v>
      </c>
      <c r="S596" s="153" t="e">
        <f t="shared" si="46"/>
        <v>#N/A</v>
      </c>
      <c r="T596" s="150" t="e">
        <f t="shared" si="47"/>
        <v>#N/A</v>
      </c>
      <c r="U596" s="150" t="e">
        <f t="shared" si="48"/>
        <v>#N/A</v>
      </c>
      <c r="V596" s="150" t="e">
        <f t="shared" si="49"/>
        <v>#N/A</v>
      </c>
      <c r="W596" s="154" t="e">
        <f>VLOOKUP(E596,'PC Receitas'!$O$4:$P$14,2,FALSE)</f>
        <v>#N/A</v>
      </c>
    </row>
    <row r="597" spans="3:23" ht="19.5" customHeight="1" thickTop="1" thickBot="1" x14ac:dyDescent="0.3">
      <c r="C597" s="58"/>
      <c r="D597" s="58" t="str">
        <f t="shared" ca="1" si="45"/>
        <v/>
      </c>
      <c r="E597" s="58"/>
      <c r="F597" s="58"/>
      <c r="G597" s="58"/>
      <c r="H597" s="58"/>
      <c r="I597" s="58"/>
      <c r="J597" s="59"/>
      <c r="K597" s="192"/>
      <c r="L597" s="60"/>
      <c r="M597" s="58"/>
      <c r="N597" s="56">
        <f>N596+IF(AND(L597="Pago",OR(E597='PC Receitas'!$O$4,E597='PC Receitas'!$O$5,E597='PC Receitas'!$O$6)),J597,IF(AND(L597="Pago",OR(E597='PC Receitas'!$O$7,E597='PC Receitas'!$O$8,E597='PC Receitas'!$O$9,E597='PC Receitas'!$O$10,E597='PC Receitas'!$O$11,E597='PC Receitas'!$O$12,E597='PC Receitas'!$O$13,E597='PC Receitas'!$O$14)),-J597,0))</f>
        <v>7872.57</v>
      </c>
      <c r="S597" s="153" t="e">
        <f t="shared" si="46"/>
        <v>#N/A</v>
      </c>
      <c r="T597" s="150" t="e">
        <f t="shared" si="47"/>
        <v>#N/A</v>
      </c>
      <c r="U597" s="150" t="e">
        <f t="shared" si="48"/>
        <v>#N/A</v>
      </c>
      <c r="V597" s="150" t="e">
        <f t="shared" si="49"/>
        <v>#N/A</v>
      </c>
      <c r="W597" s="154" t="e">
        <f>VLOOKUP(E597,'PC Receitas'!$O$4:$P$14,2,FALSE)</f>
        <v>#N/A</v>
      </c>
    </row>
    <row r="598" spans="3:23" ht="19.5" customHeight="1" thickTop="1" thickBot="1" x14ac:dyDescent="0.3">
      <c r="C598" s="58"/>
      <c r="D598" s="58" t="str">
        <f t="shared" ca="1" si="45"/>
        <v/>
      </c>
      <c r="E598" s="58"/>
      <c r="F598" s="58"/>
      <c r="G598" s="58"/>
      <c r="H598" s="58"/>
      <c r="I598" s="58"/>
      <c r="J598" s="59"/>
      <c r="K598" s="192"/>
      <c r="L598" s="60"/>
      <c r="M598" s="58"/>
      <c r="N598" s="56">
        <f>N597+IF(AND(L598="Pago",OR(E598='PC Receitas'!$O$4,E598='PC Receitas'!$O$5,E598='PC Receitas'!$O$6)),J598,IF(AND(L598="Pago",OR(E598='PC Receitas'!$O$7,E598='PC Receitas'!$O$8,E598='PC Receitas'!$O$9,E598='PC Receitas'!$O$10,E598='PC Receitas'!$O$11,E598='PC Receitas'!$O$12,E598='PC Receitas'!$O$13,E598='PC Receitas'!$O$14)),-J598,0))</f>
        <v>7872.57</v>
      </c>
      <c r="S598" s="153" t="e">
        <f t="shared" si="46"/>
        <v>#N/A</v>
      </c>
      <c r="T598" s="150" t="e">
        <f t="shared" si="47"/>
        <v>#N/A</v>
      </c>
      <c r="U598" s="150" t="e">
        <f t="shared" si="48"/>
        <v>#N/A</v>
      </c>
      <c r="V598" s="150" t="e">
        <f t="shared" si="49"/>
        <v>#N/A</v>
      </c>
      <c r="W598" s="154" t="e">
        <f>VLOOKUP(E598,'PC Receitas'!$O$4:$P$14,2,FALSE)</f>
        <v>#N/A</v>
      </c>
    </row>
    <row r="599" spans="3:23" ht="19.5" customHeight="1" thickTop="1" thickBot="1" x14ac:dyDescent="0.3">
      <c r="C599" s="58"/>
      <c r="D599" s="58" t="str">
        <f t="shared" ca="1" si="45"/>
        <v/>
      </c>
      <c r="E599" s="58"/>
      <c r="F599" s="58"/>
      <c r="G599" s="58"/>
      <c r="H599" s="58"/>
      <c r="I599" s="58"/>
      <c r="J599" s="59"/>
      <c r="K599" s="192"/>
      <c r="L599" s="60"/>
      <c r="M599" s="58"/>
      <c r="N599" s="56">
        <f>N598+IF(AND(L599="Pago",OR(E599='PC Receitas'!$O$4,E599='PC Receitas'!$O$5,E599='PC Receitas'!$O$6)),J599,IF(AND(L599="Pago",OR(E599='PC Receitas'!$O$7,E599='PC Receitas'!$O$8,E599='PC Receitas'!$O$9,E599='PC Receitas'!$O$10,E599='PC Receitas'!$O$11,E599='PC Receitas'!$O$12,E599='PC Receitas'!$O$13,E599='PC Receitas'!$O$14)),-J599,0))</f>
        <v>7872.57</v>
      </c>
      <c r="S599" s="153" t="e">
        <f t="shared" si="46"/>
        <v>#N/A</v>
      </c>
      <c r="T599" s="150" t="e">
        <f t="shared" si="47"/>
        <v>#N/A</v>
      </c>
      <c r="U599" s="150" t="e">
        <f t="shared" si="48"/>
        <v>#N/A</v>
      </c>
      <c r="V599" s="150" t="e">
        <f t="shared" si="49"/>
        <v>#N/A</v>
      </c>
      <c r="W599" s="154" t="e">
        <f>VLOOKUP(E599,'PC Receitas'!$O$4:$P$14,2,FALSE)</f>
        <v>#N/A</v>
      </c>
    </row>
    <row r="600" spans="3:23" ht="19.5" customHeight="1" thickTop="1" thickBot="1" x14ac:dyDescent="0.3">
      <c r="C600" s="58"/>
      <c r="D600" s="58" t="str">
        <f t="shared" ca="1" si="45"/>
        <v/>
      </c>
      <c r="E600" s="58"/>
      <c r="F600" s="58"/>
      <c r="G600" s="58"/>
      <c r="H600" s="58"/>
      <c r="I600" s="58"/>
      <c r="J600" s="59"/>
      <c r="K600" s="192"/>
      <c r="L600" s="60"/>
      <c r="M600" s="58"/>
      <c r="N600" s="56">
        <f>N599+IF(AND(L600="Pago",OR(E600='PC Receitas'!$O$4,E600='PC Receitas'!$O$5,E600='PC Receitas'!$O$6)),J600,IF(AND(L600="Pago",OR(E600='PC Receitas'!$O$7,E600='PC Receitas'!$O$8,E600='PC Receitas'!$O$9,E600='PC Receitas'!$O$10,E600='PC Receitas'!$O$11,E600='PC Receitas'!$O$12,E600='PC Receitas'!$O$13,E600='PC Receitas'!$O$14)),-J600,0))</f>
        <v>7872.57</v>
      </c>
      <c r="S600" s="153" t="e">
        <f t="shared" si="46"/>
        <v>#N/A</v>
      </c>
      <c r="T600" s="150" t="e">
        <f t="shared" si="47"/>
        <v>#N/A</v>
      </c>
      <c r="U600" s="150" t="e">
        <f t="shared" si="48"/>
        <v>#N/A</v>
      </c>
      <c r="V600" s="150" t="e">
        <f t="shared" si="49"/>
        <v>#N/A</v>
      </c>
      <c r="W600" s="154" t="e">
        <f>VLOOKUP(E600,'PC Receitas'!$O$4:$P$14,2,FALSE)</f>
        <v>#N/A</v>
      </c>
    </row>
    <row r="601" spans="3:23" ht="19.5" customHeight="1" thickTop="1" thickBot="1" x14ac:dyDescent="0.3">
      <c r="C601" s="58"/>
      <c r="D601" s="58" t="str">
        <f t="shared" ca="1" si="45"/>
        <v/>
      </c>
      <c r="E601" s="58"/>
      <c r="F601" s="58"/>
      <c r="G601" s="58"/>
      <c r="H601" s="58"/>
      <c r="I601" s="58"/>
      <c r="J601" s="59"/>
      <c r="K601" s="192"/>
      <c r="L601" s="60"/>
      <c r="M601" s="58"/>
      <c r="N601" s="56">
        <f>N600+IF(AND(L601="Pago",OR(E601='PC Receitas'!$O$4,E601='PC Receitas'!$O$5,E601='PC Receitas'!$O$6)),J601,IF(AND(L601="Pago",OR(E601='PC Receitas'!$O$7,E601='PC Receitas'!$O$8,E601='PC Receitas'!$O$9,E601='PC Receitas'!$O$10,E601='PC Receitas'!$O$11,E601='PC Receitas'!$O$12,E601='PC Receitas'!$O$13,E601='PC Receitas'!$O$14)),-J601,0))</f>
        <v>7872.57</v>
      </c>
      <c r="S601" s="153" t="e">
        <f t="shared" si="46"/>
        <v>#N/A</v>
      </c>
      <c r="T601" s="150" t="e">
        <f t="shared" si="47"/>
        <v>#N/A</v>
      </c>
      <c r="U601" s="150" t="e">
        <f t="shared" si="48"/>
        <v>#N/A</v>
      </c>
      <c r="V601" s="150" t="e">
        <f t="shared" si="49"/>
        <v>#N/A</v>
      </c>
      <c r="W601" s="154" t="e">
        <f>VLOOKUP(E601,'PC Receitas'!$O$4:$P$14,2,FALSE)</f>
        <v>#N/A</v>
      </c>
    </row>
    <row r="602" spans="3:23" ht="19.5" customHeight="1" thickTop="1" thickBot="1" x14ac:dyDescent="0.3">
      <c r="C602" s="58"/>
      <c r="D602" s="58" t="str">
        <f t="shared" ca="1" si="45"/>
        <v/>
      </c>
      <c r="E602" s="58"/>
      <c r="F602" s="58"/>
      <c r="G602" s="58"/>
      <c r="H602" s="58"/>
      <c r="I602" s="58"/>
      <c r="J602" s="59"/>
      <c r="K602" s="192"/>
      <c r="L602" s="60"/>
      <c r="M602" s="58"/>
      <c r="N602" s="56">
        <f>N601+IF(AND(L602="Pago",OR(E602='PC Receitas'!$O$4,E602='PC Receitas'!$O$5,E602='PC Receitas'!$O$6)),J602,IF(AND(L602="Pago",OR(E602='PC Receitas'!$O$7,E602='PC Receitas'!$O$8,E602='PC Receitas'!$O$9,E602='PC Receitas'!$O$10,E602='PC Receitas'!$O$11,E602='PC Receitas'!$O$12,E602='PC Receitas'!$O$13,E602='PC Receitas'!$O$14)),-J602,0))</f>
        <v>7872.57</v>
      </c>
      <c r="S602" s="153" t="e">
        <f t="shared" si="46"/>
        <v>#N/A</v>
      </c>
      <c r="T602" s="150" t="e">
        <f t="shared" si="47"/>
        <v>#N/A</v>
      </c>
      <c r="U602" s="150" t="e">
        <f t="shared" si="48"/>
        <v>#N/A</v>
      </c>
      <c r="V602" s="150" t="e">
        <f t="shared" si="49"/>
        <v>#N/A</v>
      </c>
      <c r="W602" s="154" t="e">
        <f>VLOOKUP(E602,'PC Receitas'!$O$4:$P$14,2,FALSE)</f>
        <v>#N/A</v>
      </c>
    </row>
    <row r="603" spans="3:23" ht="19.5" customHeight="1" thickTop="1" thickBot="1" x14ac:dyDescent="0.3">
      <c r="C603" s="58"/>
      <c r="D603" s="58" t="str">
        <f t="shared" ca="1" si="45"/>
        <v/>
      </c>
      <c r="E603" s="58"/>
      <c r="F603" s="58"/>
      <c r="G603" s="58"/>
      <c r="H603" s="58"/>
      <c r="I603" s="58"/>
      <c r="J603" s="59"/>
      <c r="K603" s="192"/>
      <c r="L603" s="60"/>
      <c r="M603" s="58"/>
      <c r="N603" s="56">
        <f>N602+IF(AND(L603="Pago",OR(E603='PC Receitas'!$O$4,E603='PC Receitas'!$O$5,E603='PC Receitas'!$O$6)),J603,IF(AND(L603="Pago",OR(E603='PC Receitas'!$O$7,E603='PC Receitas'!$O$8,E603='PC Receitas'!$O$9,E603='PC Receitas'!$O$10,E603='PC Receitas'!$O$11,E603='PC Receitas'!$O$12,E603='PC Receitas'!$O$13,E603='PC Receitas'!$O$14)),-J603,0))</f>
        <v>7872.57</v>
      </c>
      <c r="S603" s="153" t="e">
        <f t="shared" si="46"/>
        <v>#N/A</v>
      </c>
      <c r="T603" s="150" t="e">
        <f t="shared" si="47"/>
        <v>#N/A</v>
      </c>
      <c r="U603" s="150" t="e">
        <f t="shared" si="48"/>
        <v>#N/A</v>
      </c>
      <c r="V603" s="150" t="e">
        <f t="shared" si="49"/>
        <v>#N/A</v>
      </c>
      <c r="W603" s="154" t="e">
        <f>VLOOKUP(E603,'PC Receitas'!$O$4:$P$14,2,FALSE)</f>
        <v>#N/A</v>
      </c>
    </row>
    <row r="604" spans="3:23" ht="19.5" customHeight="1" thickTop="1" thickBot="1" x14ac:dyDescent="0.3">
      <c r="C604" s="58"/>
      <c r="D604" s="58" t="str">
        <f t="shared" ca="1" si="45"/>
        <v/>
      </c>
      <c r="E604" s="58"/>
      <c r="F604" s="58"/>
      <c r="G604" s="58"/>
      <c r="H604" s="58"/>
      <c r="I604" s="58"/>
      <c r="J604" s="59"/>
      <c r="K604" s="192"/>
      <c r="L604" s="60"/>
      <c r="M604" s="58"/>
      <c r="N604" s="56">
        <f>N603+IF(AND(L604="Pago",OR(E604='PC Receitas'!$O$4,E604='PC Receitas'!$O$5,E604='PC Receitas'!$O$6)),J604,IF(AND(L604="Pago",OR(E604='PC Receitas'!$O$7,E604='PC Receitas'!$O$8,E604='PC Receitas'!$O$9,E604='PC Receitas'!$O$10,E604='PC Receitas'!$O$11,E604='PC Receitas'!$O$12,E604='PC Receitas'!$O$13,E604='PC Receitas'!$O$14)),-J604,0))</f>
        <v>7872.57</v>
      </c>
      <c r="S604" s="153" t="e">
        <f t="shared" si="46"/>
        <v>#N/A</v>
      </c>
      <c r="T604" s="150" t="e">
        <f t="shared" si="47"/>
        <v>#N/A</v>
      </c>
      <c r="U604" s="150" t="e">
        <f t="shared" si="48"/>
        <v>#N/A</v>
      </c>
      <c r="V604" s="150" t="e">
        <f t="shared" si="49"/>
        <v>#N/A</v>
      </c>
      <c r="W604" s="154" t="e">
        <f>VLOOKUP(E604,'PC Receitas'!$O$4:$P$14,2,FALSE)</f>
        <v>#N/A</v>
      </c>
    </row>
    <row r="605" spans="3:23" ht="19.5" customHeight="1" thickTop="1" thickBot="1" x14ac:dyDescent="0.3">
      <c r="C605" s="58"/>
      <c r="D605" s="58" t="str">
        <f t="shared" ca="1" si="45"/>
        <v/>
      </c>
      <c r="E605" s="58"/>
      <c r="F605" s="58"/>
      <c r="G605" s="58"/>
      <c r="H605" s="58"/>
      <c r="I605" s="58"/>
      <c r="J605" s="59"/>
      <c r="K605" s="192"/>
      <c r="L605" s="60"/>
      <c r="M605" s="58"/>
      <c r="N605" s="56">
        <f>N604+IF(AND(L605="Pago",OR(E605='PC Receitas'!$O$4,E605='PC Receitas'!$O$5,E605='PC Receitas'!$O$6)),J605,IF(AND(L605="Pago",OR(E605='PC Receitas'!$O$7,E605='PC Receitas'!$O$8,E605='PC Receitas'!$O$9,E605='PC Receitas'!$O$10,E605='PC Receitas'!$O$11,E605='PC Receitas'!$O$12,E605='PC Receitas'!$O$13,E605='PC Receitas'!$O$14)),-J605,0))</f>
        <v>7872.57</v>
      </c>
      <c r="S605" s="153" t="e">
        <f t="shared" si="46"/>
        <v>#N/A</v>
      </c>
      <c r="T605" s="150" t="e">
        <f t="shared" si="47"/>
        <v>#N/A</v>
      </c>
      <c r="U605" s="150" t="e">
        <f t="shared" si="48"/>
        <v>#N/A</v>
      </c>
      <c r="V605" s="150" t="e">
        <f t="shared" si="49"/>
        <v>#N/A</v>
      </c>
      <c r="W605" s="154" t="e">
        <f>VLOOKUP(E605,'PC Receitas'!$O$4:$P$14,2,FALSE)</f>
        <v>#N/A</v>
      </c>
    </row>
    <row r="606" spans="3:23" ht="15.75" thickTop="1" x14ac:dyDescent="0.25">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7872.57</v>
      </c>
      <c r="O5" s="240" t="s">
        <v>238</v>
      </c>
      <c r="P5" s="241">
        <f>Ago!Q13</f>
        <v>7872.57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7872.57</v>
      </c>
      <c r="O6" s="240"/>
      <c r="P6" s="241"/>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7872.57</v>
      </c>
      <c r="O7" s="230" t="s">
        <v>27</v>
      </c>
      <c r="P7" s="233">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7872.57</v>
      </c>
      <c r="O8" s="230"/>
      <c r="P8" s="234"/>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7872.57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7872.57</v>
      </c>
      <c r="O10" s="230"/>
      <c r="P10" s="232"/>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7872.57</v>
      </c>
      <c r="O11" s="230" t="s">
        <v>30</v>
      </c>
      <c r="P11" s="231">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7872.57</v>
      </c>
      <c r="O12" s="230"/>
      <c r="P12" s="232"/>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7872.57</v>
      </c>
      <c r="O13" s="230" t="s">
        <v>66</v>
      </c>
      <c r="P13" s="231">
        <f>M605</f>
        <v>7872.57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7872.57</v>
      </c>
      <c r="O14" s="230"/>
      <c r="P14" s="235"/>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7872.57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7872.57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7872.57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7872.57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7872.57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7872.57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7872.57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7872.57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7872.57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7872.57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7872.57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7872.57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7872.57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7872.57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7872.57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7872.57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7872.57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7872.57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7872.57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7872.57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7872.57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7872.57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7872.57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7872.57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7872.57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7872.57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7872.57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7872.57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7872.57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7872.57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7872.57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7872.57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7872.57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7872.57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7872.57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7872.57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7872.57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7872.57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7872.57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7872.57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7872.57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7872.57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7872.57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7872.57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7872.57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7872.57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7872.57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7872.57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7872.57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7872.57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7872.57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7872.57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7872.57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7872.57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7872.57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7872.57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7872.57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7872.57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7872.57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7872.57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7872.57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7872.57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7872.57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7872.57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7872.57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7872.57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7872.57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7872.57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7872.57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7872.57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7872.57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7872.57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7872.57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7872.57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7872.57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7872.57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7872.57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7872.57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7872.57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7872.57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7872.57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7872.57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7872.57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7872.57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7872.57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7872.57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7872.57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7872.57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7872.57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7872.57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7872.57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7872.57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7872.57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7872.57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7872.57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7872.57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7872.57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7872.57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7872.57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7872.57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7872.57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7872.57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7872.57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7872.57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7872.57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7872.57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7872.57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7872.57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7872.57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7872.57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7872.57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7872.57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7872.57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7872.57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7872.57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7872.57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7872.57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7872.57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7872.57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7872.57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7872.57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7872.57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7872.57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7872.57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7872.57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7872.57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7872.57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7872.57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7872.57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7872.57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7872.57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7872.57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7872.57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7872.57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7872.57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7872.57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7872.57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7872.57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7872.57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7872.57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7872.57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7872.57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7872.57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7872.57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7872.57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7872.57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7872.57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7872.57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7872.57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7872.57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7872.57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7872.57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7872.57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7872.57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7872.57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7872.57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7872.57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7872.57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7872.57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7872.57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7872.57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7872.57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7872.57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7872.57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7872.57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7872.57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7872.57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7872.57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7872.57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7872.57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7872.57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7872.57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7872.57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7872.57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7872.57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7872.57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7872.57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7872.57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7872.57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7872.57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7872.57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7872.57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7872.57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7872.57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7872.57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7872.57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7872.57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7872.57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7872.57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7872.57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7872.57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7872.57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7872.57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7872.57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7872.57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7872.57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7872.57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7872.57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7872.57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7872.57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7872.57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7872.57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7872.57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7872.57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7872.57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7872.57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7872.57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7872.57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7872.57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7872.57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7872.57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7872.57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7872.57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7872.57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7872.57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7872.57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7872.57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7872.57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7872.57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7872.57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7872.57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7872.57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7872.57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7872.57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7872.57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7872.57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7872.57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7872.57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7872.57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7872.57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7872.57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7872.57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7872.57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7872.57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7872.57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7872.57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7872.57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7872.57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7872.57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7872.57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7872.57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7872.57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7872.57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7872.57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7872.57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7872.57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7872.57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7872.57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7872.57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7872.57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7872.57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7872.57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7872.57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7872.57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7872.57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7872.57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7872.57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7872.57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7872.57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7872.57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7872.57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7872.57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7872.57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7872.57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7872.57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7872.57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7872.57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7872.57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7872.57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7872.57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7872.57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7872.57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7872.57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7872.57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7872.57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7872.57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7872.57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7872.57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7872.57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7872.57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7872.57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7872.57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7872.57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7872.57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7872.57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7872.57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7872.57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7872.57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7872.57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7872.57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7872.57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7872.57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7872.57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7872.57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7872.57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7872.57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7872.57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7872.57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7872.57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7872.57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7872.57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7872.57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7872.57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7872.57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7872.57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7872.57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7872.57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7872.57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7872.57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7872.57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7872.57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7872.57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7872.57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7872.57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7872.57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7872.57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7872.57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7872.57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7872.57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7872.57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7872.57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7872.57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7872.57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7872.57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7872.57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7872.57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7872.57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7872.57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7872.57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7872.57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7872.57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7872.57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7872.57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7872.57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7872.57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7872.57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7872.57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7872.57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7872.57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7872.57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7872.57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7872.57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7872.57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7872.57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7872.57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7872.57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7872.57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7872.57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7872.57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7872.57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7872.57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7872.57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7872.57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7872.57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7872.57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7872.57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7872.57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7872.57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7872.57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7872.57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7872.57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7872.57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7872.57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7872.57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7872.57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7872.57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7872.57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7872.57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7872.57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7872.57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7872.57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7872.57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7872.57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7872.57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7872.57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7872.57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7872.57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7872.57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7872.57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7872.57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7872.57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7872.57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7872.57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7872.57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7872.57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7872.57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7872.57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7872.57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7872.57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7872.57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7872.57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7872.57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7872.57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7872.57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7872.57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7872.57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7872.57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7872.57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7872.57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7872.57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7872.57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7872.57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7872.57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7872.57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7872.57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7872.57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7872.57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7872.57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7872.57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7872.57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7872.57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7872.57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7872.57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7872.57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7872.57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7872.57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7872.57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7872.57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7872.57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7872.57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7872.57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7872.57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7872.57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7872.57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7872.57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7872.57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7872.57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7872.57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7872.57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7872.57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7872.57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7872.57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7872.57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7872.57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7872.57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7872.57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7872.57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7872.57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7872.57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7872.57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7872.57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7872.57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7872.57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7872.57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7872.57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7872.57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7872.57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7872.57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7872.57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7872.57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7872.57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7872.57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7872.57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7872.57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7872.57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7872.57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7872.57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7872.57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7872.57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7872.57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7872.57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7872.57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7872.57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7872.57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7872.57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7872.57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7872.57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7872.57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7872.57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7872.57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7872.57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7872.57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7872.57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7872.57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7872.57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7872.57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7872.57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7872.57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7872.57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7872.57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7872.57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7872.57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7872.57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7872.57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7872.57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7872.57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7872.57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7872.57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7872.57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7872.57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7872.57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7872.57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7872.57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7872.57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7872.57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7872.57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7872.57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7872.57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7872.57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7872.57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7872.57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7872.57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7872.57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7872.57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7872.57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7872.57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7872.57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7872.57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7872.57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7872.57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7872.57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7872.57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7872.57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7872.57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7872.57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7872.57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7872.57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7872.57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7872.57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7872.57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7872.57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7872.57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7872.57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7872.57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7872.57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7872.57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7872.57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7872.57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7872.57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7872.57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7872.57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7872.57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7872.57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7872.57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7872.57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7872.57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7872.57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7872.57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7872.57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7872.57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7872.57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7872.57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7872.57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7872.57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7872.57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7872.57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7872.57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7872.57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7872.57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7872.57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7872.57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7872.57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7872.57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7872.57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7872.57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7872.57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7872.57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7872.57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7872.57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7872.57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7872.57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7872.57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7872.57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7872.57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7872.57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7872.57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7872.57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7872.57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7872.57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7872.57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7872.57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7872.57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7872.57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7872.57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7872.57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7872.57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7872.57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7872.57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7872.57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7872.57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7872.57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7872.57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7872.57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7872.57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7872.57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7872.57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7872.57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7872.57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7872.57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7872.57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7872.57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7872.57</v>
      </c>
      <c r="O5" s="240" t="s">
        <v>239</v>
      </c>
      <c r="P5" s="241">
        <f>Set!P13</f>
        <v>7872.57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7872.57</v>
      </c>
      <c r="O6" s="240"/>
      <c r="P6" s="241"/>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7872.57</v>
      </c>
      <c r="O7" s="230" t="s">
        <v>27</v>
      </c>
      <c r="P7" s="233">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7872.57</v>
      </c>
      <c r="O8" s="230"/>
      <c r="P8" s="234"/>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7872.57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7872.57</v>
      </c>
      <c r="O10" s="230"/>
      <c r="P10" s="232"/>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7872.57</v>
      </c>
      <c r="O11" s="230" t="s">
        <v>30</v>
      </c>
      <c r="P11" s="231">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7872.57</v>
      </c>
      <c r="O12" s="230"/>
      <c r="P12" s="232"/>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7872.57</v>
      </c>
      <c r="O13" s="230" t="s">
        <v>66</v>
      </c>
      <c r="P13" s="231">
        <f>M605</f>
        <v>7872.57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7872.57</v>
      </c>
      <c r="O14" s="230"/>
      <c r="P14" s="235"/>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7872.57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7872.57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7872.57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7872.57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7872.57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7872.57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7872.57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7872.57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7872.57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7872.57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7872.57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7872.57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7872.57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7872.57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7872.57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7872.57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7872.57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7872.57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7872.57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7872.57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7872.57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7872.57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7872.57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7872.57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7872.57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7872.57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7872.57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7872.57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7872.57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7872.57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7872.57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7872.57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7872.57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7872.57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7872.57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7872.57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7872.57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7872.57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7872.57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7872.57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7872.57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7872.57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7872.57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7872.57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7872.57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7872.57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7872.57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7872.57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7872.57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7872.57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7872.57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7872.57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7872.57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7872.57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7872.57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7872.57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7872.57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7872.57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7872.57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7872.57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7872.57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7872.57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7872.57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7872.57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7872.57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7872.57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7872.57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7872.57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7872.57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7872.57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7872.57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7872.57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7872.57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7872.57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7872.57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7872.57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7872.57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7872.57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7872.57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7872.57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7872.57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7872.57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7872.57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7872.57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7872.57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7872.57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7872.57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7872.57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7872.57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7872.57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7872.57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7872.57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7872.57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7872.57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7872.57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7872.57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7872.57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7872.57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7872.57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7872.57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7872.57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7872.57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7872.57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7872.57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7872.57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7872.57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7872.57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7872.57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7872.57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7872.57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7872.57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7872.57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7872.57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7872.57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7872.57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7872.57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7872.57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7872.57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7872.57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7872.57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7872.57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7872.57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7872.57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7872.57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7872.57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7872.57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7872.57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7872.57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7872.57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7872.57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7872.57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7872.57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7872.57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7872.57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7872.57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7872.57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7872.57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7872.57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7872.57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7872.57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7872.57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7872.57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7872.57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7872.57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7872.57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7872.57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7872.57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7872.57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7872.57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7872.57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7872.57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7872.57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7872.57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7872.57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7872.57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7872.57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7872.57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7872.57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7872.57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7872.57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7872.57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7872.57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7872.57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7872.57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7872.57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7872.57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7872.57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7872.57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7872.57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7872.57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7872.57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7872.57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7872.57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7872.57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7872.57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7872.57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7872.57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7872.57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7872.57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7872.57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7872.57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7872.57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7872.57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7872.57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7872.57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7872.57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7872.57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7872.57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7872.57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7872.57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7872.57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7872.57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7872.57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7872.57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7872.57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7872.57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7872.57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7872.57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7872.57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7872.57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7872.57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7872.57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7872.57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7872.57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7872.57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7872.57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7872.57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7872.57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7872.57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7872.57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7872.57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7872.57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7872.57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7872.57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7872.57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7872.57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7872.57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7872.57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7872.57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7872.57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7872.57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7872.57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7872.57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7872.57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7872.57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7872.57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7872.57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7872.57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7872.57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7872.57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7872.57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7872.57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7872.57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7872.57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7872.57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7872.57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7872.57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7872.57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7872.57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7872.57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7872.57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7872.57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7872.57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7872.57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7872.57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7872.57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7872.57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7872.57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7872.57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7872.57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7872.57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7872.57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7872.57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7872.57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7872.57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7872.57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7872.57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7872.57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7872.57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7872.57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7872.57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7872.57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7872.57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7872.57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7872.57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7872.57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7872.57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7872.57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7872.57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7872.57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7872.57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7872.57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7872.57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7872.57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7872.57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7872.57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7872.57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7872.57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7872.57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7872.57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7872.57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7872.57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7872.57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7872.57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7872.57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7872.57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7872.57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7872.57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7872.57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7872.57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7872.57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7872.57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7872.57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7872.57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7872.57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7872.57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7872.57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7872.57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7872.57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7872.57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7872.57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7872.57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7872.57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7872.57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7872.57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7872.57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7872.57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7872.57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7872.57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7872.57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7872.57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7872.57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7872.57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7872.57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7872.57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7872.57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7872.57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7872.57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7872.57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7872.57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7872.57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7872.57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7872.57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7872.57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7872.57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7872.57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7872.57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7872.57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7872.57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7872.57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7872.57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7872.57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7872.57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7872.57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7872.57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7872.57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7872.57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7872.57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7872.57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7872.57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7872.57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7872.57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7872.57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7872.57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7872.57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7872.57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7872.57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7872.57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7872.57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7872.57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7872.57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7872.57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7872.57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7872.57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7872.57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7872.57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7872.57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7872.57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7872.57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7872.57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7872.57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7872.57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7872.57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7872.57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7872.57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7872.57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7872.57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7872.57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7872.57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7872.57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7872.57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7872.57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7872.57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7872.57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7872.57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7872.57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7872.57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7872.57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7872.57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7872.57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7872.57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7872.57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7872.57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7872.57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7872.57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7872.57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7872.57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7872.57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7872.57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7872.57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7872.57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7872.57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7872.57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7872.57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7872.57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7872.57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7872.57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7872.57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7872.57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7872.57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7872.57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7872.57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7872.57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7872.57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7872.57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7872.57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7872.57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7872.57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7872.57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7872.57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7872.57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7872.57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7872.57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7872.57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7872.57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7872.57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7872.57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7872.57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7872.57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7872.57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7872.57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7872.57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7872.57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7872.57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7872.57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7872.57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7872.57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7872.57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7872.57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7872.57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7872.57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7872.57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7872.57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7872.57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7872.57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7872.57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7872.57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7872.57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7872.57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7872.57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7872.57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7872.57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7872.57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7872.57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7872.57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7872.57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7872.57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7872.57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7872.57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7872.57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7872.57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7872.57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7872.57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7872.57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7872.57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7872.57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7872.57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7872.57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7872.57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7872.57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7872.57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7872.57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7872.57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7872.57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7872.57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7872.57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7872.57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7872.57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7872.57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7872.57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7872.57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7872.57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7872.57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7872.57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7872.57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7872.57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7872.57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7872.57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7872.57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7872.57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7872.57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7872.57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7872.57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7872.57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7872.57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7872.57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7872.57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7872.57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7872.57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7872.57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7872.57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7872.57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7872.57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7872.57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7872.57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7872.57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7872.57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7872.57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7872.57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7872.57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7872.57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7872.57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7872.57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7872.57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7872.57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7872.57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7872.57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7872.57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7872.57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7872.57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7872.57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7872.57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7872.57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7872.57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7872.57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7872.57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7872.57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7872.57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7872.57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7872.57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7872.57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7872.57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7872.57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7872.57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7872.57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7872.57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7872.57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7872.57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7872.57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7872.57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7872.57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7872.57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7872.57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7872.57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7872.57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7872.57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7872.57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7872.57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7872.57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7872.57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7872.57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7872.57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7872.57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7872.57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7872.57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7872.57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7872.57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7872.57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7872.57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7872.57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7872.57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7872.57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7872.57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7872.57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7872.57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7872.57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7872.57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7872.57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7872.57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7872.57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7872.57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7872.57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7872.57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7872.57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7872.57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7872.57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7872.57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7872.57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7872.57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7872.57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7872.57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7872.57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7872.57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7872.57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7872.57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7872.57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7872.57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7872.57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7872.57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7872.57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7872.57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7872.57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7872.57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7872.57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7872.57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7872.57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7872.57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7872.57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7872.57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7872.57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7872.57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7872.57</v>
      </c>
      <c r="O5" s="240" t="s">
        <v>240</v>
      </c>
      <c r="P5" s="241">
        <f>Out!P13</f>
        <v>7872.57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7872.57</v>
      </c>
      <c r="O6" s="240"/>
      <c r="P6" s="241"/>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7872.57</v>
      </c>
      <c r="O7" s="230" t="s">
        <v>27</v>
      </c>
      <c r="P7" s="233">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7872.57</v>
      </c>
      <c r="O8" s="230"/>
      <c r="P8" s="234"/>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7872.57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7872.57</v>
      </c>
      <c r="O10" s="230"/>
      <c r="P10" s="232"/>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7872.57</v>
      </c>
      <c r="O11" s="230" t="s">
        <v>30</v>
      </c>
      <c r="P11" s="231">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7872.57</v>
      </c>
      <c r="O12" s="230"/>
      <c r="P12" s="232"/>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7872.57</v>
      </c>
      <c r="O13" s="230" t="s">
        <v>66</v>
      </c>
      <c r="P13" s="231">
        <f>M605</f>
        <v>7872.57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7872.57</v>
      </c>
      <c r="O14" s="230"/>
      <c r="P14" s="235"/>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7872.57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7872.57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7872.57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7872.57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7872.57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7872.57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7872.57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7872.57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7872.57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7872.57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7872.57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7872.57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7872.57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7872.57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7872.57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7872.57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7872.57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7872.57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7872.57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7872.57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7872.57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7872.57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7872.57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7872.57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7872.57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7872.57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7872.57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7872.57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7872.57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7872.57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7872.57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7872.57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7872.57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7872.57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7872.57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7872.57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7872.57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7872.57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7872.57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7872.57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7872.57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7872.57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7872.57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7872.57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7872.57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7872.57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7872.57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7872.57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7872.57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7872.57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7872.57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7872.57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7872.57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7872.57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7872.57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7872.57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7872.57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7872.57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7872.57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7872.57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7872.57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7872.57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7872.57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7872.57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7872.57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7872.57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7872.57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7872.57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7872.57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7872.57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7872.57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7872.57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7872.57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7872.57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7872.57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7872.57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7872.57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7872.57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7872.57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7872.57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7872.57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7872.57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7872.57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7872.57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7872.57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7872.57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7872.57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7872.57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7872.57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7872.57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7872.57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7872.57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7872.57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7872.57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7872.57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7872.57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7872.57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7872.57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7872.57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7872.57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7872.57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7872.57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7872.57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7872.57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7872.57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7872.57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7872.57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7872.57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7872.57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7872.57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7872.57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7872.57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7872.57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7872.57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7872.57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7872.57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7872.57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7872.57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7872.57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7872.57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7872.57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7872.57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7872.57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7872.57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7872.57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7872.57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7872.57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7872.57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7872.57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7872.57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7872.57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7872.57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7872.57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7872.57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7872.57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7872.57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7872.57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7872.57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7872.57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7872.57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7872.57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7872.57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7872.57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7872.57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7872.57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7872.57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7872.57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7872.57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7872.57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7872.57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7872.57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7872.57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7872.57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7872.57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7872.57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7872.57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7872.57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7872.57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7872.57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7872.57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7872.57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7872.57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7872.57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7872.57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7872.57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7872.57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7872.57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7872.57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7872.57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7872.57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7872.57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7872.57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7872.57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7872.57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7872.57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7872.57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7872.57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7872.57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7872.57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7872.57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7872.57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7872.57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7872.57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7872.57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7872.57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7872.57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7872.57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7872.57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7872.57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7872.57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7872.57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7872.57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7872.57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7872.57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7872.57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7872.57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7872.57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7872.57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7872.57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7872.57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7872.57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7872.57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7872.57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7872.57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7872.57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7872.57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7872.57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7872.57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7872.57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7872.57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7872.57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7872.57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7872.57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7872.57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7872.57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7872.57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7872.57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7872.57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7872.57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7872.57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7872.57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7872.57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7872.57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7872.57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7872.57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7872.57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7872.57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7872.57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7872.57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7872.57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7872.57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7872.57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7872.57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7872.57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7872.57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7872.57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7872.57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7872.57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7872.57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7872.57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7872.57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7872.57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7872.57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7872.57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7872.57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7872.57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7872.57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7872.57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7872.57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7872.57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7872.57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7872.57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7872.57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7872.57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7872.57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7872.57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7872.57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7872.57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7872.57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7872.57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7872.57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7872.57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7872.57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7872.57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7872.57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7872.57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7872.57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7872.57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7872.57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7872.57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7872.57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7872.57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7872.57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7872.57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7872.57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7872.57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7872.57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7872.57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7872.57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7872.57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7872.57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7872.57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7872.57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7872.57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7872.57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7872.57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7872.57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7872.57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7872.57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7872.57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7872.57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7872.57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7872.57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7872.57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7872.57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7872.57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7872.57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7872.57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7872.57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7872.57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7872.57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7872.57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7872.57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7872.57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7872.57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7872.57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7872.57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7872.57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7872.57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7872.57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7872.57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7872.57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7872.57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7872.57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7872.57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7872.57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7872.57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7872.57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7872.57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7872.57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7872.57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7872.57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7872.57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7872.57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7872.57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7872.57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7872.57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7872.57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7872.57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7872.57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7872.57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7872.57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7872.57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7872.57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7872.57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7872.57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7872.57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7872.57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7872.57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7872.57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7872.57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7872.57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7872.57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7872.57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7872.57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7872.57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7872.57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7872.57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7872.57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7872.57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7872.57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7872.57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7872.57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7872.57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7872.57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7872.57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7872.57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7872.57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7872.57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7872.57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7872.57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7872.57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7872.57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7872.57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7872.57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7872.57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7872.57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7872.57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7872.57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7872.57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7872.57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7872.57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7872.57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7872.57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7872.57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7872.57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7872.57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7872.57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7872.57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7872.57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7872.57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7872.57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7872.57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7872.57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7872.57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7872.57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7872.57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7872.57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7872.57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7872.57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7872.57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7872.57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7872.57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7872.57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7872.57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7872.57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7872.57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7872.57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7872.57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7872.57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7872.57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7872.57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7872.57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7872.57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7872.57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7872.57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7872.57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7872.57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7872.57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7872.57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7872.57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7872.57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7872.57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7872.57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7872.57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7872.57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7872.57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7872.57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7872.57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7872.57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7872.57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7872.57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7872.57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7872.57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7872.57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7872.57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7872.57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7872.57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7872.57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7872.57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7872.57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7872.57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7872.57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7872.57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7872.57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7872.57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7872.57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7872.57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7872.57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7872.57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7872.57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7872.57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7872.57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7872.57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7872.57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7872.57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7872.57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7872.57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7872.57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7872.57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7872.57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7872.57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7872.57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7872.57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7872.57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7872.57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7872.57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7872.57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7872.57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7872.57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7872.57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7872.57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7872.57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7872.57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7872.57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7872.57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7872.57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7872.57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7872.57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7872.57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7872.57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7872.57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7872.57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7872.57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7872.57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7872.57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7872.57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7872.57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7872.57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7872.57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7872.57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7872.57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7872.57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7872.57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7872.57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7872.57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7872.57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7872.57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7872.57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7872.57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7872.57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7872.57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7872.57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7872.57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7872.57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7872.57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7872.57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7872.57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7872.57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7872.57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7872.57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7872.57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7872.57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7872.57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7872.57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7872.57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7872.57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7872.57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7872.57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7872.57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7872.57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7872.57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7872.57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7872.57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7872.57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7872.57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7872.57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7872.57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7872.57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7872.57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7872.57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7872.57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7872.57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7872.57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7872.57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7872.57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7872.57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7872.57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7872.57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7872.57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7872.57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7872.57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7872.57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7872.57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7872.57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7872.57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7872.57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7872.57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7872.57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7872.57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7872.57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7872.57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7872.57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7872.57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7872.57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7872.57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7872.57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7872.57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7872.57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7872.57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7872.57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7872.57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7872.57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7872.57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7872.57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7872.57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7872.57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7872.57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7872.57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7872.57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7872.57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7872.57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7872.57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7872.57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7872.57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7872.57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7872.57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7872.57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7872.57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7872.57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7872.57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7872.57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7872.57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7872.57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7872.57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7872.57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7872.57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7872.57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7872.57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7872.57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7872.57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7872.57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7872.57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7872.57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7872.57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7872.57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7872.57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7872.57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7872.57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7872.57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7872.57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7872.57</v>
      </c>
      <c r="O5" s="240" t="s">
        <v>241</v>
      </c>
      <c r="P5" s="241">
        <f>Nov!P13</f>
        <v>7872.57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7872.57</v>
      </c>
      <c r="O6" s="240"/>
      <c r="P6" s="241"/>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7872.57</v>
      </c>
      <c r="O7" s="230" t="s">
        <v>27</v>
      </c>
      <c r="P7" s="233">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7872.57</v>
      </c>
      <c r="O8" s="230"/>
      <c r="P8" s="234"/>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7872.57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7872.57</v>
      </c>
      <c r="O10" s="230"/>
      <c r="P10" s="232"/>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7872.57</v>
      </c>
      <c r="O11" s="230" t="s">
        <v>30</v>
      </c>
      <c r="P11" s="231">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7872.57</v>
      </c>
      <c r="O12" s="230"/>
      <c r="P12" s="232"/>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7872.57</v>
      </c>
      <c r="O13" s="230" t="s">
        <v>66</v>
      </c>
      <c r="P13" s="231">
        <f>M605</f>
        <v>7872.57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7872.57</v>
      </c>
      <c r="O14" s="230"/>
      <c r="P14" s="235"/>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7872.57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7872.57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7872.57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7872.57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7872.57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7872.57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7872.57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7872.57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7872.57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7872.57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7872.57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7872.57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7872.57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7872.57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7872.57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7872.57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7872.57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7872.57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7872.57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7872.57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7872.57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7872.57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7872.57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7872.57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7872.57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7872.57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7872.57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7872.57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7872.57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7872.57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7872.57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7872.57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7872.57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7872.57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7872.57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7872.57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7872.57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7872.57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7872.57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7872.57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7872.57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7872.57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7872.57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7872.57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7872.57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7872.57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7872.57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7872.57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7872.57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7872.57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7872.57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7872.57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7872.57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7872.57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7872.57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7872.57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7872.57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7872.57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7872.57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7872.57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7872.57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7872.57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7872.57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7872.57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7872.57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7872.57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7872.57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7872.57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7872.57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7872.57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7872.57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7872.57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7872.57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7872.57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7872.57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7872.57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7872.57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7872.57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7872.57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7872.57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7872.57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7872.57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7872.57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7872.57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7872.57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7872.57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7872.57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7872.57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7872.57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7872.57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7872.57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7872.57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7872.57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7872.57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7872.57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7872.57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7872.57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7872.57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7872.57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7872.57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7872.57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7872.57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7872.57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7872.57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7872.57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7872.57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7872.57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7872.57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7872.57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7872.57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7872.57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7872.57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7872.57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7872.57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7872.57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7872.57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7872.57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7872.57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7872.57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7872.57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7872.57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7872.57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7872.57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7872.57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7872.57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7872.57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7872.57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7872.57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7872.57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7872.57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7872.57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7872.57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7872.57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7872.57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7872.57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7872.57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7872.57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7872.57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7872.57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7872.57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7872.57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7872.57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7872.57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7872.57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7872.57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7872.57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7872.57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7872.57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7872.57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7872.57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7872.57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7872.57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7872.57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7872.57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7872.57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7872.57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7872.57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7872.57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7872.57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7872.57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7872.57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7872.57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7872.57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7872.57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7872.57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7872.57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7872.57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7872.57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7872.57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7872.57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7872.57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7872.57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7872.57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7872.57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7872.57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7872.57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7872.57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7872.57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7872.57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7872.57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7872.57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7872.57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7872.57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7872.57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7872.57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7872.57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7872.57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7872.57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7872.57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7872.57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7872.57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7872.57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7872.57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7872.57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7872.57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7872.57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7872.57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7872.57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7872.57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7872.57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7872.57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7872.57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7872.57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7872.57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7872.57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7872.57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7872.57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7872.57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7872.57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7872.57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7872.57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7872.57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7872.57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7872.57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7872.57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7872.57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7872.57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7872.57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7872.57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7872.57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7872.57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7872.57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7872.57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7872.57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7872.57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7872.57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7872.57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7872.57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7872.57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7872.57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7872.57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7872.57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7872.57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7872.57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7872.57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7872.57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7872.57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7872.57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7872.57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7872.57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7872.57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7872.57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7872.57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7872.57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7872.57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7872.57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7872.57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7872.57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7872.57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7872.57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7872.57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7872.57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7872.57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7872.57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7872.57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7872.57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7872.57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7872.57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7872.57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7872.57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7872.57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7872.57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7872.57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7872.57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7872.57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7872.57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7872.57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7872.57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7872.57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7872.57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7872.57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7872.57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7872.57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7872.57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7872.57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7872.57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7872.57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7872.57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7872.57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7872.57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7872.57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7872.57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7872.57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7872.57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7872.57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7872.57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7872.57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7872.57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7872.57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7872.57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7872.57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7872.57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7872.57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7872.57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7872.57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7872.57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7872.57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7872.57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7872.57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7872.57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7872.57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7872.57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7872.57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7872.57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7872.57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7872.57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7872.57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7872.57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7872.57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7872.57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7872.57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7872.57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7872.57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7872.57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7872.57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7872.57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7872.57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7872.57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7872.57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7872.57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7872.57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7872.57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7872.57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7872.57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7872.57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7872.57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7872.57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7872.57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7872.57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7872.57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7872.57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7872.57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7872.57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7872.57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7872.57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7872.57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7872.57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7872.57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7872.57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7872.57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7872.57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7872.57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7872.57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7872.57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7872.57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7872.57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7872.57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7872.57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7872.57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7872.57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7872.57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7872.57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7872.57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7872.57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7872.57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7872.57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7872.57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7872.57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7872.57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7872.57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7872.57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7872.57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7872.57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7872.57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7872.57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7872.57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7872.57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7872.57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7872.57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7872.57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7872.57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7872.57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7872.57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7872.57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7872.57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7872.57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7872.57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7872.57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7872.57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7872.57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7872.57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7872.57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7872.57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7872.57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7872.57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7872.57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7872.57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7872.57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7872.57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7872.57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7872.57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7872.57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7872.57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7872.57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7872.57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7872.57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7872.57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7872.57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7872.57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7872.57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7872.57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7872.57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7872.57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7872.57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7872.57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7872.57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7872.57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7872.57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7872.57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7872.57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7872.57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7872.57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7872.57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7872.57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7872.57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7872.57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7872.57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7872.57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7872.57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7872.57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7872.57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7872.57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7872.57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7872.57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7872.57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7872.57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7872.57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7872.57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7872.57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7872.57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7872.57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7872.57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7872.57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7872.57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7872.57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7872.57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7872.57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7872.57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7872.57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7872.57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7872.57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7872.57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7872.57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7872.57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7872.57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7872.57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7872.57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7872.57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7872.57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7872.57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7872.57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7872.57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7872.57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7872.57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7872.57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7872.57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7872.57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7872.57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7872.57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7872.57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7872.57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7872.57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7872.57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7872.57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7872.57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7872.57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7872.57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7872.57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7872.57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7872.57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7872.57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7872.57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7872.57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7872.57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7872.57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7872.57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7872.57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7872.57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7872.57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7872.57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7872.57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7872.57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7872.57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7872.57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7872.57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7872.57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7872.57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7872.57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7872.57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7872.57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7872.57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7872.57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7872.57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7872.57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7872.57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7872.57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7872.57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7872.57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7872.57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7872.57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7872.57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7872.57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7872.57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7872.57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7872.57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7872.57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7872.57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7872.57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7872.57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7872.57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7872.57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7872.57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7872.57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7872.57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7872.57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7872.57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7872.57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7872.57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7872.57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7872.57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7872.57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7872.57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7872.57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7872.57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7872.57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7872.57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7872.57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7872.57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7872.57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7872.57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7872.57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7872.57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7872.57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7872.57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7872.57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7872.57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7872.57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7872.57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7872.57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7872.57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7872.57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7872.57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7872.57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7872.57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7872.57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7872.57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7872.57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7872.57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7872.57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7872.57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7872.57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7872.57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7872.57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7872.57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7872.57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7872.57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7872.57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7872.57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7872.57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7872.57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7872.57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7872.57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7872.57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7872.57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7872.57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7872.57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7872.57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7872.57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7872.57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7872.57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7872.57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7872.57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7872.57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7872.57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7872.57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7872.57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7872.57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7872.57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7872.57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7872.57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7872.57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7872.57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7872.57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7872.57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7872.57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7872.57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7872.57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7872.57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7872.57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7872.57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7872.57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29" t="s">
        <v>112</v>
      </c>
      <c r="D1" s="229"/>
      <c r="E1" s="229"/>
      <c r="F1" s="229"/>
      <c r="G1" s="229"/>
      <c r="H1" s="229"/>
      <c r="I1" s="229"/>
      <c r="J1" s="229"/>
      <c r="K1" s="229"/>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44" t="s">
        <v>253</v>
      </c>
      <c r="F4" s="245"/>
      <c r="G4" s="245"/>
      <c r="H4" s="246"/>
      <c r="J4" s="247" t="s">
        <v>26</v>
      </c>
      <c r="K4" s="247"/>
    </row>
    <row r="5" spans="1:43" ht="5.25" customHeight="1" x14ac:dyDescent="0.25">
      <c r="C5" s="7"/>
      <c r="D5" s="6"/>
      <c r="E5" s="32"/>
      <c r="F5" s="32"/>
      <c r="G5" s="32"/>
      <c r="H5" s="32"/>
      <c r="J5" s="247"/>
      <c r="K5" s="247"/>
    </row>
    <row r="6" spans="1:43" ht="24.75" customHeight="1" thickBot="1" x14ac:dyDescent="0.3">
      <c r="C6" s="32"/>
      <c r="D6" s="1"/>
      <c r="E6" s="8" t="s">
        <v>15</v>
      </c>
      <c r="F6" s="9" t="s">
        <v>23</v>
      </c>
      <c r="G6" s="9" t="s">
        <v>24</v>
      </c>
      <c r="H6" s="9" t="s">
        <v>25</v>
      </c>
      <c r="J6" s="248"/>
      <c r="K6" s="248"/>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30" t="s">
        <v>27</v>
      </c>
      <c r="K7" s="231">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SUMIFS(Ago!$J$5:$J$605,Ago!$C$5:$C$605,Resumo!E7,Ago!$V$5:$V$605,"Receita",Ago!$L$5:$L$605,"Pago")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SUMIFS(Ago!$J$5:$J$605,Ago!$C$5:$C$605,Resumo!E7,Ago!$V$5:$V$605,"Despesa",Ago!$L$5:$L$605,"Pago")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30"/>
      <c r="K8" s="232"/>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SUMIFS(Ago!$J$5:$J$605,Ago!$C$5:$C$605,Resumo!E8,Ago!$V$5:$V$605,"Receita",Ago!$L$5:$L$605,"Pago")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SUMIFS(Ago!$J$5:$J$605,Ago!$C$5:$C$605,Resumo!E8,Ago!$V$5:$V$605,"Despesa",Ago!$L$5:$L$605,"Pago")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42" t="s">
        <v>28</v>
      </c>
      <c r="K9" s="231">
        <f>SUM(G7:G37)</f>
        <v>6850.13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SUMIFS(Ago!$J$5:$J$605,Ago!$C$5:$C$605,Resumo!E9,Ago!$V$5:$V$605,"Receita",Ago!$L$5:$L$605,"Pago")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SUMIFS(Ago!$J$5:$J$605,Ago!$C$5:$C$605,Resumo!E9,Ago!$V$5:$V$605,"Despesa",Ago!$L$5:$L$605,"Pago")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43"/>
      <c r="K10" s="232"/>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SUMIFS(Ago!$J$5:$J$605,Ago!$C$5:$C$605,Resumo!E10,Ago!$V$5:$V$605,"Receita",Ago!$L$5:$L$605,"Pago")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SUMIFS(Ago!$J$5:$J$605,Ago!$C$5:$C$605,Resumo!E10,Ago!$V$5:$V$605,"Despesa",Ago!$L$5:$L$605,"Pago")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0</v>
      </c>
      <c r="H11" s="34">
        <f t="shared" si="2"/>
        <v>0</v>
      </c>
      <c r="J11" s="230" t="s">
        <v>30</v>
      </c>
      <c r="K11" s="231">
        <f>K7-K9</f>
        <v>-6850.13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SUMIFS(Ago!$J$5:$J$605,Ago!$C$5:$C$605,Resumo!E11,Ago!$V$5:$V$605,"Receita",Ago!$L$5:$L$605,"Pago")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SUMIFS(Ago!$J$5:$J$605,Ago!$C$5:$C$605,Resumo!E11,Ago!$V$5:$V$605,"Despesa",Ago!$L$5:$L$605,"Pago")</f>
        <v>0</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30"/>
      <c r="K12" s="232"/>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SUMIFS(Ago!$J$5:$J$605,Ago!$C$5:$C$605,Resumo!E12,Ago!$V$5:$V$605,"Receita",Ago!$L$5:$L$605,"Pago")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SUMIFS(Ago!$J$5:$J$605,Ago!$C$5:$C$605,Resumo!E12,Ago!$V$5:$V$605,"Despesa",Ago!$L$5:$L$605,"Pago")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SUMIFS(Ago!$J$5:$J$605,Ago!$C$5:$C$605,Resumo!E13,Ago!$V$5:$V$605,"Receita",Ago!$L$5:$L$605,"Pago")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SUMIFS(Ago!$J$5:$J$605,Ago!$C$5:$C$605,Resumo!E13,Ago!$V$5:$V$605,"Despesa",Ago!$L$5:$L$605,"Pago")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SUMIFS(Ago!$J$5:$J$605,Ago!$C$5:$C$605,Resumo!E14,Ago!$V$5:$V$605,"Receita",Ago!$L$5:$L$605,"Pago")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SUMIFS(Ago!$J$5:$J$605,Ago!$C$5:$C$605,Resumo!E14,Ago!$V$5:$V$605,"Despesa",Ago!$L$5:$L$605,"Pago")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SUMIFS(Ago!$J$5:$J$605,Ago!$C$5:$C$605,Resumo!E15,Ago!$V$5:$V$605,"Receita",Ago!$L$5:$L$605,"Pago")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SUMIFS(Ago!$J$5:$J$605,Ago!$C$5:$C$605,Resumo!E15,Ago!$V$5:$V$605,"Despesa",Ago!$L$5:$L$605,"Pago")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SUMIFS(Ago!$J$5:$J$605,Ago!$C$5:$C$605,Resumo!E16,Ago!$V$5:$V$605,"Receita",Ago!$L$5:$L$605,"Pago")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SUMIFS(Ago!$J$5:$J$605,Ago!$C$5:$C$605,Resumo!E16,Ago!$V$5:$V$605,"Despesa",Ago!$L$5:$L$605,"Pago")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SUMIFS(Ago!$J$5:$J$605,Ago!$C$5:$C$605,Resumo!E17,Ago!$V$5:$V$605,"Receita",Ago!$L$5:$L$605,"Pago")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SUMIFS(Ago!$J$5:$J$605,Ago!$C$5:$C$605,Resumo!E17,Ago!$V$5:$V$605,"Despesa",Ago!$L$5:$L$605,"Pago")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SUMIFS(Ago!$J$5:$J$605,Ago!$C$5:$C$605,Resumo!E18,Ago!$V$5:$V$605,"Receita",Ago!$L$5:$L$605,"Pago")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SUMIFS(Ago!$J$5:$J$605,Ago!$C$5:$C$605,Resumo!E18,Ago!$V$5:$V$605,"Despesa",Ago!$L$5:$L$605,"Pago")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SUMIFS(Ago!$J$5:$J$605,Ago!$C$5:$C$605,Resumo!E19,Ago!$V$5:$V$605,"Receita",Ago!$L$5:$L$605,"Pago")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SUMIFS(Ago!$J$5:$J$605,Ago!$C$5:$C$605,Resumo!E19,Ago!$V$5:$V$605,"Despesa",Ago!$L$5:$L$605,"Pago")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SUMIFS(Ago!$J$5:$J$605,Ago!$C$5:$C$605,Resumo!E20,Ago!$V$5:$V$605,"Receita",Ago!$L$5:$L$605,"Pago")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SUMIFS(Ago!$J$5:$J$605,Ago!$C$5:$C$605,Resumo!E20,Ago!$V$5:$V$605,"Despesa",Ago!$L$5:$L$605,"Pago")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SUMIFS(Ago!$J$5:$J$605,Ago!$C$5:$C$605,Resumo!E21,Ago!$V$5:$V$605,"Receita",Ago!$L$5:$L$605,"Pago")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SUMIFS(Ago!$J$5:$J$605,Ago!$C$5:$C$605,Resumo!E21,Ago!$V$5:$V$605,"Despesa",Ago!$L$5:$L$605,"Pago")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SUMIFS(Ago!$J$5:$J$605,Ago!$C$5:$C$605,Resumo!E22,Ago!$V$5:$V$605,"Receita",Ago!$L$5:$L$605,"Pago")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SUMIFS(Ago!$J$5:$J$605,Ago!$C$5:$C$605,Resumo!E22,Ago!$V$5:$V$605,"Despesa",Ago!$L$5:$L$605,"Pago")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SUMIFS(Ago!$J$5:$J$605,Ago!$C$5:$C$605,Resumo!E23,Ago!$V$5:$V$605,"Receita",Ago!$L$5:$L$605,"Pago")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SUMIFS(Ago!$J$5:$J$605,Ago!$C$5:$C$605,Resumo!E23,Ago!$V$5:$V$605,"Despesa",Ago!$L$5:$L$605,"Pago")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SUMIFS(Ago!$J$5:$J$605,Ago!$C$5:$C$605,Resumo!E24,Ago!$V$5:$V$605,"Receita",Ago!$L$5:$L$605,"Pago")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SUMIFS(Ago!$J$5:$J$605,Ago!$C$5:$C$605,Resumo!E24,Ago!$V$5:$V$605,"Despesa",Ago!$L$5:$L$605,"Pago")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SUMIFS(Ago!$J$5:$J$605,Ago!$C$5:$C$605,Resumo!E25,Ago!$V$5:$V$605,"Receita",Ago!$L$5:$L$605,"Pago")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SUMIFS(Ago!$J$5:$J$605,Ago!$C$5:$C$605,Resumo!E25,Ago!$V$5:$V$605,"Despesa",Ago!$L$5:$L$605,"Pago")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SUMIFS(Ago!$J$5:$J$605,Ago!$C$5:$C$605,Resumo!E26,Ago!$V$5:$V$605,"Receita",Ago!$L$5:$L$605,"Pago")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SUMIFS(Ago!$J$5:$J$605,Ago!$C$5:$C$605,Resumo!E26,Ago!$V$5:$V$605,"Despesa",Ago!$L$5:$L$605,"Pago")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SUMIFS(Ago!$J$5:$J$605,Ago!$C$5:$C$605,Resumo!E27,Ago!$V$5:$V$605,"Receita",Ago!$L$5:$L$605,"Pago")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SUMIFS(Ago!$J$5:$J$605,Ago!$C$5:$C$605,Resumo!E27,Ago!$V$5:$V$605,"Despesa",Ago!$L$5:$L$605,"Pago")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SUMIFS(Ago!$J$5:$J$605,Ago!$C$5:$C$605,Resumo!E28,Ago!$V$5:$V$605,"Receita",Ago!$L$5:$L$605,"Pago")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SUMIFS(Ago!$J$5:$J$605,Ago!$C$5:$C$605,Resumo!E28,Ago!$V$5:$V$605,"Despesa",Ago!$L$5:$L$605,"Pago")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SUMIFS(Ago!$J$5:$J$605,Ago!$C$5:$C$605,Resumo!E29,Ago!$V$5:$V$605,"Receita",Ago!$L$5:$L$605,"Pago")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SUMIFS(Ago!$J$5:$J$605,Ago!$C$5:$C$605,Resumo!E29,Ago!$V$5:$V$605,"Despesa",Ago!$L$5:$L$605,"Pago")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SUMIFS(Ago!$J$5:$J$605,Ago!$C$5:$C$605,Resumo!E30,Ago!$V$5:$V$605,"Receita",Ago!$L$5:$L$605,"Pago")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SUMIFS(Ago!$J$5:$J$605,Ago!$C$5:$C$605,Resumo!E30,Ago!$V$5:$V$605,"Despesa",Ago!$L$5:$L$605,"Pago")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SUMIFS(Ago!$J$5:$J$605,Ago!$C$5:$C$605,Resumo!E31,Ago!$V$5:$V$605,"Receita",Ago!$L$5:$L$605,"Pago")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SUMIFS(Ago!$J$5:$J$605,Ago!$C$5:$C$605,Resumo!E31,Ago!$V$5:$V$605,"Despesa",Ago!$L$5:$L$605,"Pago")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SUMIFS(Ago!$J$5:$J$605,Ago!$C$5:$C$605,Resumo!E32,Ago!$V$5:$V$605,"Receita",Ago!$L$5:$L$605,"Pago")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SUMIFS(Ago!$J$5:$J$605,Ago!$C$5:$C$605,Resumo!E32,Ago!$V$5:$V$605,"Despesa",Ago!$L$5:$L$605,"Pago")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SUMIFS(Ago!$J$5:$J$605,Ago!$C$5:$C$605,Resumo!E33,Ago!$V$5:$V$605,"Receita",Ago!$L$5:$L$605,"Pago")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SUMIFS(Ago!$J$5:$J$605,Ago!$C$5:$C$605,Resumo!E33,Ago!$V$5:$V$605,"Despesa",Ago!$L$5:$L$605,"Pago")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SUMIFS(Ago!$J$5:$J$605,Ago!$C$5:$C$605,Resumo!E34,Ago!$V$5:$V$605,"Receita",Ago!$L$5:$L$605,"Pago")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SUMIFS(Ago!$J$5:$J$605,Ago!$C$5:$C$605,Resumo!E34,Ago!$V$5:$V$605,"Despesa",Ago!$L$5:$L$605,"Pago")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SUMIFS(Ago!$J$5:$J$605,Ago!$C$5:$C$605,Resumo!E35,Ago!$V$5:$V$605,"Receita",Ago!$L$5:$L$605,"Pago")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SUMIFS(Ago!$J$5:$J$605,Ago!$C$5:$C$605,Resumo!E35,Ago!$V$5:$V$605,"Despesa",Ago!$L$5:$L$605,"Pago")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45</v>
      </c>
      <c r="X36" s="85">
        <f>SUMIFS(Ago!$J$5:$J$605,Ago!$C$5:$C$605,Resumo!E36,Ago!$V$5:$V$605,"Receita",Ago!$L$5:$L$605,"Pago")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SUMIFS(Ago!$J$5:$J$605,Ago!$C$5:$C$605,Resumo!E36,Ago!$V$5:$V$605,"Despesa",Ago!$L$5:$L$605,"Pago")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1750</v>
      </c>
      <c r="X37" s="85">
        <f>SUMIFS(Ago!$J$5:$J$605,Ago!$C$5:$C$605,Resumo!E37,Ago!$V$5:$V$605,"Receita",Ago!$L$5:$L$605,"Pago")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SUMIFS(Ago!$J$5:$J$605,Ago!$C$5:$C$605,Resumo!E37,Ago!$V$5:$V$605,"Despesa",Ago!$L$5:$L$605,"Pago")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29" t="s">
        <v>112</v>
      </c>
      <c r="D1" s="229"/>
      <c r="E1" s="229"/>
      <c r="F1" s="229"/>
      <c r="G1" s="229"/>
      <c r="H1" s="229"/>
      <c r="I1" s="229"/>
      <c r="J1" s="229"/>
      <c r="K1" s="229"/>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44" t="s">
        <v>253</v>
      </c>
      <c r="F4" s="245"/>
      <c r="G4" s="245"/>
      <c r="H4" s="246"/>
      <c r="J4" s="247" t="s">
        <v>26</v>
      </c>
      <c r="K4" s="247"/>
    </row>
    <row r="5" spans="1:42" ht="5.25" customHeight="1" x14ac:dyDescent="0.25">
      <c r="C5" s="7"/>
      <c r="D5" s="6"/>
      <c r="E5" s="32"/>
      <c r="F5" s="32"/>
      <c r="G5" s="32"/>
      <c r="H5" s="32"/>
      <c r="J5" s="247"/>
      <c r="K5" s="247"/>
    </row>
    <row r="6" spans="1:42" ht="24.75" customHeight="1" thickBot="1" x14ac:dyDescent="0.3">
      <c r="C6" s="32"/>
      <c r="D6" s="1"/>
      <c r="E6" s="8" t="s">
        <v>15</v>
      </c>
      <c r="F6" s="139" t="s">
        <v>87</v>
      </c>
      <c r="G6" s="139" t="s">
        <v>88</v>
      </c>
      <c r="H6" s="9" t="s">
        <v>25</v>
      </c>
      <c r="J6" s="248"/>
      <c r="K6" s="248"/>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30" t="s">
        <v>348</v>
      </c>
      <c r="K7" s="231">
        <f>SUM(F7:F37)</f>
        <v>4191.78</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SUMIFS(Ago!$J$5:$J$605,Ago!$C$5:$C$605,'Resumo (2)'!E7,Ago!$V$5:$V$605,"Receita",Ago!$L$5:$L$605,"Não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SUMIFS(Ago!$J$5:$J$605,Ago!$C$5:$C$605,'Resumo (2)'!E7,Ago!$V$5:$V$605,"Despesa",Ago!$L$5:$L$605,"Não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30"/>
      <c r="K8" s="232"/>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SUMIFS(Ago!$J$5:$J$605,Ago!$C$5:$C$605,'Resumo (2)'!E8,Ago!$V$5:$V$605,"Receita",Ago!$L$5:$L$605,"Não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SUMIFS(Ago!$J$5:$J$605,Ago!$C$5:$C$605,'Resumo (2)'!E8,Ago!$V$5:$V$605,"Despesa",Ago!$L$5:$L$605,"Não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42" t="s">
        <v>349</v>
      </c>
      <c r="K9" s="231">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SUMIFS(Ago!$J$5:$J$605,Ago!$C$5:$C$605,'Resumo (2)'!E9,Ago!$V$5:$V$605,"Receita",Ago!$L$5:$L$605,"Não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SUMIFS(Ago!$J$5:$J$605,Ago!$C$5:$C$605,'Resumo (2)'!E9,Ago!$V$5:$V$605,"Despesa",Ago!$L$5:$L$605,"Não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43"/>
      <c r="K10" s="232"/>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SUMIFS(Ago!$J$5:$J$605,Ago!$C$5:$C$605,'Resumo (2)'!E10,Ago!$V$5:$V$605,"Receita",Ago!$L$5:$L$605,"Não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SUMIFS(Ago!$J$5:$J$605,Ago!$C$5:$C$605,'Resumo (2)'!E10,Ago!$V$5:$V$605,"Despesa",Ago!$L$5:$L$605,"Não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1111</v>
      </c>
      <c r="G11" s="34">
        <f t="shared" si="1"/>
        <v>0</v>
      </c>
      <c r="H11" s="34">
        <f t="shared" si="2"/>
        <v>1111</v>
      </c>
      <c r="J11" s="230" t="s">
        <v>89</v>
      </c>
      <c r="K11" s="231">
        <f>K7-K9</f>
        <v>39.569999999999709</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SUMIFS(Ago!$J$5:$J$605,Ago!$C$5:$C$605,'Resumo (2)'!E11,Ago!$V$5:$V$605,"Receita",Ago!$L$5:$L$605,"Não Pago")</f>
        <v>1111</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SUMIFS(Ago!$J$5:$J$605,Ago!$C$5:$C$605,'Resumo (2)'!E11,Ago!$V$5:$V$605,"Despesa",Ago!$L$5:$L$605,"Não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30"/>
      <c r="K12" s="232"/>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SUMIFS(Ago!$J$5:$J$605,Ago!$C$5:$C$605,'Resumo (2)'!E12,Ago!$V$5:$V$605,"Receita",Ago!$L$5:$L$605,"Não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SUMIFS(Ago!$J$5:$J$605,Ago!$C$5:$C$605,'Resumo (2)'!E12,Ago!$V$5:$V$605,"Despesa",Ago!$L$5:$L$605,"Não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SUMIFS(Ago!$J$5:$J$605,Ago!$C$5:$C$605,'Resumo (2)'!E13,Ago!$V$5:$V$605,"Receita",Ago!$L$5:$L$605,"Não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SUMIFS(Ago!$J$5:$J$605,Ago!$C$5:$C$605,'Resumo (2)'!E13,Ago!$V$5:$V$605,"Despesa",Ago!$L$5:$L$605,"Não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SUMIFS(Ago!$J$5:$J$605,Ago!$C$5:$C$605,'Resumo (2)'!E14,Ago!$V$5:$V$605,"Receita",Ago!$L$5:$L$605,"Não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SUMIFS(Ago!$J$5:$J$605,Ago!$C$5:$C$605,'Resumo (2)'!E14,Ago!$V$5:$V$605,"Despesa",Ago!$L$5:$L$605,"Não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SUMIFS(Ago!$J$5:$J$605,Ago!$C$5:$C$605,'Resumo (2)'!E15,Ago!$V$5:$V$605,"Receita",Ago!$L$5:$L$605,"Não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SUMIFS(Ago!$J$5:$J$605,Ago!$C$5:$C$605,'Resumo (2)'!E15,Ago!$V$5:$V$605,"Despesa",Ago!$L$5:$L$605,"Não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SUMIFS(Ago!$J$5:$J$605,Ago!$C$5:$C$605,'Resumo (2)'!E16,Ago!$V$5:$V$605,"Receita",Ago!$L$5:$L$605,"Não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SUMIFS(Ago!$J$5:$J$605,Ago!$C$5:$C$605,'Resumo (2)'!E16,Ago!$V$5:$V$605,"Despesa",Ago!$L$5:$L$605,"Não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SUMIFS(Ago!$J$5:$J$605,Ago!$C$5:$C$605,'Resumo (2)'!E17,Ago!$V$5:$V$605,"Receita",Ago!$L$5:$L$605,"Não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SUMIFS(Ago!$J$5:$J$605,Ago!$C$5:$C$605,'Resumo (2)'!E17,Ago!$V$5:$V$605,"Despesa",Ago!$L$5:$L$605,"Não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SUMIFS(Ago!$J$5:$J$605,Ago!$C$5:$C$605,'Resumo (2)'!E18,Ago!$V$5:$V$605,"Receita",Ago!$L$5:$L$605,"Não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SUMIFS(Ago!$J$5:$J$605,Ago!$C$5:$C$605,'Resumo (2)'!E18,Ago!$V$5:$V$605,"Despesa",Ago!$L$5:$L$605,"Não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SUMIFS(Ago!$J$5:$J$605,Ago!$C$5:$C$605,'Resumo (2)'!E19,Ago!$V$5:$V$605,"Receita",Ago!$L$5:$L$605,"Não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SUMIFS(Ago!$J$5:$J$605,Ago!$C$5:$C$605,'Resumo (2)'!E19,Ago!$V$5:$V$605,"Despesa",Ago!$L$5:$L$605,"Não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SUMIFS(Ago!$J$5:$J$605,Ago!$C$5:$C$605,'Resumo (2)'!E20,Ago!$V$5:$V$605,"Receita",Ago!$L$5:$L$605,"Não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SUMIFS(Ago!$J$5:$J$605,Ago!$C$5:$C$605,'Resumo (2)'!E20,Ago!$V$5:$V$605,"Despesa",Ago!$L$5:$L$605,"Não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SUMIFS(Ago!$J$5:$J$605,Ago!$C$5:$C$605,'Resumo (2)'!E21,Ago!$V$5:$V$605,"Receita",Ago!$L$5:$L$605,"Não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SUMIFS(Ago!$J$5:$J$605,Ago!$C$5:$C$605,'Resumo (2)'!E21,Ago!$V$5:$V$605,"Despesa",Ago!$L$5:$L$605,"Não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SUMIFS(Ago!$J$5:$J$605,Ago!$C$5:$C$605,'Resumo (2)'!E22,Ago!$V$5:$V$605,"Receita",Ago!$L$5:$L$605,"Não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SUMIFS(Ago!$J$5:$J$605,Ago!$C$5:$C$605,'Resumo (2)'!E22,Ago!$V$5:$V$605,"Despesa",Ago!$L$5:$L$605,"Não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SUMIFS(Ago!$J$5:$J$605,Ago!$C$5:$C$605,'Resumo (2)'!E23,Ago!$V$5:$V$605,"Receita",Ago!$L$5:$L$605,"Não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SUMIFS(Ago!$J$5:$J$605,Ago!$C$5:$C$605,'Resumo (2)'!E23,Ago!$V$5:$V$605,"Despesa",Ago!$L$5:$L$605,"Não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SUMIFS(Ago!$J$5:$J$605,Ago!$C$5:$C$605,'Resumo (2)'!E24,Ago!$V$5:$V$605,"Receita",Ago!$L$5:$L$605,"Não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SUMIFS(Ago!$J$5:$J$605,Ago!$C$5:$C$605,'Resumo (2)'!E24,Ago!$V$5:$V$605,"Despesa",Ago!$L$5:$L$605,"Não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SUMIFS(Ago!$J$5:$J$605,Ago!$C$5:$C$605,'Resumo (2)'!E25,Ago!$V$5:$V$605,"Receita",Ago!$L$5:$L$605,"Não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SUMIFS(Ago!$J$5:$J$605,Ago!$C$5:$C$605,'Resumo (2)'!E25,Ago!$V$5:$V$605,"Despesa",Ago!$L$5:$L$605,"Não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SUMIFS(Ago!$J$5:$J$605,Ago!$C$5:$C$605,'Resumo (2)'!E26,Ago!$V$5:$V$605,"Receita",Ago!$L$5:$L$605,"Não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SUMIFS(Ago!$J$5:$J$605,Ago!$C$5:$C$605,'Resumo (2)'!E26,Ago!$V$5:$V$605,"Despesa",Ago!$L$5:$L$605,"Não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SUMIFS(Ago!$J$5:$J$605,Ago!$C$5:$C$605,'Resumo (2)'!E27,Ago!$V$5:$V$605,"Receita",Ago!$L$5:$L$605,"Não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SUMIFS(Ago!$J$5:$J$605,Ago!$C$5:$C$605,'Resumo (2)'!E27,Ago!$V$5:$V$605,"Despesa",Ago!$L$5:$L$605,"Não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SUMIFS(Ago!$J$5:$J$605,Ago!$C$5:$C$605,'Resumo (2)'!E28,Ago!$V$5:$V$605,"Receita",Ago!$L$5:$L$605,"Não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SUMIFS(Ago!$J$5:$J$605,Ago!$C$5:$C$605,'Resumo (2)'!E28,Ago!$V$5:$V$605,"Despesa",Ago!$L$5:$L$605,"Não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SUMIFS(Ago!$J$5:$J$605,Ago!$C$5:$C$605,'Resumo (2)'!E29,Ago!$V$5:$V$605,"Receita",Ago!$L$5:$L$605,"Não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SUMIFS(Ago!$J$5:$J$605,Ago!$C$5:$C$605,'Resumo (2)'!E29,Ago!$V$5:$V$605,"Despesa",Ago!$L$5:$L$605,"Não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SUMIFS(Ago!$J$5:$J$605,Ago!$C$5:$C$605,'Resumo (2)'!E30,Ago!$V$5:$V$605,"Receita",Ago!$L$5:$L$605,"Não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SUMIFS(Ago!$J$5:$J$605,Ago!$C$5:$C$605,'Resumo (2)'!E30,Ago!$V$5:$V$605,"Despesa",Ago!$L$5:$L$605,"Não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SUMIFS(Ago!$J$5:$J$605,Ago!$C$5:$C$605,'Resumo (2)'!E31,Ago!$V$5:$V$605,"Receita",Ago!$L$5:$L$605,"Não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SUMIFS(Ago!$J$5:$J$605,Ago!$C$5:$C$605,'Resumo (2)'!E31,Ago!$V$5:$V$605,"Despesa",Ago!$L$5:$L$605,"Não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SUMIFS(Ago!$J$5:$J$605,Ago!$C$5:$C$605,'Resumo (2)'!E32,Ago!$V$5:$V$605,"Receita",Ago!$L$5:$L$605,"Não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SUMIFS(Ago!$J$5:$J$605,Ago!$C$5:$C$605,'Resumo (2)'!E32,Ago!$V$5:$V$605,"Despesa",Ago!$L$5:$L$605,"Não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SUMIFS(Ago!$J$5:$J$605,Ago!$C$5:$C$605,'Resumo (2)'!E33,Ago!$V$5:$V$605,"Receita",Ago!$L$5:$L$605,"Não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SUMIFS(Ago!$J$5:$J$605,Ago!$C$5:$C$605,'Resumo (2)'!E33,Ago!$V$5:$V$605,"Despesa",Ago!$L$5:$L$605,"Não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SUMIFS(Ago!$J$5:$J$605,Ago!$C$5:$C$605,'Resumo (2)'!E34,Ago!$V$5:$V$605,"Receita",Ago!$L$5:$L$605,"Não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SUMIFS(Ago!$J$5:$J$605,Ago!$C$5:$C$605,'Resumo (2)'!E34,Ago!$V$5:$V$605,"Despesa",Ago!$L$5:$L$605,"Não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SUMIFS(Ago!$J$5:$J$605,Ago!$C$5:$C$605,'Resumo (2)'!E35,Ago!$V$5:$V$605,"Receita",Ago!$L$5:$L$605,"Não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SUMIFS(Ago!$J$5:$J$605,Ago!$C$5:$C$605,'Resumo (2)'!E35,Ago!$V$5:$V$605,"Despesa",Ago!$L$5:$L$605,"Não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100</v>
      </c>
      <c r="W36" s="85">
        <f>SUMIFS(Jul!$I$5:$I$605,Jul!$C$5:$C$605,'Resumo (2)'!E36,Jul!$U$5:$U$605,"Receita",Jul!$K$5:$K$605,"Não Pago")</f>
        <v>0</v>
      </c>
      <c r="X36" s="85">
        <f>SUMIFS(Ago!$J$5:$J$605,Ago!$C$5:$C$605,'Resumo (2)'!E36,Ago!$V$5:$V$605,"Receita",Ago!$L$5:$L$605,"Não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SUMIFS(Ago!$J$5:$J$605,Ago!$C$5:$C$605,'Resumo (2)'!E36,Ago!$V$5:$V$605,"Despesa",Ago!$L$5:$L$605,"Não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SUMIFS(Ago!$J$5:$J$605,Ago!$C$5:$C$605,'Resumo (2)'!E37,Ago!$V$5:$V$605,"Receita",Ago!$L$5:$L$605,"Não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SUMIFS(Ago!$J$5:$J$605,Ago!$C$5:$C$605,'Resumo (2)'!E37,Ago!$V$5:$V$605,"Despesa",Ago!$L$5:$L$605,"Não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29" t="s">
        <v>113</v>
      </c>
      <c r="D1" s="229"/>
      <c r="E1" s="229"/>
      <c r="F1" s="229"/>
      <c r="G1" s="229"/>
      <c r="H1" s="229"/>
      <c r="I1" s="229"/>
      <c r="J1" s="229"/>
      <c r="K1" s="229"/>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14722.7</v>
      </c>
      <c r="L6" s="61">
        <f t="shared" si="0"/>
        <v>7872.5700000000006</v>
      </c>
      <c r="M6" s="61">
        <f t="shared" si="0"/>
        <v>7872.5700000000006</v>
      </c>
      <c r="N6" s="61">
        <f t="shared" si="0"/>
        <v>7872.5700000000006</v>
      </c>
      <c r="O6" s="61">
        <f t="shared" si="0"/>
        <v>7872.5700000000006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1795</v>
      </c>
      <c r="K7" s="61">
        <f>SUMIFS(Ago!$J$5:$J$605,Ago!$V$5:$V$605,"Receita",Ago!$L$5:$L$605,"Pago")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1795</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SUMIFS(Ago!$J$5:$J$605,Ago!$V$5:$V$605,"Despesa",Ago!$L$5:$L$605,"Pago")</f>
        <v>6850.13</v>
      </c>
      <c r="L8" s="61">
        <f>SUMIFS(Set!$I$5:$I$605,Set!$U$5:$U$605,"Despesa",Set!$K$5:$K$605,"Pago")</f>
        <v>0</v>
      </c>
      <c r="M8" s="61">
        <f>SUMIFS(Out!$I$5:$I$605,Out!$U$5:$U$605,"Despesa",Out!$K$5:$K$605,"Pago")</f>
        <v>0</v>
      </c>
      <c r="N8" s="61">
        <f>SUMIFS(Nov!$I$5:$I$605,Nov!$U$5:$U$605,"Despesa",Nov!$K$5:$K$605,"Pago")</f>
        <v>0</v>
      </c>
      <c r="O8" s="61">
        <f>SUMIFS(Dez!$I$5:$I$605,Dez!$U$5:$U$605,"Despesa",Dez!$K$5:$K$605,"Pago")</f>
        <v>0</v>
      </c>
      <c r="P8" s="61">
        <f>SUM(D8:O8)</f>
        <v>6850.13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1795</v>
      </c>
      <c r="K9" s="61">
        <f t="shared" si="1"/>
        <v>-6850.13</v>
      </c>
      <c r="L9" s="61">
        <f t="shared" si="1"/>
        <v>0</v>
      </c>
      <c r="M9" s="61">
        <f t="shared" si="1"/>
        <v>0</v>
      </c>
      <c r="N9" s="61">
        <f t="shared" si="1"/>
        <v>0</v>
      </c>
      <c r="O9" s="61">
        <f t="shared" si="1"/>
        <v>0</v>
      </c>
      <c r="P9" s="61">
        <f t="shared" si="1"/>
        <v>-5055.13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14722.7</v>
      </c>
      <c r="K10" s="61">
        <f t="shared" si="2"/>
        <v>7872.5700000000006</v>
      </c>
      <c r="L10" s="61">
        <f t="shared" si="2"/>
        <v>7872.5700000000006</v>
      </c>
      <c r="M10" s="61">
        <f t="shared" si="2"/>
        <v>7872.5700000000006</v>
      </c>
      <c r="N10" s="61">
        <f t="shared" si="2"/>
        <v>7872.5700000000006</v>
      </c>
      <c r="O10" s="61">
        <f>O9+O6</f>
        <v>7872.5700000000006</v>
      </c>
      <c r="P10" s="61">
        <f>O10</f>
        <v>7872.5700000000006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-2.8162284122562675</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22" t="s">
        <v>244</v>
      </c>
      <c r="D14" s="222"/>
      <c r="E14" s="222"/>
      <c r="F14" s="222"/>
      <c r="G14" s="222"/>
      <c r="H14" s="222"/>
      <c r="I14" s="222"/>
      <c r="J14" s="222"/>
      <c r="K14" s="222"/>
      <c r="L14" s="222"/>
      <c r="M14" s="222"/>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100</v>
      </c>
      <c r="J15" s="62">
        <f>SUMIFS(Jul!$I$5:$I$605,Jul!$U$5:$U$605,"Receita",Jul!$K$5:$K$605,"Não Pago")</f>
        <v>0</v>
      </c>
      <c r="K15" s="62">
        <f>SUMIFS(Ago!$J$5:$J$605,Ago!$V$5:$V$605,"Receita",Ago!$L$5:$L$605,"Não Pago")</f>
        <v>4191.7800000000007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4291.7800000000007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SUMIFS(Ago!$J$5:$J$605,Ago!$V$5:$V$605,"Despesa",Ago!$L$5:$L$605,"Não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17756.919999999998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29" t="s">
        <v>113</v>
      </c>
      <c r="D1" s="229"/>
      <c r="E1" s="229"/>
      <c r="F1" s="229"/>
      <c r="G1" s="229"/>
      <c r="H1" s="229"/>
      <c r="I1" s="229"/>
      <c r="J1" s="229"/>
      <c r="K1" s="229"/>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53" t="s">
        <v>315</v>
      </c>
      <c r="D4" s="253"/>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30" t="s">
        <v>94</v>
      </c>
      <c r="D6" s="230"/>
      <c r="E6" s="61">
        <f>E16</f>
        <v>10288.450000000001</v>
      </c>
      <c r="F6" s="61">
        <f t="shared" ref="F6:P6" si="0">F16</f>
        <v>0</v>
      </c>
      <c r="G6" s="61">
        <f t="shared" si="0"/>
        <v>0</v>
      </c>
      <c r="H6" s="61">
        <f t="shared" si="0"/>
        <v>0</v>
      </c>
      <c r="I6" s="61">
        <f t="shared" si="0"/>
        <v>0</v>
      </c>
      <c r="J6" s="61">
        <f t="shared" si="0"/>
        <v>100</v>
      </c>
      <c r="K6" s="61">
        <f t="shared" si="0"/>
        <v>1695</v>
      </c>
      <c r="L6" s="61">
        <f t="shared" si="0"/>
        <v>4395.7800000000007</v>
      </c>
      <c r="M6" s="61">
        <f t="shared" si="0"/>
        <v>0</v>
      </c>
      <c r="N6" s="61">
        <f t="shared" si="0"/>
        <v>0</v>
      </c>
      <c r="O6" s="61">
        <f t="shared" si="0"/>
        <v>0</v>
      </c>
      <c r="P6" s="61">
        <f t="shared" si="0"/>
        <v>0</v>
      </c>
      <c r="Q6" s="61">
        <f>SUM(E6:P6)</f>
        <v>16479.230000000003</v>
      </c>
    </row>
    <row r="7" spans="1:17" ht="30" customHeight="1" thickTop="1" thickBot="1" x14ac:dyDescent="0.3">
      <c r="B7" s="85">
        <v>4</v>
      </c>
      <c r="C7" s="230" t="s">
        <v>90</v>
      </c>
      <c r="D7" s="230"/>
      <c r="E7" s="63">
        <f>E219</f>
        <v>1458.71</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1458.71</v>
      </c>
    </row>
    <row r="8" spans="1:17" ht="30" customHeight="1" thickTop="1" thickBot="1" x14ac:dyDescent="0.3">
      <c r="B8" s="85">
        <v>5</v>
      </c>
      <c r="C8" s="230" t="s">
        <v>91</v>
      </c>
      <c r="D8" s="230"/>
      <c r="E8" s="63">
        <f>E6-E7</f>
        <v>8829.7400000000016</v>
      </c>
      <c r="F8" s="63">
        <f t="shared" ref="F8:Q8" si="2">F6-F7</f>
        <v>0</v>
      </c>
      <c r="G8" s="63">
        <f t="shared" si="2"/>
        <v>0</v>
      </c>
      <c r="H8" s="63">
        <f t="shared" si="2"/>
        <v>0</v>
      </c>
      <c r="I8" s="63">
        <f t="shared" si="2"/>
        <v>0</v>
      </c>
      <c r="J8" s="63">
        <f t="shared" si="2"/>
        <v>100</v>
      </c>
      <c r="K8" s="63">
        <f t="shared" si="2"/>
        <v>1695</v>
      </c>
      <c r="L8" s="63">
        <f t="shared" si="2"/>
        <v>4395.7800000000007</v>
      </c>
      <c r="M8" s="63">
        <f t="shared" si="2"/>
        <v>0</v>
      </c>
      <c r="N8" s="63">
        <f t="shared" si="2"/>
        <v>0</v>
      </c>
      <c r="O8" s="63">
        <f t="shared" si="2"/>
        <v>0</v>
      </c>
      <c r="P8" s="63">
        <f t="shared" si="2"/>
        <v>0</v>
      </c>
      <c r="Q8" s="63">
        <f t="shared" si="2"/>
        <v>15020.520000000004</v>
      </c>
    </row>
    <row r="9" spans="1:17" ht="30" customHeight="1" thickTop="1" thickBot="1" x14ac:dyDescent="0.3">
      <c r="B9" s="85">
        <v>6</v>
      </c>
      <c r="C9" s="230" t="s">
        <v>92</v>
      </c>
      <c r="D9" s="230"/>
      <c r="E9" s="63">
        <f>E424</f>
        <v>5788.4000000000005</v>
      </c>
      <c r="F9" s="63">
        <f t="shared" ref="F9:P9" si="3">F424</f>
        <v>0</v>
      </c>
      <c r="G9" s="63">
        <f t="shared" si="3"/>
        <v>0</v>
      </c>
      <c r="H9" s="63">
        <f t="shared" si="3"/>
        <v>0</v>
      </c>
      <c r="I9" s="63">
        <f t="shared" si="3"/>
        <v>0</v>
      </c>
      <c r="J9" s="63">
        <f t="shared" si="3"/>
        <v>0</v>
      </c>
      <c r="K9" s="63">
        <f t="shared" si="3"/>
        <v>0</v>
      </c>
      <c r="L9" s="63">
        <f t="shared" si="3"/>
        <v>8744.36</v>
      </c>
      <c r="M9" s="63">
        <f t="shared" si="3"/>
        <v>3217.5</v>
      </c>
      <c r="N9" s="63">
        <f t="shared" si="3"/>
        <v>3090.33</v>
      </c>
      <c r="O9" s="63">
        <f t="shared" si="3"/>
        <v>3090.33</v>
      </c>
      <c r="P9" s="63">
        <f t="shared" si="3"/>
        <v>3090.33</v>
      </c>
      <c r="Q9" s="61">
        <f>SUM(E9:P9)</f>
        <v>27021.250000000007</v>
      </c>
    </row>
    <row r="10" spans="1:17" ht="30" customHeight="1" thickTop="1" thickBot="1" x14ac:dyDescent="0.3">
      <c r="B10" s="85">
        <v>7</v>
      </c>
      <c r="C10" s="230" t="s">
        <v>317</v>
      </c>
      <c r="D10" s="230"/>
      <c r="E10" s="63">
        <f>E727</f>
        <v>-2200.63</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-3777.63</v>
      </c>
    </row>
    <row r="11" spans="1:17" ht="30" customHeight="1" thickTop="1" thickBot="1" x14ac:dyDescent="0.3">
      <c r="B11" s="85">
        <v>8</v>
      </c>
      <c r="C11" s="230" t="s">
        <v>65</v>
      </c>
      <c r="D11" s="230"/>
      <c r="E11" s="64">
        <f>E930</f>
        <v>2107</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6161.52</v>
      </c>
    </row>
    <row r="12" spans="1:17" ht="30" customHeight="1" thickTop="1" thickBot="1" x14ac:dyDescent="0.3">
      <c r="B12" s="85">
        <v>9</v>
      </c>
      <c r="C12" s="240" t="s">
        <v>95</v>
      </c>
      <c r="D12" s="255"/>
      <c r="E12" s="64">
        <f>E8-E9+E10-E11</f>
        <v>-1266.2899999999991</v>
      </c>
      <c r="F12" s="64">
        <f t="shared" ref="F12:Q12" si="6">F8-F9+F10-F11</f>
        <v>0</v>
      </c>
      <c r="G12" s="64">
        <f t="shared" si="6"/>
        <v>0</v>
      </c>
      <c r="H12" s="64">
        <f t="shared" si="6"/>
        <v>0</v>
      </c>
      <c r="I12" s="64">
        <f t="shared" si="6"/>
        <v>0</v>
      </c>
      <c r="J12" s="64">
        <f t="shared" si="6"/>
        <v>100</v>
      </c>
      <c r="K12" s="64">
        <f t="shared" si="6"/>
        <v>1695</v>
      </c>
      <c r="L12" s="64">
        <f t="shared" si="6"/>
        <v>-6924.93</v>
      </c>
      <c r="M12" s="64">
        <f t="shared" si="6"/>
        <v>-4076.67</v>
      </c>
      <c r="N12" s="64">
        <f t="shared" si="6"/>
        <v>-3822.33</v>
      </c>
      <c r="O12" s="64">
        <f t="shared" si="6"/>
        <v>-3822.33</v>
      </c>
      <c r="P12" s="64">
        <f t="shared" si="6"/>
        <v>-3822.33</v>
      </c>
      <c r="Q12" s="64">
        <f t="shared" si="6"/>
        <v>-21939.880000000005</v>
      </c>
    </row>
    <row r="13" spans="1:17" ht="30" customHeight="1" thickTop="1" thickBot="1" x14ac:dyDescent="0.3">
      <c r="B13" s="85">
        <v>10</v>
      </c>
      <c r="C13" s="230" t="s">
        <v>321</v>
      </c>
      <c r="D13" s="230"/>
      <c r="E13" s="61">
        <f>E1033</f>
        <v>277.3</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3801.2799999999997</v>
      </c>
    </row>
    <row r="14" spans="1:17" ht="30" customHeight="1" thickTop="1" thickBot="1" x14ac:dyDescent="0.3">
      <c r="B14" s="85">
        <v>11</v>
      </c>
      <c r="C14" s="230" t="s">
        <v>1351</v>
      </c>
      <c r="D14" s="230"/>
      <c r="E14" s="61">
        <f>E6-E9</f>
        <v>4500.05</v>
      </c>
      <c r="F14" s="61">
        <f t="shared" ref="F14:Q14" si="8">F6-F9</f>
        <v>0</v>
      </c>
      <c r="G14" s="61">
        <f t="shared" si="8"/>
        <v>0</v>
      </c>
      <c r="H14" s="61">
        <f t="shared" si="8"/>
        <v>0</v>
      </c>
      <c r="I14" s="61">
        <f t="shared" si="8"/>
        <v>0</v>
      </c>
      <c r="J14" s="61">
        <f t="shared" si="8"/>
        <v>100</v>
      </c>
      <c r="K14" s="61">
        <f t="shared" si="8"/>
        <v>1695</v>
      </c>
      <c r="L14" s="61">
        <f t="shared" si="8"/>
        <v>-4348.58</v>
      </c>
      <c r="M14" s="61">
        <f t="shared" si="8"/>
        <v>-3217.5</v>
      </c>
      <c r="N14" s="61">
        <f t="shared" si="8"/>
        <v>-3090.33</v>
      </c>
      <c r="O14" s="61">
        <f t="shared" si="8"/>
        <v>-3090.33</v>
      </c>
      <c r="P14" s="61">
        <f t="shared" si="8"/>
        <v>-3090.33</v>
      </c>
      <c r="Q14" s="61">
        <f t="shared" si="8"/>
        <v>-10542.020000000004</v>
      </c>
    </row>
    <row r="15" spans="1:17" ht="43.5" customHeight="1" thickTop="1" thickBot="1" x14ac:dyDescent="0.3">
      <c r="B15" s="85">
        <v>12</v>
      </c>
      <c r="C15" s="254" t="s">
        <v>96</v>
      </c>
      <c r="D15" s="254"/>
      <c r="E15" s="254"/>
      <c r="F15" s="254"/>
      <c r="G15" s="254"/>
      <c r="H15" s="254"/>
      <c r="I15" s="101"/>
      <c r="J15" s="101"/>
      <c r="K15" s="101"/>
      <c r="L15" s="101"/>
      <c r="M15" s="101"/>
      <c r="N15" s="101"/>
      <c r="O15" s="101"/>
      <c r="P15" s="101"/>
      <c r="Q15" s="102"/>
    </row>
    <row r="16" spans="1:17" ht="33.75" customHeight="1" thickTop="1" thickBot="1" x14ac:dyDescent="0.3">
      <c r="B16" s="85">
        <v>13</v>
      </c>
      <c r="C16" s="253" t="s">
        <v>94</v>
      </c>
      <c r="D16" s="253"/>
      <c r="E16" s="103">
        <f>E18+E118</f>
        <v>10288.450000000001</v>
      </c>
      <c r="F16" s="103">
        <f t="shared" ref="F16:Q16" si="9">F18+F118</f>
        <v>0</v>
      </c>
      <c r="G16" s="103">
        <f t="shared" si="9"/>
        <v>0</v>
      </c>
      <c r="H16" s="103">
        <f t="shared" si="9"/>
        <v>0</v>
      </c>
      <c r="I16" s="103">
        <f t="shared" si="9"/>
        <v>0</v>
      </c>
      <c r="J16" s="103">
        <f t="shared" si="9"/>
        <v>100</v>
      </c>
      <c r="K16" s="103">
        <f t="shared" si="9"/>
        <v>1695</v>
      </c>
      <c r="L16" s="103">
        <f t="shared" si="9"/>
        <v>4395.7800000000007</v>
      </c>
      <c r="M16" s="103">
        <f t="shared" si="9"/>
        <v>0</v>
      </c>
      <c r="N16" s="103">
        <f t="shared" si="9"/>
        <v>0</v>
      </c>
      <c r="O16" s="103">
        <f t="shared" si="9"/>
        <v>0</v>
      </c>
      <c r="P16" s="103">
        <f t="shared" si="9"/>
        <v>0</v>
      </c>
      <c r="Q16" s="103">
        <f t="shared" si="9"/>
        <v>16479.23</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10288.450000000001</v>
      </c>
      <c r="F18" s="100">
        <f t="shared" si="10"/>
        <v>0</v>
      </c>
      <c r="G18" s="100">
        <f t="shared" si="10"/>
        <v>0</v>
      </c>
      <c r="H18" s="100">
        <f t="shared" si="10"/>
        <v>0</v>
      </c>
      <c r="I18" s="100">
        <f t="shared" si="10"/>
        <v>0</v>
      </c>
      <c r="J18" s="100">
        <f t="shared" si="10"/>
        <v>100</v>
      </c>
      <c r="K18" s="100">
        <f t="shared" si="10"/>
        <v>1695</v>
      </c>
      <c r="L18" s="100">
        <f t="shared" si="10"/>
        <v>4395.7800000000007</v>
      </c>
      <c r="M18" s="100">
        <f t="shared" si="10"/>
        <v>0</v>
      </c>
      <c r="N18" s="100">
        <f t="shared" si="10"/>
        <v>0</v>
      </c>
      <c r="O18" s="100">
        <f t="shared" si="10"/>
        <v>0</v>
      </c>
      <c r="P18" s="100">
        <f t="shared" si="10"/>
        <v>0</v>
      </c>
      <c r="Q18" s="100">
        <f t="shared" si="10"/>
        <v>16479.23</v>
      </c>
    </row>
    <row r="19" spans="2:17" ht="28.5" customHeight="1" thickTop="1" thickBot="1" x14ac:dyDescent="0.3">
      <c r="B19" s="85">
        <v>16</v>
      </c>
      <c r="C19" s="46" t="str">
        <f>'PC Receitas'!C5</f>
        <v>4.1.1</v>
      </c>
      <c r="D19" s="47" t="str">
        <f>VLOOKUP(C19,'PC Receitas'!$C$4:$D$103,2,FALSE)</f>
        <v>GLP 13 KG</v>
      </c>
      <c r="E19" s="63">
        <f>SUMIFS(Jan!$I$5:$I$605,Jan!$U$5:$U$605,"Receita",Jan!$G$5:$G$605,DRE!$D19)</f>
        <v>30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SUMIFS(Ago!$J$5:$J$605,Ago!$V$5:$V$605,"Receita",Ago!$G$5:$G$605,DRE!$D19)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30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1870.2</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SUMIFS(Ago!$J$5:$J$605,Ago!$V$5:$V$605,"Receita",Ago!$G$5:$G$605,DRE!$D20)</f>
        <v>1678.45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3548.65</v>
      </c>
    </row>
    <row r="21" spans="2:17" ht="28.5" customHeight="1" thickTop="1" thickBot="1" x14ac:dyDescent="0.3">
      <c r="B21" s="85">
        <v>18</v>
      </c>
      <c r="C21" s="46" t="str">
        <f>'PC Receitas'!C7</f>
        <v>4.1.3</v>
      </c>
      <c r="D21" s="47" t="str">
        <f>VLOOKUP(C21,'PC Receitas'!$C$4:$D$103,2,FALSE)</f>
        <v>GLP 13 KG - Comércio</v>
      </c>
      <c r="E21" s="63">
        <f>SUMIFS(Jan!$I$5:$I$605,Jan!$U$5:$U$605,"Receita",Jan!$G$5:$G$605,DRE!$D21)</f>
        <v>3454.6499999999996</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SUMIFS(Ago!$J$5:$J$605,Ago!$V$5:$V$605,"Receita",Ago!$G$5:$G$605,DRE!$D21)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3454.6499999999996</v>
      </c>
    </row>
    <row r="22" spans="2:17" ht="28.5" customHeight="1" thickTop="1" thickBot="1" x14ac:dyDescent="0.3">
      <c r="B22" s="85">
        <v>19</v>
      </c>
      <c r="C22" s="46" t="str">
        <f>'PC Receitas'!C8</f>
        <v>4.1.4</v>
      </c>
      <c r="D22" s="47" t="str">
        <f>VLOOKUP(C22,'PC Receitas'!$C$4:$D$103,2,FALSE)</f>
        <v>GLP 45 KG - à vista</v>
      </c>
      <c r="E22" s="63">
        <f>SUMIFS(Jan!$I$5:$I$605,Jan!$U$5:$U$605,"Receita",Jan!$G$5:$G$605,DRE!$D22)</f>
        <v>1589.15</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SUMIFS(Ago!$J$5:$J$605,Ago!$V$5:$V$605,"Receita",Ago!$G$5:$G$605,DRE!$D22)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1713.13</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39.21</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SUMIFS(Ago!$J$5:$J$605,Ago!$V$5:$V$605,"Receita",Ago!$G$5:$G$605,DRE!$D23)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3460.21</v>
      </c>
    </row>
    <row r="24" spans="2:17" ht="28.5" customHeight="1" thickTop="1" thickBot="1" x14ac:dyDescent="0.3">
      <c r="B24" s="85">
        <v>21</v>
      </c>
      <c r="C24" s="46" t="str">
        <f>'PC Receitas'!C10</f>
        <v>4.1.6</v>
      </c>
      <c r="D24" s="47" t="str">
        <f>VLOOKUP(C24,'PC Receitas'!$C$4:$D$103,2,FALSE)</f>
        <v>Vasilhame</v>
      </c>
      <c r="E24" s="63">
        <f>SUMIFS(Jan!$I$5:$I$605,Jan!$U$5:$U$605,"Receita",Jan!$G$5:$G$605,DRE!$D24)</f>
        <v>1109.1199999999999</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SUMIFS(Ago!$J$5:$J$605,Ago!$V$5:$V$605,"Receita",Ago!$G$5:$G$605,DRE!$D24)</f>
        <v>240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1599.12</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100</v>
      </c>
      <c r="K25" s="63">
        <f>SUMIFS(Jul!$I$5:$I$605,Jul!$U$5:$U$605,"Receita",Jul!$G$5:$G$605,DRE!$D25)</f>
        <v>80</v>
      </c>
      <c r="L25" s="63">
        <f>SUMIFS(Ago!$J$5:$J$605,Ago!$V$5:$V$605,"Receita",Ago!$G$5:$G$605,DRE!$D25)</f>
        <v>60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240</v>
      </c>
    </row>
    <row r="26" spans="2:17" ht="28.5" customHeight="1" thickTop="1" thickBot="1" x14ac:dyDescent="0.3">
      <c r="B26" s="85">
        <v>23</v>
      </c>
      <c r="C26" s="46" t="str">
        <f>'PC Receitas'!C12</f>
        <v>4.1.8</v>
      </c>
      <c r="D26" s="47" t="str">
        <f>VLOOKUP(C26,'PC Receitas'!$C$4:$D$103,2,FALSE)</f>
        <v>GLP 45 KG- FIADO</v>
      </c>
      <c r="E26" s="63">
        <f>SUMIFS(Jan!$I$5:$I$605,Jan!$U$5:$U$605,"Receita",Jan!$G$5:$G$605,DRE!$D26)</f>
        <v>921.27</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45</v>
      </c>
      <c r="L26" s="63">
        <f>SUMIFS(Ago!$J$5:$J$605,Ago!$V$5:$V$605,"Receita",Ago!$G$5:$G$605,DRE!$D26)</f>
        <v>-17</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949.27</v>
      </c>
    </row>
    <row r="27" spans="2:17" ht="28.5" customHeight="1" thickTop="1" thickBot="1" x14ac:dyDescent="0.3">
      <c r="B27" s="85">
        <v>24</v>
      </c>
      <c r="C27" s="46" t="str">
        <f>'PC Receitas'!C13</f>
        <v>4.1.9</v>
      </c>
      <c r="D27" s="47" t="str">
        <f>VLOOKUP(C27,'PC Receitas'!$C$4:$D$103,2,FALSE)</f>
        <v>GLP 13 KG- BOLETO</v>
      </c>
      <c r="E27" s="63">
        <f>SUMIFS(Jan!$I$5:$I$605,Jan!$U$5:$U$605,"Receita",Jan!$G$5:$G$605,DRE!$D27)</f>
        <v>1274.8499999999999</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SUMIFS(Ago!$J$5:$J$605,Ago!$V$5:$V$605,"Receita",Ago!$G$5:$G$605,DRE!$D27)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1484.1999999999998</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SUMIFS(Ago!$J$5:$J$605,Ago!$V$5:$V$605,"Receita",Ago!$G$5:$G$605,DRE!$D28)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SUMIFS(Ago!$J$5:$J$605,Ago!$V$5:$V$605,"Receita",Ago!$G$5:$G$605,DRE!$D29)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SUMIFS(Ago!$J$5:$J$605,Ago!$V$5:$V$605,"Receita",Ago!$G$5:$G$605,DRE!$D30)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SUMIFS(Ago!$J$5:$J$605,Ago!$V$5:$V$605,"Receita",Ago!$G$5:$G$605,DRE!$D31)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SUMIFS(Ago!$J$5:$J$605,Ago!$V$5:$V$605,"Receita",Ago!$G$5:$G$605,DRE!$D32)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SUMIFS(Ago!$J$5:$J$605,Ago!$V$5:$V$605,"Receita",Ago!$G$5:$G$605,DRE!$D33)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SUMIFS(Ago!$J$5:$J$605,Ago!$V$5:$V$605,"Receita",Ago!$G$5:$G$605,DRE!$D34)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SUMIFS(Ago!$J$5:$J$605,Ago!$V$5:$V$605,"Receita",Ago!$G$5:$G$605,DRE!$D35)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SUMIFS(Ago!$J$5:$J$605,Ago!$V$5:$V$605,"Receita",Ago!$G$5:$G$605,DRE!$D36)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SUMIFS(Ago!$J$5:$J$605,Ago!$V$5:$V$605,"Receita",Ago!$G$5:$G$605,DRE!$D37)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SUMIFS(Ago!$J$5:$J$605,Ago!$V$5:$V$605,"Receita",Ago!$G$5:$G$605,DRE!$D38)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SUMIFS(Ago!$J$5:$J$605,Ago!$V$5:$V$605,"Receita",Ago!$G$5:$G$605,DRE!$D39)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SUMIFS(Ago!$J$5:$J$605,Ago!$V$5:$V$605,"Receita",Ago!$G$5:$G$605,DRE!$D40)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SUMIFS(Ago!$J$5:$J$605,Ago!$V$5:$V$605,"Receita",Ago!$G$5:$G$605,DRE!$D41)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SUMIFS(Ago!$J$5:$J$605,Ago!$V$5:$V$605,"Receita",Ago!$G$5:$G$605,DRE!$D42)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SUMIFS(Ago!$J$5:$J$605,Ago!$V$5:$V$605,"Receita",Ago!$G$5:$G$605,DRE!$D43)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SUMIFS(Ago!$J$5:$J$605,Ago!$V$5:$V$605,"Receita",Ago!$G$5:$G$605,DRE!$D44)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SUMIFS(Ago!$J$5:$J$605,Ago!$V$5:$V$605,"Receita",Ago!$G$5:$G$605,DRE!$D45)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SUMIFS(Ago!$J$5:$J$605,Ago!$V$5:$V$605,"Receita",Ago!$G$5:$G$605,DRE!$D46)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SUMIFS(Ago!$J$5:$J$605,Ago!$V$5:$V$605,"Receita",Ago!$G$5:$G$605,DRE!$D47)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SUMIFS(Ago!$J$5:$J$605,Ago!$V$5:$V$605,"Receita",Ago!$G$5:$G$605,DRE!$D48)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SUMIFS(Ago!$J$5:$J$605,Ago!$V$5:$V$605,"Receita",Ago!$G$5:$G$605,DRE!$D49)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SUMIFS(Ago!$J$5:$J$605,Ago!$V$5:$V$605,"Receita",Ago!$G$5:$G$605,DRE!$D50)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SUMIFS(Ago!$J$5:$J$605,Ago!$V$5:$V$605,"Receita",Ago!$G$5:$G$605,DRE!$D51)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SUMIFS(Ago!$J$5:$J$605,Ago!$V$5:$V$605,"Receita",Ago!$G$5:$G$605,DRE!$D52)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SUMIFS(Ago!$J$5:$J$605,Ago!$V$5:$V$605,"Receita",Ago!$G$5:$G$605,DRE!$D53)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SUMIFS(Ago!$J$5:$J$605,Ago!$V$5:$V$605,"Receita",Ago!$G$5:$G$605,DRE!$D54)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SUMIFS(Ago!$J$5:$J$605,Ago!$V$5:$V$605,"Receita",Ago!$G$5:$G$605,DRE!$D55)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SUMIFS(Ago!$J$5:$J$605,Ago!$V$5:$V$605,"Receita",Ago!$G$5:$G$605,DRE!$D56)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SUMIFS(Ago!$J$5:$J$605,Ago!$V$5:$V$605,"Receita",Ago!$G$5:$G$605,DRE!$D57)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SUMIFS(Ago!$J$5:$J$605,Ago!$V$5:$V$605,"Receita",Ago!$G$5:$G$605,DRE!$D58)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SUMIFS(Ago!$J$5:$J$605,Ago!$V$5:$V$605,"Receita",Ago!$G$5:$G$605,DRE!$D59)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SUMIFS(Ago!$J$5:$J$605,Ago!$V$5:$V$605,"Receita",Ago!$G$5:$G$605,DRE!$D60)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SUMIFS(Ago!$J$5:$J$605,Ago!$V$5:$V$605,"Receita",Ago!$G$5:$G$605,DRE!$D61)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SUMIFS(Ago!$J$5:$J$605,Ago!$V$5:$V$605,"Receita",Ago!$G$5:$G$605,DRE!$D62)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SUMIFS(Ago!$J$5:$J$605,Ago!$V$5:$V$605,"Receita",Ago!$G$5:$G$605,DRE!$D63)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SUMIFS(Ago!$J$5:$J$605,Ago!$V$5:$V$605,"Receita",Ago!$G$5:$G$605,DRE!$D64)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SUMIFS(Ago!$J$5:$J$605,Ago!$V$5:$V$605,"Receita",Ago!$G$5:$G$605,DRE!$D65)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SUMIFS(Ago!$J$5:$J$605,Ago!$V$5:$V$605,"Receita",Ago!$G$5:$G$605,DRE!$D66)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SUMIFS(Ago!$J$5:$J$605,Ago!$V$5:$V$605,"Receita",Ago!$G$5:$G$605,DRE!$D67)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SUMIFS(Ago!$J$5:$J$605,Ago!$V$5:$V$605,"Receita",Ago!$G$5:$G$605,DRE!$D68)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SUMIFS(Ago!$J$5:$J$605,Ago!$V$5:$V$605,"Receita",Ago!$G$5:$G$605,DRE!$D69)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SUMIFS(Ago!$J$5:$J$605,Ago!$V$5:$V$605,"Receita",Ago!$G$5:$G$605,DRE!$D70)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SUMIFS(Ago!$J$5:$J$605,Ago!$V$5:$V$605,"Receita",Ago!$G$5:$G$605,DRE!$D71)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SUMIFS(Ago!$J$5:$J$605,Ago!$V$5:$V$605,"Receita",Ago!$G$5:$G$605,DRE!$D72)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SUMIFS(Ago!$J$5:$J$605,Ago!$V$5:$V$605,"Receita",Ago!$G$5:$G$605,DRE!$D73)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SUMIFS(Ago!$J$5:$J$605,Ago!$V$5:$V$605,"Receita",Ago!$G$5:$G$605,DRE!$D74)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SUMIFS(Ago!$J$5:$J$605,Ago!$V$5:$V$605,"Receita",Ago!$G$5:$G$605,DRE!$D75)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SUMIFS(Ago!$J$5:$J$605,Ago!$V$5:$V$605,"Receita",Ago!$G$5:$G$605,DRE!$D76)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SUMIFS(Ago!$J$5:$J$605,Ago!$V$5:$V$605,"Receita",Ago!$G$5:$G$605,DRE!$D77)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SUMIFS(Ago!$J$5:$J$605,Ago!$V$5:$V$605,"Receita",Ago!$G$5:$G$605,DRE!$D78)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SUMIFS(Ago!$J$5:$J$605,Ago!$V$5:$V$605,"Receita",Ago!$G$5:$G$605,DRE!$D79)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SUMIFS(Ago!$J$5:$J$605,Ago!$V$5:$V$605,"Receita",Ago!$G$5:$G$605,DRE!$D80)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SUMIFS(Ago!$J$5:$J$605,Ago!$V$5:$V$605,"Receita",Ago!$G$5:$G$605,DRE!$D81)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SUMIFS(Ago!$J$5:$J$605,Ago!$V$5:$V$605,"Receita",Ago!$G$5:$G$605,DRE!$D82)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SUMIFS(Ago!$J$5:$J$605,Ago!$V$5:$V$605,"Receita",Ago!$G$5:$G$605,DRE!$D83)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SUMIFS(Ago!$J$5:$J$605,Ago!$V$5:$V$605,"Receita",Ago!$G$5:$G$605,DRE!$D84)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SUMIFS(Ago!$J$5:$J$605,Ago!$V$5:$V$605,"Receita",Ago!$G$5:$G$605,DRE!$D85)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SUMIFS(Ago!$J$5:$J$605,Ago!$V$5:$V$605,"Receita",Ago!$G$5:$G$605,DRE!$D86)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SUMIFS(Ago!$J$5:$J$605,Ago!$V$5:$V$605,"Receita",Ago!$G$5:$G$605,DRE!$D87)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SUMIFS(Ago!$J$5:$J$605,Ago!$V$5:$V$605,"Receita",Ago!$G$5:$G$605,DRE!$D88)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SUMIFS(Ago!$J$5:$J$605,Ago!$V$5:$V$605,"Receita",Ago!$G$5:$G$605,DRE!$D89)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SUMIFS(Ago!$J$5:$J$605,Ago!$V$5:$V$605,"Receita",Ago!$G$5:$G$605,DRE!$D90)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SUMIFS(Ago!$J$5:$J$605,Ago!$V$5:$V$605,"Receita",Ago!$G$5:$G$605,DRE!$D91)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SUMIFS(Ago!$J$5:$J$605,Ago!$V$5:$V$605,"Receita",Ago!$G$5:$G$605,DRE!$D92)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SUMIFS(Ago!$J$5:$J$605,Ago!$V$5:$V$605,"Receita",Ago!$G$5:$G$605,DRE!$D93)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SUMIFS(Ago!$J$5:$J$605,Ago!$V$5:$V$605,"Receita",Ago!$G$5:$G$605,DRE!$D94)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SUMIFS(Ago!$J$5:$J$605,Ago!$V$5:$V$605,"Receita",Ago!$G$5:$G$605,DRE!$D95)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SUMIFS(Ago!$J$5:$J$605,Ago!$V$5:$V$605,"Receita",Ago!$G$5:$G$605,DRE!$D96)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SUMIFS(Ago!$J$5:$J$605,Ago!$V$5:$V$605,"Receita",Ago!$G$5:$G$605,DRE!$D97)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SUMIFS(Ago!$J$5:$J$605,Ago!$V$5:$V$605,"Receita",Ago!$G$5:$G$605,DRE!$D98)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SUMIFS(Ago!$J$5:$J$605,Ago!$V$5:$V$605,"Receita",Ago!$G$5:$G$605,DRE!$D99)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SUMIFS(Ago!$J$5:$J$605,Ago!$V$5:$V$605,"Receita",Ago!$G$5:$G$605,DRE!$D100)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SUMIFS(Ago!$J$5:$J$605,Ago!$V$5:$V$605,"Receita",Ago!$G$5:$G$605,DRE!$D101)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SUMIFS(Ago!$J$5:$J$605,Ago!$V$5:$V$605,"Receita",Ago!$G$5:$G$605,DRE!$D102)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SUMIFS(Ago!$J$5:$J$605,Ago!$V$5:$V$605,"Receita",Ago!$G$5:$G$605,DRE!$D103)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SUMIFS(Ago!$J$5:$J$605,Ago!$V$5:$V$605,"Receita",Ago!$G$5:$G$605,DRE!$D104)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SUMIFS(Ago!$J$5:$J$605,Ago!$V$5:$V$605,"Receita",Ago!$G$5:$G$605,DRE!$D105)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SUMIFS(Ago!$J$5:$J$605,Ago!$V$5:$V$605,"Receita",Ago!$G$5:$G$605,DRE!$D106)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SUMIFS(Ago!$J$5:$J$605,Ago!$V$5:$V$605,"Receita",Ago!$G$5:$G$605,DRE!$D107)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SUMIFS(Ago!$J$5:$J$605,Ago!$V$5:$V$605,"Receita",Ago!$G$5:$G$605,DRE!$D108)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SUMIFS(Ago!$J$5:$J$605,Ago!$V$5:$V$605,"Receita",Ago!$G$5:$G$605,DRE!$D109)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SUMIFS(Ago!$J$5:$J$605,Ago!$V$5:$V$605,"Receita",Ago!$G$5:$G$605,DRE!$D110)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SUMIFS(Ago!$J$5:$J$605,Ago!$V$5:$V$605,"Receita",Ago!$G$5:$G$605,DRE!$D111)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SUMIFS(Ago!$J$5:$J$605,Ago!$V$5:$V$605,"Receita",Ago!$G$5:$G$605,DRE!$D112)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SUMIFS(Ago!$J$5:$J$605,Ago!$V$5:$V$605,"Receita",Ago!$G$5:$G$605,DRE!$D113)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SUMIFS(Ago!$J$5:$J$605,Ago!$V$5:$V$605,"Receita",Ago!$G$5:$G$605,DRE!$D114)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SUMIFS(Ago!$J$5:$J$605,Ago!$V$5:$V$605,"Receita",Ago!$G$5:$G$605,DRE!$D115)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SUMIFS(Ago!$J$5:$J$605,Ago!$V$5:$V$605,"Receita",Ago!$G$5:$G$605,DRE!$D116)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SUMIFS(Ago!$J$5:$J$605,Ago!$V$5:$V$605,"Receita",Ago!$G$5:$G$605,DRE!$D117)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SUMIFS(Ago!$J$5:$J$605,Ago!$V$5:$V$605,"Receita",Ago!$G$5:$G$605,DRE!$D119)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SUMIFS(Ago!$J$5:$J$605,Ago!$V$5:$V$605,"Receita",Ago!$G$5:$G$605,DRE!$D120)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SUMIFS(Ago!$J$5:$J$605,Ago!$V$5:$V$605,"Receita",Ago!$G$5:$G$605,DRE!$D121)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SUMIFS(Ago!$J$5:$J$605,Ago!$V$5:$V$605,"Receita",Ago!$G$5:$G$605,DRE!$D122)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SUMIFS(Ago!$J$5:$J$605,Ago!$V$5:$V$605,"Receita",Ago!$G$5:$G$605,DRE!$D123)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SUMIFS(Ago!$J$5:$J$605,Ago!$V$5:$V$605,"Receita",Ago!$G$5:$G$605,DRE!$D124)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SUMIFS(Ago!$J$5:$J$605,Ago!$V$5:$V$605,"Receita",Ago!$G$5:$G$605,DRE!$D125)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SUMIFS(Ago!$J$5:$J$605,Ago!$V$5:$V$605,"Receita",Ago!$G$5:$G$605,DRE!$D126)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SUMIFS(Ago!$J$5:$J$605,Ago!$V$5:$V$605,"Receita",Ago!$G$5:$G$605,DRE!$D127)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SUMIFS(Ago!$J$5:$J$605,Ago!$V$5:$V$605,"Receita",Ago!$G$5:$G$605,DRE!$D128)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SUMIFS(Ago!$J$5:$J$605,Ago!$V$5:$V$605,"Receita",Ago!$G$5:$G$605,DRE!$D129)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SUMIFS(Ago!$J$5:$J$605,Ago!$V$5:$V$605,"Receita",Ago!$G$5:$G$605,DRE!$D130)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SUMIFS(Ago!$J$5:$J$605,Ago!$V$5:$V$605,"Receita",Ago!$G$5:$G$605,DRE!$D131)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SUMIFS(Ago!$J$5:$J$605,Ago!$V$5:$V$605,"Receita",Ago!$G$5:$G$605,DRE!$D132)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SUMIFS(Ago!$J$5:$J$605,Ago!$V$5:$V$605,"Receita",Ago!$G$5:$G$605,DRE!$D133)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SUMIFS(Ago!$J$5:$J$605,Ago!$V$5:$V$605,"Receita",Ago!$G$5:$G$605,DRE!$D134)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SUMIFS(Ago!$J$5:$J$605,Ago!$V$5:$V$605,"Receita",Ago!$G$5:$G$605,DRE!$D135)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SUMIFS(Ago!$J$5:$J$605,Ago!$V$5:$V$605,"Receita",Ago!$G$5:$G$605,DRE!$D136)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SUMIFS(Ago!$J$5:$J$605,Ago!$V$5:$V$605,"Receita",Ago!$G$5:$G$605,DRE!$D137)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SUMIFS(Ago!$J$5:$J$605,Ago!$V$5:$V$605,"Receita",Ago!$G$5:$G$605,DRE!$D138)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SUMIFS(Ago!$J$5:$J$605,Ago!$V$5:$V$605,"Receita",Ago!$G$5:$G$605,DRE!$D139)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SUMIFS(Ago!$J$5:$J$605,Ago!$V$5:$V$605,"Receita",Ago!$G$5:$G$605,DRE!$D140)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SUMIFS(Ago!$J$5:$J$605,Ago!$V$5:$V$605,"Receita",Ago!$G$5:$G$605,DRE!$D141)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SUMIFS(Ago!$J$5:$J$605,Ago!$V$5:$V$605,"Receita",Ago!$G$5:$G$605,DRE!$D142)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SUMIFS(Ago!$J$5:$J$605,Ago!$V$5:$V$605,"Receita",Ago!$G$5:$G$605,DRE!$D143)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SUMIFS(Ago!$J$5:$J$605,Ago!$V$5:$V$605,"Receita",Ago!$G$5:$G$605,DRE!$D144)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SUMIFS(Ago!$J$5:$J$605,Ago!$V$5:$V$605,"Receita",Ago!$G$5:$G$605,DRE!$D145)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SUMIFS(Ago!$J$5:$J$605,Ago!$V$5:$V$605,"Receita",Ago!$G$5:$G$605,DRE!$D146)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SUMIFS(Ago!$J$5:$J$605,Ago!$V$5:$V$605,"Receita",Ago!$G$5:$G$605,DRE!$D147)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SUMIFS(Ago!$J$5:$J$605,Ago!$V$5:$V$605,"Receita",Ago!$G$5:$G$605,DRE!$D148)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SUMIFS(Ago!$J$5:$J$605,Ago!$V$5:$V$605,"Receita",Ago!$G$5:$G$605,DRE!$D149)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SUMIFS(Ago!$J$5:$J$605,Ago!$V$5:$V$605,"Receita",Ago!$G$5:$G$605,DRE!$D150)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SUMIFS(Ago!$J$5:$J$605,Ago!$V$5:$V$605,"Receita",Ago!$G$5:$G$605,DRE!$D151)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SUMIFS(Ago!$J$5:$J$605,Ago!$V$5:$V$605,"Receita",Ago!$G$5:$G$605,DRE!$D152)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SUMIFS(Ago!$J$5:$J$605,Ago!$V$5:$V$605,"Receita",Ago!$G$5:$G$605,DRE!$D153)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SUMIFS(Ago!$J$5:$J$605,Ago!$V$5:$V$605,"Receita",Ago!$G$5:$G$605,DRE!$D154)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SUMIFS(Ago!$J$5:$J$605,Ago!$V$5:$V$605,"Receita",Ago!$G$5:$G$605,DRE!$D155)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SUMIFS(Ago!$J$5:$J$605,Ago!$V$5:$V$605,"Receita",Ago!$G$5:$G$605,DRE!$D156)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SUMIFS(Ago!$J$5:$J$605,Ago!$V$5:$V$605,"Receita",Ago!$G$5:$G$605,DRE!$D157)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SUMIFS(Ago!$J$5:$J$605,Ago!$V$5:$V$605,"Receita",Ago!$G$5:$G$605,DRE!$D158)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SUMIFS(Ago!$J$5:$J$605,Ago!$V$5:$V$605,"Receita",Ago!$G$5:$G$605,DRE!$D159)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SUMIFS(Ago!$J$5:$J$605,Ago!$V$5:$V$605,"Receita",Ago!$G$5:$G$605,DRE!$D160)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SUMIFS(Ago!$J$5:$J$605,Ago!$V$5:$V$605,"Receita",Ago!$G$5:$G$605,DRE!$D161)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SUMIFS(Ago!$J$5:$J$605,Ago!$V$5:$V$605,"Receita",Ago!$G$5:$G$605,DRE!$D162)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SUMIFS(Ago!$J$5:$J$605,Ago!$V$5:$V$605,"Receita",Ago!$G$5:$G$605,DRE!$D163)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SUMIFS(Ago!$J$5:$J$605,Ago!$V$5:$V$605,"Receita",Ago!$G$5:$G$605,DRE!$D164)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SUMIFS(Ago!$J$5:$J$605,Ago!$V$5:$V$605,"Receita",Ago!$G$5:$G$605,DRE!$D165)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SUMIFS(Ago!$J$5:$J$605,Ago!$V$5:$V$605,"Receita",Ago!$G$5:$G$605,DRE!$D166)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SUMIFS(Ago!$J$5:$J$605,Ago!$V$5:$V$605,"Receita",Ago!$G$5:$G$605,DRE!$D167)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SUMIFS(Ago!$J$5:$J$605,Ago!$V$5:$V$605,"Receita",Ago!$G$5:$G$605,DRE!$D168)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SUMIFS(Ago!$J$5:$J$605,Ago!$V$5:$V$605,"Receita",Ago!$G$5:$G$605,DRE!$D169)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SUMIFS(Ago!$J$5:$J$605,Ago!$V$5:$V$605,"Receita",Ago!$G$5:$G$605,DRE!$D170)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SUMIFS(Ago!$J$5:$J$605,Ago!$V$5:$V$605,"Receita",Ago!$G$5:$G$605,DRE!$D171)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SUMIFS(Ago!$J$5:$J$605,Ago!$V$5:$V$605,"Receita",Ago!$G$5:$G$605,DRE!$D172)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SUMIFS(Ago!$J$5:$J$605,Ago!$V$5:$V$605,"Receita",Ago!$G$5:$G$605,DRE!$D173)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SUMIFS(Ago!$J$5:$J$605,Ago!$V$5:$V$605,"Receita",Ago!$G$5:$G$605,DRE!$D174)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SUMIFS(Ago!$J$5:$J$605,Ago!$V$5:$V$605,"Receita",Ago!$G$5:$G$605,DRE!$D175)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SUMIFS(Ago!$J$5:$J$605,Ago!$V$5:$V$605,"Receita",Ago!$G$5:$G$605,DRE!$D176)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SUMIFS(Ago!$J$5:$J$605,Ago!$V$5:$V$605,"Receita",Ago!$G$5:$G$605,DRE!$D177)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SUMIFS(Ago!$J$5:$J$605,Ago!$V$5:$V$605,"Receita",Ago!$G$5:$G$605,DRE!$D178)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SUMIFS(Ago!$J$5:$J$605,Ago!$V$5:$V$605,"Receita",Ago!$G$5:$G$605,DRE!$D179)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SUMIFS(Ago!$J$5:$J$605,Ago!$V$5:$V$605,"Receita",Ago!$G$5:$G$605,DRE!$D180)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SUMIFS(Ago!$J$5:$J$605,Ago!$V$5:$V$605,"Receita",Ago!$G$5:$G$605,DRE!$D181)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SUMIFS(Ago!$J$5:$J$605,Ago!$V$5:$V$605,"Receita",Ago!$G$5:$G$605,DRE!$D182)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SUMIFS(Ago!$J$5:$J$605,Ago!$V$5:$V$605,"Receita",Ago!$G$5:$G$605,DRE!$D183)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SUMIFS(Ago!$J$5:$J$605,Ago!$V$5:$V$605,"Receita",Ago!$G$5:$G$605,DRE!$D184)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SUMIFS(Ago!$J$5:$J$605,Ago!$V$5:$V$605,"Receita",Ago!$G$5:$G$605,DRE!$D185)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SUMIFS(Ago!$J$5:$J$605,Ago!$V$5:$V$605,"Receita",Ago!$G$5:$G$605,DRE!$D186)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SUMIFS(Ago!$J$5:$J$605,Ago!$V$5:$V$605,"Receita",Ago!$G$5:$G$605,DRE!$D187)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SUMIFS(Ago!$J$5:$J$605,Ago!$V$5:$V$605,"Receita",Ago!$G$5:$G$605,DRE!$D188)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SUMIFS(Ago!$J$5:$J$605,Ago!$V$5:$V$605,"Receita",Ago!$G$5:$G$605,DRE!$D189)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SUMIFS(Ago!$J$5:$J$605,Ago!$V$5:$V$605,"Receita",Ago!$G$5:$G$605,DRE!$D190)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SUMIFS(Ago!$J$5:$J$605,Ago!$V$5:$V$605,"Receita",Ago!$G$5:$G$605,DRE!$D191)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SUMIFS(Ago!$J$5:$J$605,Ago!$V$5:$V$605,"Receita",Ago!$G$5:$G$605,DRE!$D192)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SUMIFS(Ago!$J$5:$J$605,Ago!$V$5:$V$605,"Receita",Ago!$G$5:$G$605,DRE!$D193)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SUMIFS(Ago!$J$5:$J$605,Ago!$V$5:$V$605,"Receita",Ago!$G$5:$G$605,DRE!$D194)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SUMIFS(Ago!$J$5:$J$605,Ago!$V$5:$V$605,"Receita",Ago!$G$5:$G$605,DRE!$D195)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SUMIFS(Ago!$J$5:$J$605,Ago!$V$5:$V$605,"Receita",Ago!$G$5:$G$605,DRE!$D196)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SUMIFS(Ago!$J$5:$J$605,Ago!$V$5:$V$605,"Receita",Ago!$G$5:$G$605,DRE!$D197)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SUMIFS(Ago!$J$5:$J$605,Ago!$V$5:$V$605,"Receita",Ago!$G$5:$G$605,DRE!$D198)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SUMIFS(Ago!$J$5:$J$605,Ago!$V$5:$V$605,"Receita",Ago!$G$5:$G$605,DRE!$D199)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SUMIFS(Ago!$J$5:$J$605,Ago!$V$5:$V$605,"Receita",Ago!$G$5:$G$605,DRE!$D200)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SUMIFS(Ago!$J$5:$J$605,Ago!$V$5:$V$605,"Receita",Ago!$G$5:$G$605,DRE!$D201)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SUMIFS(Ago!$J$5:$J$605,Ago!$V$5:$V$605,"Receita",Ago!$G$5:$G$605,DRE!$D202)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SUMIFS(Ago!$J$5:$J$605,Ago!$V$5:$V$605,"Receita",Ago!$G$5:$G$605,DRE!$D203)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SUMIFS(Ago!$J$5:$J$605,Ago!$V$5:$V$605,"Receita",Ago!$G$5:$G$605,DRE!$D204)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SUMIFS(Ago!$J$5:$J$605,Ago!$V$5:$V$605,"Receita",Ago!$G$5:$G$605,DRE!$D205)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SUMIFS(Ago!$J$5:$J$605,Ago!$V$5:$V$605,"Receita",Ago!$G$5:$G$605,DRE!$D206)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SUMIFS(Ago!$J$5:$J$605,Ago!$V$5:$V$605,"Receita",Ago!$G$5:$G$605,DRE!$D207)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SUMIFS(Ago!$J$5:$J$605,Ago!$V$5:$V$605,"Receita",Ago!$G$5:$G$605,DRE!$D208)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SUMIFS(Ago!$J$5:$J$605,Ago!$V$5:$V$605,"Receita",Ago!$G$5:$G$605,DRE!$D209)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SUMIFS(Ago!$J$5:$J$605,Ago!$V$5:$V$605,"Receita",Ago!$G$5:$G$605,DRE!$D210)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SUMIFS(Ago!$J$5:$J$605,Ago!$V$5:$V$605,"Receita",Ago!$G$5:$G$605,DRE!$D211)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SUMIFS(Ago!$J$5:$J$605,Ago!$V$5:$V$605,"Receita",Ago!$G$5:$G$605,DRE!$D212)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SUMIFS(Ago!$J$5:$J$605,Ago!$V$5:$V$605,"Receita",Ago!$G$5:$G$605,DRE!$D213)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SUMIFS(Ago!$J$5:$J$605,Ago!$V$5:$V$605,"Receita",Ago!$G$5:$G$605,DRE!$D214)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SUMIFS(Ago!$J$5:$J$605,Ago!$V$5:$V$605,"Receita",Ago!$G$5:$G$605,DRE!$D215)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SUMIFS(Ago!$J$5:$J$605,Ago!$V$5:$V$605,"Receita",Ago!$G$5:$G$605,DRE!$D216)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SUMIFS(Ago!$J$5:$J$605,Ago!$V$5:$V$605,"Receita",Ago!$G$5:$G$605,DRE!$D217)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53" t="s">
        <v>90</v>
      </c>
      <c r="D219" s="253"/>
      <c r="E219" s="103">
        <f>E221+E321</f>
        <v>1458.71</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1458.71</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1458.71</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1458.71</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137.07</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SUMIFS(Ago!$J$5:$J$605,Ago!$V$5:$V$605,"Despesa",Ago!$G$5:$G$605,DRE!$D222)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137.07</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1129.6400000000001</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SUMIFS(Ago!$J$5:$J$605,Ago!$V$5:$V$605,"Despesa",Ago!$G$5:$G$605,DRE!$D223)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1129.6400000000001</v>
      </c>
    </row>
    <row r="224" spans="2:17" ht="28.5" customHeight="1" thickTop="1" thickBot="1" x14ac:dyDescent="0.3">
      <c r="B224" s="85">
        <v>221</v>
      </c>
      <c r="C224" s="46" t="str">
        <f>'PC Despesas'!C7</f>
        <v>5.1.3</v>
      </c>
      <c r="D224" s="47" t="str">
        <f>VLOOKUP(C224,'PC Despesas'!$C$4:$D$103,2,FALSE)</f>
        <v>VASILHAME</v>
      </c>
      <c r="E224" s="63">
        <f>SUMIFS(Jan!$I$5:$I$605,Jan!$U$5:$U$605,"Despesa",Jan!$G$5:$G$605,DRE!$D224)</f>
        <v>192</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SUMIFS(Ago!$J$5:$J$605,Ago!$V$5:$V$605,"Despesa",Ago!$G$5:$G$605,DRE!$D224)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192</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SUMIFS(Ago!$J$5:$J$605,Ago!$V$5:$V$605,"Despesa",Ago!$G$5:$G$605,DRE!$D225)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SUMIFS(Ago!$J$5:$J$605,Ago!$V$5:$V$605,"Despesa",Ago!$G$5:$G$605,DRE!$D226)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SUMIFS(Ago!$J$5:$J$605,Ago!$V$5:$V$605,"Despesa",Ago!$G$5:$G$605,DRE!$D227)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SUMIFS(Ago!$J$5:$J$605,Ago!$V$5:$V$605,"Despesa",Ago!$G$5:$G$605,DRE!$D228)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SUMIFS(Ago!$J$5:$J$605,Ago!$V$5:$V$605,"Despesa",Ago!$G$5:$G$605,DRE!$D229)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SUMIFS(Ago!$J$5:$J$605,Ago!$V$5:$V$605,"Despesa",Ago!$G$5:$G$605,DRE!$D230)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SUMIFS(Ago!$J$5:$J$605,Ago!$V$5:$V$605,"Despesa",Ago!$G$5:$G$605,DRE!$D231)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SUMIFS(Ago!$J$5:$J$605,Ago!$V$5:$V$605,"Despesa",Ago!$G$5:$G$605,DRE!$D232)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SUMIFS(Ago!$J$5:$J$605,Ago!$V$5:$V$605,"Despesa",Ago!$G$5:$G$605,DRE!$D233)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SUMIFS(Ago!$J$5:$J$605,Ago!$V$5:$V$605,"Despesa",Ago!$G$5:$G$605,DRE!$D234)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SUMIFS(Ago!$J$5:$J$605,Ago!$V$5:$V$605,"Despesa",Ago!$G$5:$G$605,DRE!$D235)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SUMIFS(Ago!$J$5:$J$605,Ago!$V$5:$V$605,"Despesa",Ago!$G$5:$G$605,DRE!$D236)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SUMIFS(Ago!$J$5:$J$605,Ago!$V$5:$V$605,"Despesa",Ago!$G$5:$G$605,DRE!$D237)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SUMIFS(Ago!$J$5:$J$605,Ago!$V$5:$V$605,"Despesa",Ago!$G$5:$G$605,DRE!$D238)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SUMIFS(Ago!$J$5:$J$605,Ago!$V$5:$V$605,"Despesa",Ago!$G$5:$G$605,DRE!$D239)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SUMIFS(Ago!$J$5:$J$605,Ago!$V$5:$V$605,"Despesa",Ago!$G$5:$G$605,DRE!$D240)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SUMIFS(Ago!$J$5:$J$605,Ago!$V$5:$V$605,"Despesa",Ago!$G$5:$G$605,DRE!$D241)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SUMIFS(Ago!$J$5:$J$605,Ago!$V$5:$V$605,"Despesa",Ago!$G$5:$G$605,DRE!$D242)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SUMIFS(Ago!$J$5:$J$605,Ago!$V$5:$V$605,"Despesa",Ago!$G$5:$G$605,DRE!$D243)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SUMIFS(Ago!$J$5:$J$605,Ago!$V$5:$V$605,"Despesa",Ago!$G$5:$G$605,DRE!$D244)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SUMIFS(Ago!$J$5:$J$605,Ago!$V$5:$V$605,"Despesa",Ago!$G$5:$G$605,DRE!$D245)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SUMIFS(Ago!$J$5:$J$605,Ago!$V$5:$V$605,"Despesa",Ago!$G$5:$G$605,DRE!$D246)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SUMIFS(Ago!$J$5:$J$605,Ago!$V$5:$V$605,"Despesa",Ago!$G$5:$G$605,DRE!$D247)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SUMIFS(Ago!$J$5:$J$605,Ago!$V$5:$V$605,"Despesa",Ago!$G$5:$G$605,DRE!$D248)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SUMIFS(Ago!$J$5:$J$605,Ago!$V$5:$V$605,"Despesa",Ago!$G$5:$G$605,DRE!$D249)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SUMIFS(Ago!$J$5:$J$605,Ago!$V$5:$V$605,"Despesa",Ago!$G$5:$G$605,DRE!$D250)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SUMIFS(Ago!$J$5:$J$605,Ago!$V$5:$V$605,"Despesa",Ago!$G$5:$G$605,DRE!$D251)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SUMIFS(Ago!$J$5:$J$605,Ago!$V$5:$V$605,"Despesa",Ago!$G$5:$G$605,DRE!$D252)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SUMIFS(Ago!$J$5:$J$605,Ago!$V$5:$V$605,"Despesa",Ago!$G$5:$G$605,DRE!$D253)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SUMIFS(Ago!$J$5:$J$605,Ago!$V$5:$V$605,"Despesa",Ago!$G$5:$G$605,DRE!$D254)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SUMIFS(Ago!$J$5:$J$605,Ago!$V$5:$V$605,"Despesa",Ago!$G$5:$G$605,DRE!$D255)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SUMIFS(Ago!$J$5:$J$605,Ago!$V$5:$V$605,"Despesa",Ago!$G$5:$G$605,DRE!$D256)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SUMIFS(Ago!$J$5:$J$605,Ago!$V$5:$V$605,"Despesa",Ago!$G$5:$G$605,DRE!$D257)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SUMIFS(Ago!$J$5:$J$605,Ago!$V$5:$V$605,"Despesa",Ago!$G$5:$G$605,DRE!$D258)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SUMIFS(Ago!$J$5:$J$605,Ago!$V$5:$V$605,"Despesa",Ago!$G$5:$G$605,DRE!$D259)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SUMIFS(Ago!$J$5:$J$605,Ago!$V$5:$V$605,"Despesa",Ago!$G$5:$G$605,DRE!$D260)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SUMIFS(Ago!$J$5:$J$605,Ago!$V$5:$V$605,"Despesa",Ago!$G$5:$G$605,DRE!$D261)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SUMIFS(Ago!$J$5:$J$605,Ago!$V$5:$V$605,"Despesa",Ago!$G$5:$G$605,DRE!$D262)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SUMIFS(Ago!$J$5:$J$605,Ago!$V$5:$V$605,"Despesa",Ago!$G$5:$G$605,DRE!$D263)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SUMIFS(Ago!$J$5:$J$605,Ago!$V$5:$V$605,"Despesa",Ago!$G$5:$G$605,DRE!$D264)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SUMIFS(Ago!$J$5:$J$605,Ago!$V$5:$V$605,"Despesa",Ago!$G$5:$G$605,DRE!$D265)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SUMIFS(Ago!$J$5:$J$605,Ago!$V$5:$V$605,"Despesa",Ago!$G$5:$G$605,DRE!$D266)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SUMIFS(Ago!$J$5:$J$605,Ago!$V$5:$V$605,"Despesa",Ago!$G$5:$G$605,DRE!$D267)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SUMIFS(Ago!$J$5:$J$605,Ago!$V$5:$V$605,"Despesa",Ago!$G$5:$G$605,DRE!$D268)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SUMIFS(Ago!$J$5:$J$605,Ago!$V$5:$V$605,"Despesa",Ago!$G$5:$G$605,DRE!$D269)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SUMIFS(Ago!$J$5:$J$605,Ago!$V$5:$V$605,"Despesa",Ago!$G$5:$G$605,DRE!$D270)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SUMIFS(Ago!$J$5:$J$605,Ago!$V$5:$V$605,"Despesa",Ago!$G$5:$G$605,DRE!$D271)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SUMIFS(Ago!$J$5:$J$605,Ago!$V$5:$V$605,"Despesa",Ago!$G$5:$G$605,DRE!$D272)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SUMIFS(Ago!$J$5:$J$605,Ago!$V$5:$V$605,"Despesa",Ago!$G$5:$G$605,DRE!$D273)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SUMIFS(Ago!$J$5:$J$605,Ago!$V$5:$V$605,"Despesa",Ago!$G$5:$G$605,DRE!$D274)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SUMIFS(Ago!$J$5:$J$605,Ago!$V$5:$V$605,"Despesa",Ago!$G$5:$G$605,DRE!$D275)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SUMIFS(Ago!$J$5:$J$605,Ago!$V$5:$V$605,"Despesa",Ago!$G$5:$G$605,DRE!$D276)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SUMIFS(Ago!$J$5:$J$605,Ago!$V$5:$V$605,"Despesa",Ago!$G$5:$G$605,DRE!$D277)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SUMIFS(Ago!$J$5:$J$605,Ago!$V$5:$V$605,"Despesa",Ago!$G$5:$G$605,DRE!$D278)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SUMIFS(Ago!$J$5:$J$605,Ago!$V$5:$V$605,"Despesa",Ago!$G$5:$G$605,DRE!$D279)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SUMIFS(Ago!$J$5:$J$605,Ago!$V$5:$V$605,"Despesa",Ago!$G$5:$G$605,DRE!$D280)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SUMIFS(Ago!$J$5:$J$605,Ago!$V$5:$V$605,"Despesa",Ago!$G$5:$G$605,DRE!$D281)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SUMIFS(Ago!$J$5:$J$605,Ago!$V$5:$V$605,"Despesa",Ago!$G$5:$G$605,DRE!$D282)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SUMIFS(Ago!$J$5:$J$605,Ago!$V$5:$V$605,"Despesa",Ago!$G$5:$G$605,DRE!$D283)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SUMIFS(Ago!$J$5:$J$605,Ago!$V$5:$V$605,"Despesa",Ago!$G$5:$G$605,DRE!$D284)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SUMIFS(Ago!$J$5:$J$605,Ago!$V$5:$V$605,"Despesa",Ago!$G$5:$G$605,DRE!$D285)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SUMIFS(Ago!$J$5:$J$605,Ago!$V$5:$V$605,"Despesa",Ago!$G$5:$G$605,DRE!$D286)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SUMIFS(Ago!$J$5:$J$605,Ago!$V$5:$V$605,"Despesa",Ago!$G$5:$G$605,DRE!$D287)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SUMIFS(Ago!$J$5:$J$605,Ago!$V$5:$V$605,"Despesa",Ago!$G$5:$G$605,DRE!$D288)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SUMIFS(Ago!$J$5:$J$605,Ago!$V$5:$V$605,"Despesa",Ago!$G$5:$G$605,DRE!$D289)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SUMIFS(Ago!$J$5:$J$605,Ago!$V$5:$V$605,"Despesa",Ago!$G$5:$G$605,DRE!$D290)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SUMIFS(Ago!$J$5:$J$605,Ago!$V$5:$V$605,"Despesa",Ago!$G$5:$G$605,DRE!$D291)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SUMIFS(Ago!$J$5:$J$605,Ago!$V$5:$V$605,"Despesa",Ago!$G$5:$G$605,DRE!$D292)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SUMIFS(Ago!$J$5:$J$605,Ago!$V$5:$V$605,"Despesa",Ago!$G$5:$G$605,DRE!$D293)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SUMIFS(Ago!$J$5:$J$605,Ago!$V$5:$V$605,"Despesa",Ago!$G$5:$G$605,DRE!$D294)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SUMIFS(Ago!$J$5:$J$605,Ago!$V$5:$V$605,"Despesa",Ago!$G$5:$G$605,DRE!$D295)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SUMIFS(Ago!$J$5:$J$605,Ago!$V$5:$V$605,"Despesa",Ago!$G$5:$G$605,DRE!$D296)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SUMIFS(Ago!$J$5:$J$605,Ago!$V$5:$V$605,"Despesa",Ago!$G$5:$G$605,DRE!$D297)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SUMIFS(Ago!$J$5:$J$605,Ago!$V$5:$V$605,"Despesa",Ago!$G$5:$G$605,DRE!$D298)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SUMIFS(Ago!$J$5:$J$605,Ago!$V$5:$V$605,"Despesa",Ago!$G$5:$G$605,DRE!$D299)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SUMIFS(Ago!$J$5:$J$605,Ago!$V$5:$V$605,"Despesa",Ago!$G$5:$G$605,DRE!$D300)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SUMIFS(Ago!$J$5:$J$605,Ago!$V$5:$V$605,"Despesa",Ago!$G$5:$G$605,DRE!$D301)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SUMIFS(Ago!$J$5:$J$605,Ago!$V$5:$V$605,"Despesa",Ago!$G$5:$G$605,DRE!$D302)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SUMIFS(Ago!$J$5:$J$605,Ago!$V$5:$V$605,"Despesa",Ago!$G$5:$G$605,DRE!$D303)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SUMIFS(Ago!$J$5:$J$605,Ago!$V$5:$V$605,"Despesa",Ago!$G$5:$G$605,DRE!$D304)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SUMIFS(Ago!$J$5:$J$605,Ago!$V$5:$V$605,"Despesa",Ago!$G$5:$G$605,DRE!$D305)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SUMIFS(Ago!$J$5:$J$605,Ago!$V$5:$V$605,"Despesa",Ago!$G$5:$G$605,DRE!$D306)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SUMIFS(Ago!$J$5:$J$605,Ago!$V$5:$V$605,"Despesa",Ago!$G$5:$G$605,DRE!$D307)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SUMIFS(Ago!$J$5:$J$605,Ago!$V$5:$V$605,"Despesa",Ago!$G$5:$G$605,DRE!$D308)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SUMIFS(Ago!$J$5:$J$605,Ago!$V$5:$V$605,"Despesa",Ago!$G$5:$G$605,DRE!$D309)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SUMIFS(Ago!$J$5:$J$605,Ago!$V$5:$V$605,"Despesa",Ago!$G$5:$G$605,DRE!$D310)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SUMIFS(Ago!$J$5:$J$605,Ago!$V$5:$V$605,"Despesa",Ago!$G$5:$G$605,DRE!$D311)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SUMIFS(Ago!$J$5:$J$605,Ago!$V$5:$V$605,"Despesa",Ago!$G$5:$G$605,DRE!$D312)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SUMIFS(Ago!$J$5:$J$605,Ago!$V$5:$V$605,"Despesa",Ago!$G$5:$G$605,DRE!$D313)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SUMIFS(Ago!$J$5:$J$605,Ago!$V$5:$V$605,"Despesa",Ago!$G$5:$G$605,DRE!$D314)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SUMIFS(Ago!$J$5:$J$605,Ago!$V$5:$V$605,"Despesa",Ago!$G$5:$G$605,DRE!$D315)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SUMIFS(Ago!$J$5:$J$605,Ago!$V$5:$V$605,"Despesa",Ago!$G$5:$G$605,DRE!$D316)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SUMIFS(Ago!$J$5:$J$605,Ago!$V$5:$V$605,"Despesa",Ago!$G$5:$G$605,DRE!$D317)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SUMIFS(Ago!$J$5:$J$605,Ago!$V$5:$V$605,"Despesa",Ago!$G$5:$G$605,DRE!$D318)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SUMIFS(Ago!$J$5:$J$605,Ago!$V$5:$V$605,"Despesa",Ago!$G$5:$G$605,DRE!$D319)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SUMIFS(Ago!$J$5:$J$605,Ago!$V$5:$V$605,"Despesa",Ago!$G$5:$G$605,DRE!$D320)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SUMIFS(Ago!$J$5:$J$605,Ago!$V$5:$V$605,"Despesa",Ago!$G$5:$G$605,DRE!$D322)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SUMIFS(Ago!$J$5:$J$605,Ago!$V$5:$V$605,"Despesa",Ago!$G$5:$G$605,DRE!$D323)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SUMIFS(Ago!$J$5:$J$605,Ago!$V$5:$V$605,"Despesa",Ago!$G$5:$G$605,DRE!$D324)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SUMIFS(Ago!$J$5:$J$605,Ago!$V$5:$V$605,"Despesa",Ago!$G$5:$G$605,DRE!$D325)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SUMIFS(Ago!$J$5:$J$605,Ago!$V$5:$V$605,"Despesa",Ago!$G$5:$G$605,DRE!$D326)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SUMIFS(Ago!$J$5:$J$605,Ago!$V$5:$V$605,"Despesa",Ago!$G$5:$G$605,DRE!$D327)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SUMIFS(Ago!$J$5:$J$605,Ago!$V$5:$V$605,"Despesa",Ago!$G$5:$G$605,DRE!$D328)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SUMIFS(Ago!$J$5:$J$605,Ago!$V$5:$V$605,"Despesa",Ago!$G$5:$G$605,DRE!$D329)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SUMIFS(Ago!$J$5:$J$605,Ago!$V$5:$V$605,"Despesa",Ago!$G$5:$G$605,DRE!$D330)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SUMIFS(Ago!$J$5:$J$605,Ago!$V$5:$V$605,"Despesa",Ago!$G$5:$G$605,DRE!$D331)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SUMIFS(Ago!$J$5:$J$605,Ago!$V$5:$V$605,"Despesa",Ago!$G$5:$G$605,DRE!$D332)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SUMIFS(Ago!$J$5:$J$605,Ago!$V$5:$V$605,"Despesa",Ago!$G$5:$G$605,DRE!$D333)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SUMIFS(Ago!$J$5:$J$605,Ago!$V$5:$V$605,"Despesa",Ago!$G$5:$G$605,DRE!$D334)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SUMIFS(Ago!$J$5:$J$605,Ago!$V$5:$V$605,"Despesa",Ago!$G$5:$G$605,DRE!$D335)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SUMIFS(Ago!$J$5:$J$605,Ago!$V$5:$V$605,"Despesa",Ago!$G$5:$G$605,DRE!$D336)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SUMIFS(Ago!$J$5:$J$605,Ago!$V$5:$V$605,"Despesa",Ago!$G$5:$G$605,DRE!$D337)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SUMIFS(Ago!$J$5:$J$605,Ago!$V$5:$V$605,"Despesa",Ago!$G$5:$G$605,DRE!$D338)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SUMIFS(Ago!$J$5:$J$605,Ago!$V$5:$V$605,"Despesa",Ago!$G$5:$G$605,DRE!$D339)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SUMIFS(Ago!$J$5:$J$605,Ago!$V$5:$V$605,"Despesa",Ago!$G$5:$G$605,DRE!$D340)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SUMIFS(Ago!$J$5:$J$605,Ago!$V$5:$V$605,"Despesa",Ago!$G$5:$G$605,DRE!$D341)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SUMIFS(Ago!$J$5:$J$605,Ago!$V$5:$V$605,"Despesa",Ago!$G$5:$G$605,DRE!$D342)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SUMIFS(Ago!$J$5:$J$605,Ago!$V$5:$V$605,"Despesa",Ago!$G$5:$G$605,DRE!$D343)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SUMIFS(Ago!$J$5:$J$605,Ago!$V$5:$V$605,"Despesa",Ago!$G$5:$G$605,DRE!$D344)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SUMIFS(Ago!$J$5:$J$605,Ago!$V$5:$V$605,"Despesa",Ago!$G$5:$G$605,DRE!$D345)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SUMIFS(Ago!$J$5:$J$605,Ago!$V$5:$V$605,"Despesa",Ago!$G$5:$G$605,DRE!$D346)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SUMIFS(Ago!$J$5:$J$605,Ago!$V$5:$V$605,"Despesa",Ago!$G$5:$G$605,DRE!$D347)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SUMIFS(Ago!$J$5:$J$605,Ago!$V$5:$V$605,"Despesa",Ago!$G$5:$G$605,DRE!$D348)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SUMIFS(Ago!$J$5:$J$605,Ago!$V$5:$V$605,"Despesa",Ago!$G$5:$G$605,DRE!$D349)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SUMIFS(Ago!$J$5:$J$605,Ago!$V$5:$V$605,"Despesa",Ago!$G$5:$G$605,DRE!$D350)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SUMIFS(Ago!$J$5:$J$605,Ago!$V$5:$V$605,"Despesa",Ago!$G$5:$G$605,DRE!$D351)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SUMIFS(Ago!$J$5:$J$605,Ago!$V$5:$V$605,"Despesa",Ago!$G$5:$G$605,DRE!$D352)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SUMIFS(Ago!$J$5:$J$605,Ago!$V$5:$V$605,"Despesa",Ago!$G$5:$G$605,DRE!$D353)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SUMIFS(Ago!$J$5:$J$605,Ago!$V$5:$V$605,"Despesa",Ago!$G$5:$G$605,DRE!$D354)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SUMIFS(Ago!$J$5:$J$605,Ago!$V$5:$V$605,"Despesa",Ago!$G$5:$G$605,DRE!$D355)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SUMIFS(Ago!$J$5:$J$605,Ago!$V$5:$V$605,"Despesa",Ago!$G$5:$G$605,DRE!$D356)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SUMIFS(Ago!$J$5:$J$605,Ago!$V$5:$V$605,"Despesa",Ago!$G$5:$G$605,DRE!$D357)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SUMIFS(Ago!$J$5:$J$605,Ago!$V$5:$V$605,"Despesa",Ago!$G$5:$G$605,DRE!$D358)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SUMIFS(Ago!$J$5:$J$605,Ago!$V$5:$V$605,"Despesa",Ago!$G$5:$G$605,DRE!$D359)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SUMIFS(Ago!$J$5:$J$605,Ago!$V$5:$V$605,"Despesa",Ago!$G$5:$G$605,DRE!$D360)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SUMIFS(Ago!$J$5:$J$605,Ago!$V$5:$V$605,"Despesa",Ago!$G$5:$G$605,DRE!$D361)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SUMIFS(Ago!$J$5:$J$605,Ago!$V$5:$V$605,"Despesa",Ago!$G$5:$G$605,DRE!$D362)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SUMIFS(Ago!$J$5:$J$605,Ago!$V$5:$V$605,"Despesa",Ago!$G$5:$G$605,DRE!$D363)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SUMIFS(Ago!$J$5:$J$605,Ago!$V$5:$V$605,"Despesa",Ago!$G$5:$G$605,DRE!$D364)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SUMIFS(Ago!$J$5:$J$605,Ago!$V$5:$V$605,"Despesa",Ago!$G$5:$G$605,DRE!$D365)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SUMIFS(Ago!$J$5:$J$605,Ago!$V$5:$V$605,"Despesa",Ago!$G$5:$G$605,DRE!$D366)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SUMIFS(Ago!$J$5:$J$605,Ago!$V$5:$V$605,"Despesa",Ago!$G$5:$G$605,DRE!$D367)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SUMIFS(Ago!$J$5:$J$605,Ago!$V$5:$V$605,"Despesa",Ago!$G$5:$G$605,DRE!$D368)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SUMIFS(Ago!$J$5:$J$605,Ago!$V$5:$V$605,"Despesa",Ago!$G$5:$G$605,DRE!$D369)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SUMIFS(Ago!$J$5:$J$605,Ago!$V$5:$V$605,"Despesa",Ago!$G$5:$G$605,DRE!$D370)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SUMIFS(Ago!$J$5:$J$605,Ago!$V$5:$V$605,"Despesa",Ago!$G$5:$G$605,DRE!$D371)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SUMIFS(Ago!$J$5:$J$605,Ago!$V$5:$V$605,"Despesa",Ago!$G$5:$G$605,DRE!$D372)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SUMIFS(Ago!$J$5:$J$605,Ago!$V$5:$V$605,"Despesa",Ago!$G$5:$G$605,DRE!$D373)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SUMIFS(Ago!$J$5:$J$605,Ago!$V$5:$V$605,"Despesa",Ago!$G$5:$G$605,DRE!$D374)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SUMIFS(Ago!$J$5:$J$605,Ago!$V$5:$V$605,"Despesa",Ago!$G$5:$G$605,DRE!$D375)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SUMIFS(Ago!$J$5:$J$605,Ago!$V$5:$V$605,"Despesa",Ago!$G$5:$G$605,DRE!$D376)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SUMIFS(Ago!$J$5:$J$605,Ago!$V$5:$V$605,"Despesa",Ago!$G$5:$G$605,DRE!$D377)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SUMIFS(Ago!$J$5:$J$605,Ago!$V$5:$V$605,"Despesa",Ago!$G$5:$G$605,DRE!$D378)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SUMIFS(Ago!$J$5:$J$605,Ago!$V$5:$V$605,"Despesa",Ago!$G$5:$G$605,DRE!$D379)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SUMIFS(Ago!$J$5:$J$605,Ago!$V$5:$V$605,"Despesa",Ago!$G$5:$G$605,DRE!$D380)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SUMIFS(Ago!$J$5:$J$605,Ago!$V$5:$V$605,"Despesa",Ago!$G$5:$G$605,DRE!$D381)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SUMIFS(Ago!$J$5:$J$605,Ago!$V$5:$V$605,"Despesa",Ago!$G$5:$G$605,DRE!$D382)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SUMIFS(Ago!$J$5:$J$605,Ago!$V$5:$V$605,"Despesa",Ago!$G$5:$G$605,DRE!$D383)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SUMIFS(Ago!$J$5:$J$605,Ago!$V$5:$V$605,"Despesa",Ago!$G$5:$G$605,DRE!$D384)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SUMIFS(Ago!$J$5:$J$605,Ago!$V$5:$V$605,"Despesa",Ago!$G$5:$G$605,DRE!$D385)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SUMIFS(Ago!$J$5:$J$605,Ago!$V$5:$V$605,"Despesa",Ago!$G$5:$G$605,DRE!$D386)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SUMIFS(Ago!$J$5:$J$605,Ago!$V$5:$V$605,"Despesa",Ago!$G$5:$G$605,DRE!$D387)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SUMIFS(Ago!$J$5:$J$605,Ago!$V$5:$V$605,"Despesa",Ago!$G$5:$G$605,DRE!$D388)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SUMIFS(Ago!$J$5:$J$605,Ago!$V$5:$V$605,"Despesa",Ago!$G$5:$G$605,DRE!$D389)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SUMIFS(Ago!$J$5:$J$605,Ago!$V$5:$V$605,"Despesa",Ago!$G$5:$G$605,DRE!$D390)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SUMIFS(Ago!$J$5:$J$605,Ago!$V$5:$V$605,"Despesa",Ago!$G$5:$G$605,DRE!$D391)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SUMIFS(Ago!$J$5:$J$605,Ago!$V$5:$V$605,"Despesa",Ago!$G$5:$G$605,DRE!$D392)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SUMIFS(Ago!$J$5:$J$605,Ago!$V$5:$V$605,"Despesa",Ago!$G$5:$G$605,DRE!$D393)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SUMIFS(Ago!$J$5:$J$605,Ago!$V$5:$V$605,"Despesa",Ago!$G$5:$G$605,DRE!$D394)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SUMIFS(Ago!$J$5:$J$605,Ago!$V$5:$V$605,"Despesa",Ago!$G$5:$G$605,DRE!$D395)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SUMIFS(Ago!$J$5:$J$605,Ago!$V$5:$V$605,"Despesa",Ago!$G$5:$G$605,DRE!$D396)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SUMIFS(Ago!$J$5:$J$605,Ago!$V$5:$V$605,"Despesa",Ago!$G$5:$G$605,DRE!$D397)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SUMIFS(Ago!$J$5:$J$605,Ago!$V$5:$V$605,"Despesa",Ago!$G$5:$G$605,DRE!$D398)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SUMIFS(Ago!$J$5:$J$605,Ago!$V$5:$V$605,"Despesa",Ago!$G$5:$G$605,DRE!$D399)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SUMIFS(Ago!$J$5:$J$605,Ago!$V$5:$V$605,"Despesa",Ago!$G$5:$G$605,DRE!$D400)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SUMIFS(Ago!$J$5:$J$605,Ago!$V$5:$V$605,"Despesa",Ago!$G$5:$G$605,DRE!$D401)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SUMIFS(Ago!$J$5:$J$605,Ago!$V$5:$V$605,"Despesa",Ago!$G$5:$G$605,DRE!$D402)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SUMIFS(Ago!$J$5:$J$605,Ago!$V$5:$V$605,"Despesa",Ago!$G$5:$G$605,DRE!$D403)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SUMIFS(Ago!$J$5:$J$605,Ago!$V$5:$V$605,"Despesa",Ago!$G$5:$G$605,DRE!$D404)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SUMIFS(Ago!$J$5:$J$605,Ago!$V$5:$V$605,"Despesa",Ago!$G$5:$G$605,DRE!$D405)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SUMIFS(Ago!$J$5:$J$605,Ago!$V$5:$V$605,"Despesa",Ago!$G$5:$G$605,DRE!$D406)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SUMIFS(Ago!$J$5:$J$605,Ago!$V$5:$V$605,"Despesa",Ago!$G$5:$G$605,DRE!$D407)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SUMIFS(Ago!$J$5:$J$605,Ago!$V$5:$V$605,"Despesa",Ago!$G$5:$G$605,DRE!$D408)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SUMIFS(Ago!$J$5:$J$605,Ago!$V$5:$V$605,"Despesa",Ago!$G$5:$G$605,DRE!$D409)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SUMIFS(Ago!$J$5:$J$605,Ago!$V$5:$V$605,"Despesa",Ago!$G$5:$G$605,DRE!$D410)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SUMIFS(Ago!$J$5:$J$605,Ago!$V$5:$V$605,"Despesa",Ago!$G$5:$G$605,DRE!$D411)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SUMIFS(Ago!$J$5:$J$605,Ago!$V$5:$V$605,"Despesa",Ago!$G$5:$G$605,DRE!$D412)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SUMIFS(Ago!$J$5:$J$605,Ago!$V$5:$V$605,"Despesa",Ago!$G$5:$G$605,DRE!$D413)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SUMIFS(Ago!$J$5:$J$605,Ago!$V$5:$V$605,"Despesa",Ago!$G$5:$G$605,DRE!$D414)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SUMIFS(Ago!$J$5:$J$605,Ago!$V$5:$V$605,"Despesa",Ago!$G$5:$G$605,DRE!$D415)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SUMIFS(Ago!$J$5:$J$605,Ago!$V$5:$V$605,"Despesa",Ago!$G$5:$G$605,DRE!$D416)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SUMIFS(Ago!$J$5:$J$605,Ago!$V$5:$V$605,"Despesa",Ago!$G$5:$G$605,DRE!$D417)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SUMIFS(Ago!$J$5:$J$605,Ago!$V$5:$V$605,"Despesa",Ago!$G$5:$G$605,DRE!$D418)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SUMIFS(Ago!$J$5:$J$605,Ago!$V$5:$V$605,"Despesa",Ago!$G$5:$G$605,DRE!$D419)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SUMIFS(Ago!$J$5:$J$605,Ago!$V$5:$V$605,"Despesa",Ago!$G$5:$G$605,DRE!$D420)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49" t="s">
        <v>114</v>
      </c>
      <c r="D422" s="250"/>
      <c r="E422" s="103">
        <f t="shared" ref="E422:P422" si="23">E16-E219</f>
        <v>8829.7400000000016</v>
      </c>
      <c r="F422" s="103">
        <f t="shared" si="23"/>
        <v>0</v>
      </c>
      <c r="G422" s="103">
        <f t="shared" si="23"/>
        <v>0</v>
      </c>
      <c r="H422" s="103">
        <f t="shared" si="23"/>
        <v>0</v>
      </c>
      <c r="I422" s="103">
        <f t="shared" si="23"/>
        <v>0</v>
      </c>
      <c r="J422" s="103">
        <f t="shared" si="23"/>
        <v>100</v>
      </c>
      <c r="K422" s="103">
        <f t="shared" si="23"/>
        <v>1695</v>
      </c>
      <c r="L422" s="103">
        <f t="shared" si="23"/>
        <v>4395.7800000000007</v>
      </c>
      <c r="M422" s="103">
        <f t="shared" si="23"/>
        <v>0</v>
      </c>
      <c r="N422" s="103">
        <f t="shared" si="23"/>
        <v>0</v>
      </c>
      <c r="O422" s="103">
        <f t="shared" si="23"/>
        <v>0</v>
      </c>
      <c r="P422" s="103">
        <f t="shared" si="23"/>
        <v>0</v>
      </c>
      <c r="Q422" s="103">
        <f>SUM(E422:P422)</f>
        <v>15020.520000000002</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51" t="s">
        <v>92</v>
      </c>
      <c r="D424" s="252"/>
      <c r="E424" s="103">
        <f>E426+E626+E526</f>
        <v>5788.4000000000005</v>
      </c>
      <c r="F424" s="103">
        <f t="shared" ref="F424:P424" si="24">F426+F626+F526</f>
        <v>0</v>
      </c>
      <c r="G424" s="103">
        <f t="shared" si="24"/>
        <v>0</v>
      </c>
      <c r="H424" s="103">
        <f t="shared" si="24"/>
        <v>0</v>
      </c>
      <c r="I424" s="103">
        <f t="shared" si="24"/>
        <v>0</v>
      </c>
      <c r="J424" s="103">
        <f t="shared" si="24"/>
        <v>0</v>
      </c>
      <c r="K424" s="103">
        <f t="shared" si="24"/>
        <v>0</v>
      </c>
      <c r="L424" s="103">
        <f t="shared" si="24"/>
        <v>8744.36</v>
      </c>
      <c r="M424" s="103">
        <f t="shared" si="24"/>
        <v>3217.5</v>
      </c>
      <c r="N424" s="103">
        <f t="shared" si="24"/>
        <v>3090.33</v>
      </c>
      <c r="O424" s="103">
        <f t="shared" si="24"/>
        <v>3090.33</v>
      </c>
      <c r="P424" s="103">
        <f t="shared" si="24"/>
        <v>3090.33</v>
      </c>
      <c r="Q424" s="103">
        <f>SUM(E424:P424)</f>
        <v>27021.250000000007</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1380.55</v>
      </c>
      <c r="F426" s="100">
        <f t="shared" si="25"/>
        <v>0</v>
      </c>
      <c r="G426" s="100">
        <f t="shared" si="25"/>
        <v>0</v>
      </c>
      <c r="H426" s="100">
        <f t="shared" si="25"/>
        <v>0</v>
      </c>
      <c r="I426" s="100">
        <f t="shared" si="25"/>
        <v>0</v>
      </c>
      <c r="J426" s="100">
        <f t="shared" si="25"/>
        <v>0</v>
      </c>
      <c r="K426" s="100">
        <f t="shared" si="25"/>
        <v>0</v>
      </c>
      <c r="L426" s="100">
        <f t="shared" si="25"/>
        <v>4230.78</v>
      </c>
      <c r="M426" s="100">
        <f t="shared" si="25"/>
        <v>532.17000000000007</v>
      </c>
      <c r="N426" s="100">
        <f t="shared" si="25"/>
        <v>405</v>
      </c>
      <c r="O426" s="100">
        <f t="shared" si="25"/>
        <v>405</v>
      </c>
      <c r="P426" s="100">
        <f t="shared" si="25"/>
        <v>405</v>
      </c>
      <c r="Q426" s="100">
        <f t="shared" si="25"/>
        <v>7358.4999999999991</v>
      </c>
    </row>
    <row r="427" spans="2:17" ht="28.5" customHeight="1" thickTop="1" thickBot="1" x14ac:dyDescent="0.3">
      <c r="B427" s="85">
        <v>424</v>
      </c>
      <c r="C427" s="46" t="str">
        <f>'PC Despesas'!L5</f>
        <v>5.4.1</v>
      </c>
      <c r="D427" s="47" t="str">
        <f>VLOOKUP(C427,'PC Despesas'!$L$4:$M$103,2,FALSE)</f>
        <v>SALÁRIOS</v>
      </c>
      <c r="E427" s="63">
        <f>SUMIFS(Jan!$I$5:$I$605,Jan!$U$5:$U$605,"Despesa",Jan!$G$5:$G$605,DRE!$D427)</f>
        <v>233.97</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SUMIFS(Ago!$J$5:$J$605,Ago!$V$5:$V$605,"Despesa",Ago!$G$5:$G$605,DRE!$D427)</f>
        <v>3336.98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3570.95</v>
      </c>
    </row>
    <row r="428" spans="2:17" ht="28.5" customHeight="1" thickTop="1" thickBot="1" x14ac:dyDescent="0.3">
      <c r="B428" s="85">
        <v>425</v>
      </c>
      <c r="C428" s="46" t="str">
        <f>'PC Despesas'!L6</f>
        <v>5.4.2</v>
      </c>
      <c r="D428" s="47" t="str">
        <f>VLOOKUP(C428,'PC Despesas'!$L$4:$M$103,2,FALSE)</f>
        <v>FÉRIAS</v>
      </c>
      <c r="E428" s="63">
        <f>SUMIFS(Jan!$I$5:$I$605,Jan!$U$5:$U$605,"Despesa",Jan!$G$5:$G$605,DRE!$D428)</f>
        <v>121.58</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SUMIFS(Ago!$J$5:$J$605,Ago!$V$5:$V$605,"Despesa",Ago!$G$5:$G$605,DRE!$D428)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121.58</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SUMIFS(Ago!$J$5:$J$605,Ago!$V$5:$V$605,"Despesa",Ago!$G$5:$G$605,DRE!$D429)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805</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SUMIFS(Ago!$J$5:$J$605,Ago!$V$5:$V$605,"Despesa",Ago!$G$5:$G$605,DRE!$D430)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1141.52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SUMIFS(Ago!$J$5:$J$605,Ago!$V$5:$V$605,"Despesa",Ago!$G$5:$G$605,DRE!$D431)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220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SUMIFS(Ago!$J$5:$J$605,Ago!$V$5:$V$605,"Despesa",Ago!$G$5:$G$605,DRE!$D432)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220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SUMIFS(Ago!$J$5:$J$605,Ago!$V$5:$V$605,"Despesa",Ago!$G$5:$G$605,DRE!$D433)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SUMIFS(Ago!$J$5:$J$605,Ago!$V$5:$V$605,"Despesa",Ago!$G$5:$G$605,DRE!$D434)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SUMIFS(Ago!$J$5:$J$605,Ago!$V$5:$V$605,"Despesa",Ago!$G$5:$G$605,DRE!$D435)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SUMIFS(Ago!$J$5:$J$605,Ago!$V$5:$V$605,"Despesa",Ago!$G$5:$G$605,DRE!$D436)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SUMIFS(Ago!$J$5:$J$605,Ago!$V$5:$V$605,"Despesa",Ago!$G$5:$G$605,DRE!$D437)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SUMIFS(Ago!$J$5:$J$605,Ago!$V$5:$V$605,"Despesa",Ago!$G$5:$G$605,DRE!$D438)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SUMIFS(Ago!$J$5:$J$605,Ago!$V$5:$V$605,"Despesa",Ago!$G$5:$G$605,DRE!$D439)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SUMIFS(Ago!$J$5:$J$605,Ago!$V$5:$V$605,"Despesa",Ago!$G$5:$G$605,DRE!$D440)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SUMIFS(Ago!$J$5:$J$605,Ago!$V$5:$V$605,"Despesa",Ago!$G$5:$G$605,DRE!$D441)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SUMIFS(Ago!$J$5:$J$605,Ago!$V$5:$V$605,"Despesa",Ago!$G$5:$G$605,DRE!$D442)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SUMIFS(Ago!$J$5:$J$605,Ago!$V$5:$V$605,"Despesa",Ago!$G$5:$G$605,DRE!$D443)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SUMIFS(Ago!$J$5:$J$605,Ago!$V$5:$V$605,"Despesa",Ago!$G$5:$G$605,DRE!$D444)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SUMIFS(Ago!$J$5:$J$605,Ago!$V$5:$V$605,"Despesa",Ago!$G$5:$G$605,DRE!$D445)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SUMIFS(Ago!$J$5:$J$605,Ago!$V$5:$V$605,"Despesa",Ago!$G$5:$G$605,DRE!$D446)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SUMIFS(Ago!$J$5:$J$605,Ago!$V$5:$V$605,"Despesa",Ago!$G$5:$G$605,DRE!$D447)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SUMIFS(Ago!$J$5:$J$605,Ago!$V$5:$V$605,"Despesa",Ago!$G$5:$G$605,DRE!$D448)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SUMIFS(Ago!$J$5:$J$605,Ago!$V$5:$V$605,"Despesa",Ago!$G$5:$G$605,DRE!$D449)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SUMIFS(Ago!$J$5:$J$605,Ago!$V$5:$V$605,"Despesa",Ago!$G$5:$G$605,DRE!$D450)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SUMIFS(Ago!$J$5:$J$605,Ago!$V$5:$V$605,"Despesa",Ago!$G$5:$G$605,DRE!$D451)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SUMIFS(Ago!$J$5:$J$605,Ago!$V$5:$V$605,"Despesa",Ago!$G$5:$G$605,DRE!$D452)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SUMIFS(Ago!$J$5:$J$605,Ago!$V$5:$V$605,"Despesa",Ago!$G$5:$G$605,DRE!$D453)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SUMIFS(Ago!$J$5:$J$605,Ago!$V$5:$V$605,"Despesa",Ago!$G$5:$G$605,DRE!$D454)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SUMIFS(Ago!$J$5:$J$605,Ago!$V$5:$V$605,"Despesa",Ago!$G$5:$G$605,DRE!$D455)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SUMIFS(Ago!$J$5:$J$605,Ago!$V$5:$V$605,"Despesa",Ago!$G$5:$G$605,DRE!$D456)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SUMIFS(Ago!$J$5:$J$605,Ago!$V$5:$V$605,"Despesa",Ago!$G$5:$G$605,DRE!$D457)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SUMIFS(Ago!$J$5:$J$605,Ago!$V$5:$V$605,"Despesa",Ago!$G$5:$G$605,DRE!$D458)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SUMIFS(Ago!$J$5:$J$605,Ago!$V$5:$V$605,"Despesa",Ago!$G$5:$G$605,DRE!$D459)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SUMIFS(Ago!$J$5:$J$605,Ago!$V$5:$V$605,"Despesa",Ago!$G$5:$G$605,DRE!$D460)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SUMIFS(Ago!$J$5:$J$605,Ago!$V$5:$V$605,"Despesa",Ago!$G$5:$G$605,DRE!$D461)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SUMIFS(Ago!$J$5:$J$605,Ago!$V$5:$V$605,"Despesa",Ago!$G$5:$G$605,DRE!$D462)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SUMIFS(Ago!$J$5:$J$605,Ago!$V$5:$V$605,"Despesa",Ago!$G$5:$G$605,DRE!$D463)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SUMIFS(Ago!$J$5:$J$605,Ago!$V$5:$V$605,"Despesa",Ago!$G$5:$G$605,DRE!$D464)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SUMIFS(Ago!$J$5:$J$605,Ago!$V$5:$V$605,"Despesa",Ago!$G$5:$G$605,DRE!$D465)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SUMIFS(Ago!$J$5:$J$605,Ago!$V$5:$V$605,"Despesa",Ago!$G$5:$G$605,DRE!$D466)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SUMIFS(Ago!$J$5:$J$605,Ago!$V$5:$V$605,"Despesa",Ago!$G$5:$G$605,DRE!$D467)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SUMIFS(Ago!$J$5:$J$605,Ago!$V$5:$V$605,"Despesa",Ago!$G$5:$G$605,DRE!$D468)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SUMIFS(Ago!$J$5:$J$605,Ago!$V$5:$V$605,"Despesa",Ago!$G$5:$G$605,DRE!$D469)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SUMIFS(Ago!$J$5:$J$605,Ago!$V$5:$V$605,"Despesa",Ago!$G$5:$G$605,DRE!$D470)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SUMIFS(Ago!$J$5:$J$605,Ago!$V$5:$V$605,"Despesa",Ago!$G$5:$G$605,DRE!$D471)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SUMIFS(Ago!$J$5:$J$605,Ago!$V$5:$V$605,"Despesa",Ago!$G$5:$G$605,DRE!$D472)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SUMIFS(Ago!$J$5:$J$605,Ago!$V$5:$V$605,"Despesa",Ago!$G$5:$G$605,DRE!$D473)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SUMIFS(Ago!$J$5:$J$605,Ago!$V$5:$V$605,"Despesa",Ago!$G$5:$G$605,DRE!$D474)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SUMIFS(Ago!$J$5:$J$605,Ago!$V$5:$V$605,"Despesa",Ago!$G$5:$G$605,DRE!$D475)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SUMIFS(Ago!$J$5:$J$605,Ago!$V$5:$V$605,"Despesa",Ago!$G$5:$G$605,DRE!$D476)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SUMIFS(Ago!$J$5:$J$605,Ago!$V$5:$V$605,"Despesa",Ago!$G$5:$G$605,DRE!$D477)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SUMIFS(Ago!$J$5:$J$605,Ago!$V$5:$V$605,"Despesa",Ago!$G$5:$G$605,DRE!$D478)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SUMIFS(Ago!$J$5:$J$605,Ago!$V$5:$V$605,"Despesa",Ago!$G$5:$G$605,DRE!$D479)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SUMIFS(Ago!$J$5:$J$605,Ago!$V$5:$V$605,"Despesa",Ago!$G$5:$G$605,DRE!$D480)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SUMIFS(Ago!$J$5:$J$605,Ago!$V$5:$V$605,"Despesa",Ago!$G$5:$G$605,DRE!$D481)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SUMIFS(Ago!$J$5:$J$605,Ago!$V$5:$V$605,"Despesa",Ago!$G$5:$G$605,DRE!$D482)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SUMIFS(Ago!$J$5:$J$605,Ago!$V$5:$V$605,"Despesa",Ago!$G$5:$G$605,DRE!$D483)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SUMIFS(Ago!$J$5:$J$605,Ago!$V$5:$V$605,"Despesa",Ago!$G$5:$G$605,DRE!$D484)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SUMIFS(Ago!$J$5:$J$605,Ago!$V$5:$V$605,"Despesa",Ago!$G$5:$G$605,DRE!$D485)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SUMIFS(Ago!$J$5:$J$605,Ago!$V$5:$V$605,"Despesa",Ago!$G$5:$G$605,DRE!$D486)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SUMIFS(Ago!$J$5:$J$605,Ago!$V$5:$V$605,"Despesa",Ago!$G$5:$G$605,DRE!$D487)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SUMIFS(Ago!$J$5:$J$605,Ago!$V$5:$V$605,"Despesa",Ago!$G$5:$G$605,DRE!$D488)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SUMIFS(Ago!$J$5:$J$605,Ago!$V$5:$V$605,"Despesa",Ago!$G$5:$G$605,DRE!$D489)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SUMIFS(Ago!$J$5:$J$605,Ago!$V$5:$V$605,"Despesa",Ago!$G$5:$G$605,DRE!$D490)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SUMIFS(Ago!$J$5:$J$605,Ago!$V$5:$V$605,"Despesa",Ago!$G$5:$G$605,DRE!$D491)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SUMIFS(Ago!$J$5:$J$605,Ago!$V$5:$V$605,"Despesa",Ago!$G$5:$G$605,DRE!$D492)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SUMIFS(Ago!$J$5:$J$605,Ago!$V$5:$V$605,"Despesa",Ago!$G$5:$G$605,DRE!$D493)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SUMIFS(Ago!$J$5:$J$605,Ago!$V$5:$V$605,"Despesa",Ago!$G$5:$G$605,DRE!$D494)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SUMIFS(Ago!$J$5:$J$605,Ago!$V$5:$V$605,"Despesa",Ago!$G$5:$G$605,DRE!$D495)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SUMIFS(Ago!$J$5:$J$605,Ago!$V$5:$V$605,"Despesa",Ago!$G$5:$G$605,DRE!$D496)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SUMIFS(Ago!$J$5:$J$605,Ago!$V$5:$V$605,"Despesa",Ago!$G$5:$G$605,DRE!$D497)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SUMIFS(Ago!$J$5:$J$605,Ago!$V$5:$V$605,"Despesa",Ago!$G$5:$G$605,DRE!$D498)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SUMIFS(Ago!$J$5:$J$605,Ago!$V$5:$V$605,"Despesa",Ago!$G$5:$G$605,DRE!$D499)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SUMIFS(Ago!$J$5:$J$605,Ago!$V$5:$V$605,"Despesa",Ago!$G$5:$G$605,DRE!$D500)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SUMIFS(Ago!$J$5:$J$605,Ago!$V$5:$V$605,"Despesa",Ago!$G$5:$G$605,DRE!$D501)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SUMIFS(Ago!$J$5:$J$605,Ago!$V$5:$V$605,"Despesa",Ago!$G$5:$G$605,DRE!$D502)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SUMIFS(Ago!$J$5:$J$605,Ago!$V$5:$V$605,"Despesa",Ago!$G$5:$G$605,DRE!$D503)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SUMIFS(Ago!$J$5:$J$605,Ago!$V$5:$V$605,"Despesa",Ago!$G$5:$G$605,DRE!$D504)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SUMIFS(Ago!$J$5:$J$605,Ago!$V$5:$V$605,"Despesa",Ago!$G$5:$G$605,DRE!$D505)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SUMIFS(Ago!$J$5:$J$605,Ago!$V$5:$V$605,"Despesa",Ago!$G$5:$G$605,DRE!$D506)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SUMIFS(Ago!$J$5:$J$605,Ago!$V$5:$V$605,"Despesa",Ago!$G$5:$G$605,DRE!$D507)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SUMIFS(Ago!$J$5:$J$605,Ago!$V$5:$V$605,"Despesa",Ago!$G$5:$G$605,DRE!$D508)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SUMIFS(Ago!$J$5:$J$605,Ago!$V$5:$V$605,"Despesa",Ago!$G$5:$G$605,DRE!$D509)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SUMIFS(Ago!$J$5:$J$605,Ago!$V$5:$V$605,"Despesa",Ago!$G$5:$G$605,DRE!$D510)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SUMIFS(Ago!$J$5:$J$605,Ago!$V$5:$V$605,"Despesa",Ago!$G$5:$G$605,DRE!$D511)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SUMIFS(Ago!$J$5:$J$605,Ago!$V$5:$V$605,"Despesa",Ago!$G$5:$G$605,DRE!$D512)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SUMIFS(Ago!$J$5:$J$605,Ago!$V$5:$V$605,"Despesa",Ago!$G$5:$G$605,DRE!$D513)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SUMIFS(Ago!$J$5:$J$605,Ago!$V$5:$V$605,"Despesa",Ago!$G$5:$G$605,DRE!$D514)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SUMIFS(Ago!$J$5:$J$605,Ago!$V$5:$V$605,"Despesa",Ago!$G$5:$G$605,DRE!$D515)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SUMIFS(Ago!$J$5:$J$605,Ago!$V$5:$V$605,"Despesa",Ago!$G$5:$G$605,DRE!$D516)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SUMIFS(Ago!$J$5:$J$605,Ago!$V$5:$V$605,"Despesa",Ago!$G$5:$G$605,DRE!$D517)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SUMIFS(Ago!$J$5:$J$605,Ago!$V$5:$V$605,"Despesa",Ago!$G$5:$G$605,DRE!$D518)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SUMIFS(Ago!$J$5:$J$605,Ago!$V$5:$V$605,"Despesa",Ago!$G$5:$G$605,DRE!$D519)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SUMIFS(Ago!$J$5:$J$605,Ago!$V$5:$V$605,"Despesa",Ago!$G$5:$G$605,DRE!$D520)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SUMIFS(Ago!$J$5:$J$605,Ago!$V$5:$V$605,"Despesa",Ago!$G$5:$G$605,DRE!$D521)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SUMIFS(Ago!$J$5:$J$605,Ago!$V$5:$V$605,"Despesa",Ago!$G$5:$G$605,DRE!$D522)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SUMIFS(Ago!$J$5:$J$605,Ago!$V$5:$V$605,"Despesa",Ago!$G$5:$G$605,DRE!$D523)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SUMIFS(Ago!$J$5:$J$605,Ago!$V$5:$V$605,"Despesa",Ago!$G$5:$G$605,DRE!$D524)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SUMIFS(Ago!$J$5:$J$605,Ago!$V$5:$V$605,"Despesa",Ago!$G$5:$G$605,DRE!$D525)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4407.8500000000004</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19662.75</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947.95</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SUMIFS(Ago!$J$5:$J$605,Ago!$V$5:$V$605,"Despesa",Ago!$G$5:$G$605,DRE!$D527)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1610.95</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1288.4000000000001</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SUMIFS(Ago!$J$5:$J$605,Ago!$V$5:$V$605,"Despesa",Ago!$G$5:$G$605,DRE!$D528)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1718.8500000000001</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SUMIFS(Ago!$J$5:$J$605,Ago!$V$5:$V$605,"Despesa",Ago!$G$5:$G$605,DRE!$D529)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SUMIFS(Ago!$J$5:$J$605,Ago!$V$5:$V$605,"Despesa",Ago!$G$5:$G$605,DRE!$D530)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1112.25</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SUMIFS(Ago!$J$5:$J$605,Ago!$V$5:$V$605,"Despesa",Ago!$G$5:$G$605,DRE!$D531)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2951.25</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SUMIFS(Ago!$J$5:$J$605,Ago!$V$5:$V$605,"Despesa",Ago!$G$5:$G$605,DRE!$D532)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SUMIFS(Ago!$J$5:$J$605,Ago!$V$5:$V$605,"Despesa",Ago!$G$5:$G$605,DRE!$D533)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SUMIFS(Ago!$J$5:$J$605,Ago!$V$5:$V$605,"Despesa",Ago!$G$5:$G$605,DRE!$D534)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SUMIFS(Ago!$J$5:$J$605,Ago!$V$5:$V$605,"Despesa",Ago!$G$5:$G$605,DRE!$D535)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1059.25</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SUMIFS(Ago!$J$5:$J$605,Ago!$V$5:$V$605,"Despesa",Ago!$G$5:$G$605,DRE!$D536)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1059.25</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SUMIFS(Ago!$J$5:$J$605,Ago!$V$5:$V$605,"Despesa",Ago!$G$5:$G$605,DRE!$D537)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SUMIFS(Ago!$J$5:$J$605,Ago!$V$5:$V$605,"Despesa",Ago!$G$5:$G$605,DRE!$D538)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SUMIFS(Ago!$J$5:$J$605,Ago!$V$5:$V$605,"Despesa",Ago!$G$5:$G$605,DRE!$D539)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SUMIFS(Ago!$J$5:$J$605,Ago!$V$5:$V$605,"Despesa",Ago!$G$5:$G$605,DRE!$D540)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SUMIFS(Ago!$J$5:$J$605,Ago!$V$5:$V$605,"Despesa",Ago!$G$5:$G$605,DRE!$D541)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SUMIFS(Ago!$J$5:$J$605,Ago!$V$5:$V$605,"Despesa",Ago!$G$5:$G$605,DRE!$D542)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SUMIFS(Ago!$J$5:$J$605,Ago!$V$5:$V$605,"Despesa",Ago!$G$5:$G$605,DRE!$D543)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SUMIFS(Ago!$J$5:$J$605,Ago!$V$5:$V$605,"Despesa",Ago!$G$5:$G$605,DRE!$D544)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SUMIFS(Ago!$J$5:$J$605,Ago!$V$5:$V$605,"Despesa",Ago!$G$5:$G$605,DRE!$D545)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SUMIFS(Ago!$J$5:$J$605,Ago!$V$5:$V$605,"Despesa",Ago!$G$5:$G$605,DRE!$D546)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SUMIFS(Ago!$J$5:$J$605,Ago!$V$5:$V$605,"Despesa",Ago!$G$5:$G$605,DRE!$D547)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SUMIFS(Ago!$J$5:$J$605,Ago!$V$5:$V$605,"Despesa",Ago!$G$5:$G$605,DRE!$D548)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SUMIFS(Ago!$J$5:$J$605,Ago!$V$5:$V$605,"Despesa",Ago!$G$5:$G$605,DRE!$D549)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SUMIFS(Ago!$J$5:$J$605,Ago!$V$5:$V$605,"Despesa",Ago!$G$5:$G$605,DRE!$D550)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SUMIFS(Ago!$J$5:$J$605,Ago!$V$5:$V$605,"Despesa",Ago!$G$5:$G$605,DRE!$D551)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SUMIFS(Ago!$J$5:$J$605,Ago!$V$5:$V$605,"Despesa",Ago!$G$5:$G$605,DRE!$D552)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SUMIFS(Ago!$J$5:$J$605,Ago!$V$5:$V$605,"Despesa",Ago!$G$5:$G$605,DRE!$D553)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SUMIFS(Ago!$J$5:$J$605,Ago!$V$5:$V$605,"Despesa",Ago!$G$5:$G$605,DRE!$D554)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SUMIFS(Ago!$J$5:$J$605,Ago!$V$5:$V$605,"Despesa",Ago!$G$5:$G$605,DRE!$D555)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SUMIFS(Ago!$J$5:$J$605,Ago!$V$5:$V$605,"Despesa",Ago!$G$5:$G$605,DRE!$D556)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SUMIFS(Ago!$J$5:$J$605,Ago!$V$5:$V$605,"Despesa",Ago!$G$5:$G$605,DRE!$D557)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SUMIFS(Ago!$J$5:$J$605,Ago!$V$5:$V$605,"Despesa",Ago!$G$5:$G$605,DRE!$D558)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SUMIFS(Ago!$J$5:$J$605,Ago!$V$5:$V$605,"Despesa",Ago!$G$5:$G$605,DRE!$D559)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SUMIFS(Ago!$J$5:$J$605,Ago!$V$5:$V$605,"Despesa",Ago!$G$5:$G$605,DRE!$D560)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SUMIFS(Ago!$J$5:$J$605,Ago!$V$5:$V$605,"Despesa",Ago!$G$5:$G$605,DRE!$D561)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SUMIFS(Ago!$J$5:$J$605,Ago!$V$5:$V$605,"Despesa",Ago!$G$5:$G$605,DRE!$D562)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SUMIFS(Ago!$J$5:$J$605,Ago!$V$5:$V$605,"Despesa",Ago!$G$5:$G$605,DRE!$D563)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SUMIFS(Ago!$J$5:$J$605,Ago!$V$5:$V$605,"Despesa",Ago!$G$5:$G$605,DRE!$D564)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SUMIFS(Ago!$J$5:$J$605,Ago!$V$5:$V$605,"Despesa",Ago!$G$5:$G$605,DRE!$D565)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SUMIFS(Ago!$J$5:$J$605,Ago!$V$5:$V$605,"Despesa",Ago!$G$5:$G$605,DRE!$D566)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SUMIFS(Ago!$J$5:$J$605,Ago!$V$5:$V$605,"Despesa",Ago!$G$5:$G$605,DRE!$D567)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SUMIFS(Ago!$J$5:$J$605,Ago!$V$5:$V$605,"Despesa",Ago!$G$5:$G$605,DRE!$D568)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SUMIFS(Ago!$J$5:$J$605,Ago!$V$5:$V$605,"Despesa",Ago!$G$5:$G$605,DRE!$D569)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SUMIFS(Ago!$J$5:$J$605,Ago!$V$5:$V$605,"Despesa",Ago!$G$5:$G$605,DRE!$D570)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SUMIFS(Ago!$J$5:$J$605,Ago!$V$5:$V$605,"Despesa",Ago!$G$5:$G$605,DRE!$D571)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SUMIFS(Ago!$J$5:$J$605,Ago!$V$5:$V$605,"Despesa",Ago!$G$5:$G$605,DRE!$D572)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SUMIFS(Ago!$J$5:$J$605,Ago!$V$5:$V$605,"Despesa",Ago!$G$5:$G$605,DRE!$D573)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SUMIFS(Ago!$J$5:$J$605,Ago!$V$5:$V$605,"Despesa",Ago!$G$5:$G$605,DRE!$D574)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SUMIFS(Ago!$J$5:$J$605,Ago!$V$5:$V$605,"Despesa",Ago!$G$5:$G$605,DRE!$D575)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SUMIFS(Ago!$J$5:$J$605,Ago!$V$5:$V$605,"Despesa",Ago!$G$5:$G$605,DRE!$D576)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SUMIFS(Ago!$J$5:$J$605,Ago!$V$5:$V$605,"Despesa",Ago!$G$5:$G$605,DRE!$D577)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SUMIFS(Ago!$J$5:$J$605,Ago!$V$5:$V$605,"Despesa",Ago!$G$5:$G$605,DRE!$D578)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SUMIFS(Ago!$J$5:$J$605,Ago!$V$5:$V$605,"Despesa",Ago!$G$5:$G$605,DRE!$D579)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SUMIFS(Ago!$J$5:$J$605,Ago!$V$5:$V$605,"Despesa",Ago!$G$5:$G$605,DRE!$D580)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SUMIFS(Ago!$J$5:$J$605,Ago!$V$5:$V$605,"Despesa",Ago!$G$5:$G$605,DRE!$D581)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SUMIFS(Ago!$J$5:$J$605,Ago!$V$5:$V$605,"Despesa",Ago!$G$5:$G$605,DRE!$D582)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SUMIFS(Ago!$J$5:$J$605,Ago!$V$5:$V$605,"Despesa",Ago!$G$5:$G$605,DRE!$D583)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SUMIFS(Ago!$J$5:$J$605,Ago!$V$5:$V$605,"Despesa",Ago!$G$5:$G$605,DRE!$D584)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SUMIFS(Ago!$J$5:$J$605,Ago!$V$5:$V$605,"Despesa",Ago!$G$5:$G$605,DRE!$D585)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SUMIFS(Ago!$J$5:$J$605,Ago!$V$5:$V$605,"Despesa",Ago!$G$5:$G$605,DRE!$D586)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SUMIFS(Ago!$J$5:$J$605,Ago!$V$5:$V$605,"Despesa",Ago!$G$5:$G$605,DRE!$D587)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SUMIFS(Ago!$J$5:$J$605,Ago!$V$5:$V$605,"Despesa",Ago!$G$5:$G$605,DRE!$D588)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SUMIFS(Ago!$J$5:$J$605,Ago!$V$5:$V$605,"Despesa",Ago!$G$5:$G$605,DRE!$D589)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SUMIFS(Ago!$J$5:$J$605,Ago!$V$5:$V$605,"Despesa",Ago!$G$5:$G$605,DRE!$D590)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SUMIFS(Ago!$J$5:$J$605,Ago!$V$5:$V$605,"Despesa",Ago!$G$5:$G$605,DRE!$D591)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SUMIFS(Ago!$J$5:$J$605,Ago!$V$5:$V$605,"Despesa",Ago!$G$5:$G$605,DRE!$D592)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SUMIFS(Ago!$J$5:$J$605,Ago!$V$5:$V$605,"Despesa",Ago!$G$5:$G$605,DRE!$D593)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SUMIFS(Ago!$J$5:$J$605,Ago!$V$5:$V$605,"Despesa",Ago!$G$5:$G$605,DRE!$D594)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SUMIFS(Ago!$J$5:$J$605,Ago!$V$5:$V$605,"Despesa",Ago!$G$5:$G$605,DRE!$D595)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SUMIFS(Ago!$J$5:$J$605,Ago!$V$5:$V$605,"Despesa",Ago!$G$5:$G$605,DRE!$D596)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SUMIFS(Ago!$J$5:$J$605,Ago!$V$5:$V$605,"Despesa",Ago!$G$5:$G$605,DRE!$D597)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SUMIFS(Ago!$J$5:$J$605,Ago!$V$5:$V$605,"Despesa",Ago!$G$5:$G$605,DRE!$D598)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SUMIFS(Ago!$J$5:$J$605,Ago!$V$5:$V$605,"Despesa",Ago!$G$5:$G$605,DRE!$D599)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SUMIFS(Ago!$J$5:$J$605,Ago!$V$5:$V$605,"Despesa",Ago!$G$5:$G$605,DRE!$D600)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SUMIFS(Ago!$J$5:$J$605,Ago!$V$5:$V$605,"Despesa",Ago!$G$5:$G$605,DRE!$D601)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SUMIFS(Ago!$J$5:$J$605,Ago!$V$5:$V$605,"Despesa",Ago!$G$5:$G$605,DRE!$D602)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SUMIFS(Ago!$J$5:$J$605,Ago!$V$5:$V$605,"Despesa",Ago!$G$5:$G$605,DRE!$D603)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SUMIFS(Ago!$J$5:$J$605,Ago!$V$5:$V$605,"Despesa",Ago!$G$5:$G$605,DRE!$D604)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SUMIFS(Ago!$J$5:$J$605,Ago!$V$5:$V$605,"Despesa",Ago!$G$5:$G$605,DRE!$D605)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SUMIFS(Ago!$J$5:$J$605,Ago!$V$5:$V$605,"Despesa",Ago!$G$5:$G$605,DRE!$D606)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SUMIFS(Ago!$J$5:$J$605,Ago!$V$5:$V$605,"Despesa",Ago!$G$5:$G$605,DRE!$D607)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SUMIFS(Ago!$J$5:$J$605,Ago!$V$5:$V$605,"Despesa",Ago!$G$5:$G$605,DRE!$D608)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SUMIFS(Ago!$J$5:$J$605,Ago!$V$5:$V$605,"Despesa",Ago!$G$5:$G$605,DRE!$D609)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SUMIFS(Ago!$J$5:$J$605,Ago!$V$5:$V$605,"Despesa",Ago!$G$5:$G$605,DRE!$D610)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SUMIFS(Ago!$J$5:$J$605,Ago!$V$5:$V$605,"Despesa",Ago!$G$5:$G$605,DRE!$D611)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SUMIFS(Ago!$J$5:$J$605,Ago!$V$5:$V$605,"Despesa",Ago!$G$5:$G$605,DRE!$D612)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SUMIFS(Ago!$J$5:$J$605,Ago!$V$5:$V$605,"Despesa",Ago!$G$5:$G$605,DRE!$D613)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SUMIFS(Ago!$J$5:$J$605,Ago!$V$5:$V$605,"Despesa",Ago!$G$5:$G$605,DRE!$D614)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SUMIFS(Ago!$J$5:$J$605,Ago!$V$5:$V$605,"Despesa",Ago!$G$5:$G$605,DRE!$D615)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SUMIFS(Ago!$J$5:$J$605,Ago!$V$5:$V$605,"Despesa",Ago!$G$5:$G$605,DRE!$D616)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SUMIFS(Ago!$J$5:$J$605,Ago!$V$5:$V$605,"Despesa",Ago!$G$5:$G$605,DRE!$D617)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SUMIFS(Ago!$J$5:$J$605,Ago!$V$5:$V$605,"Despesa",Ago!$G$5:$G$605,DRE!$D618)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SUMIFS(Ago!$J$5:$J$605,Ago!$V$5:$V$605,"Despesa",Ago!$G$5:$G$605,DRE!$D619)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SUMIFS(Ago!$J$5:$J$605,Ago!$V$5:$V$605,"Despesa",Ago!$G$5:$G$605,DRE!$D620)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SUMIFS(Ago!$J$5:$J$605,Ago!$V$5:$V$605,"Despesa",Ago!$G$5:$G$605,DRE!$D621)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SUMIFS(Ago!$J$5:$J$605,Ago!$V$5:$V$605,"Despesa",Ago!$G$5:$G$605,DRE!$D622)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SUMIFS(Ago!$J$5:$J$605,Ago!$V$5:$V$605,"Despesa",Ago!$G$5:$G$605,DRE!$D623)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SUMIFS(Ago!$J$5:$J$605,Ago!$V$5:$V$605,"Despesa",Ago!$G$5:$G$605,DRE!$D624)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SUMIFS(Ago!$J$5:$J$605,Ago!$V$5:$V$605,"Despesa",Ago!$G$5:$G$605,DRE!$D625)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SUMIFS(Ago!$J$5:$J$605,Ago!$V$5:$V$605,"Despesa",Ago!$G$5:$G$605,DRE!$D627)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SUMIFS(Ago!$J$5:$J$605,Ago!$V$5:$V$605,"Despesa",Ago!$G$5:$G$605,DRE!$D628)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SUMIFS(Ago!$J$5:$J$605,Ago!$V$5:$V$605,"Despesa",Ago!$G$5:$G$605,DRE!$D629)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SUMIFS(Ago!$J$5:$J$605,Ago!$V$5:$V$605,"Despesa",Ago!$G$5:$G$605,DRE!$D630)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SUMIFS(Ago!$J$5:$J$605,Ago!$V$5:$V$605,"Despesa",Ago!$G$5:$G$605,DRE!$D631)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SUMIFS(Ago!$J$5:$J$605,Ago!$V$5:$V$605,"Despesa",Ago!$G$5:$G$605,DRE!$D632)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SUMIFS(Ago!$J$5:$J$605,Ago!$V$5:$V$605,"Despesa",Ago!$G$5:$G$605,DRE!$D633)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SUMIFS(Ago!$J$5:$J$605,Ago!$V$5:$V$605,"Despesa",Ago!$G$5:$G$605,DRE!$D634)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SUMIFS(Ago!$J$5:$J$605,Ago!$V$5:$V$605,"Despesa",Ago!$G$5:$G$605,DRE!$D635)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SUMIFS(Ago!$J$5:$J$605,Ago!$V$5:$V$605,"Despesa",Ago!$G$5:$G$605,DRE!$D636)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SUMIFS(Ago!$J$5:$J$605,Ago!$V$5:$V$605,"Despesa",Ago!$G$5:$G$605,DRE!$D637)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SUMIFS(Ago!$J$5:$J$605,Ago!$V$5:$V$605,"Despesa",Ago!$G$5:$G$605,DRE!$D638)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SUMIFS(Ago!$J$5:$J$605,Ago!$V$5:$V$605,"Despesa",Ago!$G$5:$G$605,DRE!$D639)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SUMIFS(Ago!$J$5:$J$605,Ago!$V$5:$V$605,"Despesa",Ago!$G$5:$G$605,DRE!$D640)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SUMIFS(Ago!$J$5:$J$605,Ago!$V$5:$V$605,"Despesa",Ago!$G$5:$G$605,DRE!$D641)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SUMIFS(Ago!$J$5:$J$605,Ago!$V$5:$V$605,"Despesa",Ago!$G$5:$G$605,DRE!$D642)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SUMIFS(Ago!$J$5:$J$605,Ago!$V$5:$V$605,"Despesa",Ago!$G$5:$G$605,DRE!$D643)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SUMIFS(Ago!$J$5:$J$605,Ago!$V$5:$V$605,"Despesa",Ago!$G$5:$G$605,DRE!$D644)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SUMIFS(Ago!$J$5:$J$605,Ago!$V$5:$V$605,"Despesa",Ago!$G$5:$G$605,DRE!$D645)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SUMIFS(Ago!$J$5:$J$605,Ago!$V$5:$V$605,"Despesa",Ago!$G$5:$G$605,DRE!$D646)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SUMIFS(Ago!$J$5:$J$605,Ago!$V$5:$V$605,"Despesa",Ago!$G$5:$G$605,DRE!$D647)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SUMIFS(Ago!$J$5:$J$605,Ago!$V$5:$V$605,"Despesa",Ago!$G$5:$G$605,DRE!$D648)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SUMIFS(Ago!$J$5:$J$605,Ago!$V$5:$V$605,"Despesa",Ago!$G$5:$G$605,DRE!$D649)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SUMIFS(Ago!$J$5:$J$605,Ago!$V$5:$V$605,"Despesa",Ago!$G$5:$G$605,DRE!$D650)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SUMIFS(Ago!$J$5:$J$605,Ago!$V$5:$V$605,"Despesa",Ago!$G$5:$G$605,DRE!$D651)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SUMIFS(Ago!$J$5:$J$605,Ago!$V$5:$V$605,"Despesa",Ago!$G$5:$G$605,DRE!$D652)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SUMIFS(Ago!$J$5:$J$605,Ago!$V$5:$V$605,"Despesa",Ago!$G$5:$G$605,DRE!$D653)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SUMIFS(Ago!$J$5:$J$605,Ago!$V$5:$V$605,"Despesa",Ago!$G$5:$G$605,DRE!$D654)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SUMIFS(Ago!$J$5:$J$605,Ago!$V$5:$V$605,"Despesa",Ago!$G$5:$G$605,DRE!$D655)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SUMIFS(Ago!$J$5:$J$605,Ago!$V$5:$V$605,"Despesa",Ago!$G$5:$G$605,DRE!$D656)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SUMIFS(Ago!$J$5:$J$605,Ago!$V$5:$V$605,"Despesa",Ago!$G$5:$G$605,DRE!$D657)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SUMIFS(Ago!$J$5:$J$605,Ago!$V$5:$V$605,"Despesa",Ago!$G$5:$G$605,DRE!$D658)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SUMIFS(Ago!$J$5:$J$605,Ago!$V$5:$V$605,"Despesa",Ago!$G$5:$G$605,DRE!$D659)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SUMIFS(Ago!$J$5:$J$605,Ago!$V$5:$V$605,"Despesa",Ago!$G$5:$G$605,DRE!$D660)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SUMIFS(Ago!$J$5:$J$605,Ago!$V$5:$V$605,"Despesa",Ago!$G$5:$G$605,DRE!$D661)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SUMIFS(Ago!$J$5:$J$605,Ago!$V$5:$V$605,"Despesa",Ago!$G$5:$G$605,DRE!$D662)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SUMIFS(Ago!$J$5:$J$605,Ago!$V$5:$V$605,"Despesa",Ago!$G$5:$G$605,DRE!$D663)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SUMIFS(Ago!$J$5:$J$605,Ago!$V$5:$V$605,"Despesa",Ago!$G$5:$G$605,DRE!$D664)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SUMIFS(Ago!$J$5:$J$605,Ago!$V$5:$V$605,"Despesa",Ago!$G$5:$G$605,DRE!$D665)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SUMIFS(Ago!$J$5:$J$605,Ago!$V$5:$V$605,"Despesa",Ago!$G$5:$G$605,DRE!$D666)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SUMIFS(Ago!$J$5:$J$605,Ago!$V$5:$V$605,"Despesa",Ago!$G$5:$G$605,DRE!$D667)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SUMIFS(Ago!$J$5:$J$605,Ago!$V$5:$V$605,"Despesa",Ago!$G$5:$G$605,DRE!$D668)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SUMIFS(Ago!$J$5:$J$605,Ago!$V$5:$V$605,"Despesa",Ago!$G$5:$G$605,DRE!$D669)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SUMIFS(Ago!$J$5:$J$605,Ago!$V$5:$V$605,"Despesa",Ago!$G$5:$G$605,DRE!$D670)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SUMIFS(Ago!$J$5:$J$605,Ago!$V$5:$V$605,"Despesa",Ago!$G$5:$G$605,DRE!$D671)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SUMIFS(Ago!$J$5:$J$605,Ago!$V$5:$V$605,"Despesa",Ago!$G$5:$G$605,DRE!$D672)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SUMIFS(Ago!$J$5:$J$605,Ago!$V$5:$V$605,"Despesa",Ago!$G$5:$G$605,DRE!$D673)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SUMIFS(Ago!$J$5:$J$605,Ago!$V$5:$V$605,"Despesa",Ago!$G$5:$G$605,DRE!$D674)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SUMIFS(Ago!$J$5:$J$605,Ago!$V$5:$V$605,"Despesa",Ago!$G$5:$G$605,DRE!$D675)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SUMIFS(Ago!$J$5:$J$605,Ago!$V$5:$V$605,"Despesa",Ago!$G$5:$G$605,DRE!$D676)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SUMIFS(Ago!$J$5:$J$605,Ago!$V$5:$V$605,"Despesa",Ago!$G$5:$G$605,DRE!$D677)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SUMIFS(Ago!$J$5:$J$605,Ago!$V$5:$V$605,"Despesa",Ago!$G$5:$G$605,DRE!$D678)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SUMIFS(Ago!$J$5:$J$605,Ago!$V$5:$V$605,"Despesa",Ago!$G$5:$G$605,DRE!$D679)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SUMIFS(Ago!$J$5:$J$605,Ago!$V$5:$V$605,"Despesa",Ago!$G$5:$G$605,DRE!$D680)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SUMIFS(Ago!$J$5:$J$605,Ago!$V$5:$V$605,"Despesa",Ago!$G$5:$G$605,DRE!$D681)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SUMIFS(Ago!$J$5:$J$605,Ago!$V$5:$V$605,"Despesa",Ago!$G$5:$G$605,DRE!$D682)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SUMIFS(Ago!$J$5:$J$605,Ago!$V$5:$V$605,"Despesa",Ago!$G$5:$G$605,DRE!$D683)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SUMIFS(Ago!$J$5:$J$605,Ago!$V$5:$V$605,"Despesa",Ago!$G$5:$G$605,DRE!$D684)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SUMIFS(Ago!$J$5:$J$605,Ago!$V$5:$V$605,"Despesa",Ago!$G$5:$G$605,DRE!$D685)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SUMIFS(Ago!$J$5:$J$605,Ago!$V$5:$V$605,"Despesa",Ago!$G$5:$G$605,DRE!$D686)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SUMIFS(Ago!$J$5:$J$605,Ago!$V$5:$V$605,"Despesa",Ago!$G$5:$G$605,DRE!$D687)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SUMIFS(Ago!$J$5:$J$605,Ago!$V$5:$V$605,"Despesa",Ago!$G$5:$G$605,DRE!$D688)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SUMIFS(Ago!$J$5:$J$605,Ago!$V$5:$V$605,"Despesa",Ago!$G$5:$G$605,DRE!$D689)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SUMIFS(Ago!$J$5:$J$605,Ago!$V$5:$V$605,"Despesa",Ago!$G$5:$G$605,DRE!$D690)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SUMIFS(Ago!$J$5:$J$605,Ago!$V$5:$V$605,"Despesa",Ago!$G$5:$G$605,DRE!$D691)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SUMIFS(Ago!$J$5:$J$605,Ago!$V$5:$V$605,"Despesa",Ago!$G$5:$G$605,DRE!$D692)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SUMIFS(Ago!$J$5:$J$605,Ago!$V$5:$V$605,"Despesa",Ago!$G$5:$G$605,DRE!$D693)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SUMIFS(Ago!$J$5:$J$605,Ago!$V$5:$V$605,"Despesa",Ago!$G$5:$G$605,DRE!$D694)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SUMIFS(Ago!$J$5:$J$605,Ago!$V$5:$V$605,"Despesa",Ago!$G$5:$G$605,DRE!$D695)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SUMIFS(Ago!$J$5:$J$605,Ago!$V$5:$V$605,"Despesa",Ago!$G$5:$G$605,DRE!$D696)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SUMIFS(Ago!$J$5:$J$605,Ago!$V$5:$V$605,"Despesa",Ago!$G$5:$G$605,DRE!$D697)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SUMIFS(Ago!$J$5:$J$605,Ago!$V$5:$V$605,"Despesa",Ago!$G$5:$G$605,DRE!$D698)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SUMIFS(Ago!$J$5:$J$605,Ago!$V$5:$V$605,"Despesa",Ago!$G$5:$G$605,DRE!$D699)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SUMIFS(Ago!$J$5:$J$605,Ago!$V$5:$V$605,"Despesa",Ago!$G$5:$G$605,DRE!$D700)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SUMIFS(Ago!$J$5:$J$605,Ago!$V$5:$V$605,"Despesa",Ago!$G$5:$G$605,DRE!$D701)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SUMIFS(Ago!$J$5:$J$605,Ago!$V$5:$V$605,"Despesa",Ago!$G$5:$G$605,DRE!$D702)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SUMIFS(Ago!$J$5:$J$605,Ago!$V$5:$V$605,"Despesa",Ago!$G$5:$G$605,DRE!$D703)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SUMIFS(Ago!$J$5:$J$605,Ago!$V$5:$V$605,"Despesa",Ago!$G$5:$G$605,DRE!$D704)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SUMIFS(Ago!$J$5:$J$605,Ago!$V$5:$V$605,"Despesa",Ago!$G$5:$G$605,DRE!$D705)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SUMIFS(Ago!$J$5:$J$605,Ago!$V$5:$V$605,"Despesa",Ago!$G$5:$G$605,DRE!$D706)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SUMIFS(Ago!$J$5:$J$605,Ago!$V$5:$V$605,"Despesa",Ago!$G$5:$G$605,DRE!$D707)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SUMIFS(Ago!$J$5:$J$605,Ago!$V$5:$V$605,"Despesa",Ago!$G$5:$G$605,DRE!$D708)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SUMIFS(Ago!$J$5:$J$605,Ago!$V$5:$V$605,"Despesa",Ago!$G$5:$G$605,DRE!$D709)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SUMIFS(Ago!$J$5:$J$605,Ago!$V$5:$V$605,"Despesa",Ago!$G$5:$G$605,DRE!$D710)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SUMIFS(Ago!$J$5:$J$605,Ago!$V$5:$V$605,"Despesa",Ago!$G$5:$G$605,DRE!$D711)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SUMIFS(Ago!$J$5:$J$605,Ago!$V$5:$V$605,"Despesa",Ago!$G$5:$G$605,DRE!$D712)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SUMIFS(Ago!$J$5:$J$605,Ago!$V$5:$V$605,"Despesa",Ago!$G$5:$G$605,DRE!$D713)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SUMIFS(Ago!$J$5:$J$605,Ago!$V$5:$V$605,"Despesa",Ago!$G$5:$G$605,DRE!$D714)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SUMIFS(Ago!$J$5:$J$605,Ago!$V$5:$V$605,"Despesa",Ago!$G$5:$G$605,DRE!$D715)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SUMIFS(Ago!$J$5:$J$605,Ago!$V$5:$V$605,"Despesa",Ago!$G$5:$G$605,DRE!$D716)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SUMIFS(Ago!$J$5:$J$605,Ago!$V$5:$V$605,"Despesa",Ago!$G$5:$G$605,DRE!$D717)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SUMIFS(Ago!$J$5:$J$605,Ago!$V$5:$V$605,"Despesa",Ago!$G$5:$G$605,DRE!$D718)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SUMIFS(Ago!$J$5:$J$605,Ago!$V$5:$V$605,"Despesa",Ago!$G$5:$G$605,DRE!$D719)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SUMIFS(Ago!$J$5:$J$605,Ago!$V$5:$V$605,"Despesa",Ago!$G$5:$G$605,DRE!$D720)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SUMIFS(Ago!$J$5:$J$605,Ago!$V$5:$V$605,"Despesa",Ago!$G$5:$G$605,DRE!$D721)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SUMIFS(Ago!$J$5:$J$605,Ago!$V$5:$V$605,"Despesa",Ago!$G$5:$G$605,DRE!$D722)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SUMIFS(Ago!$J$5:$J$605,Ago!$V$5:$V$605,"Despesa",Ago!$G$5:$G$605,DRE!$D723)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SUMIFS(Ago!$J$5:$J$605,Ago!$V$5:$V$605,"Despesa",Ago!$G$5:$G$605,DRE!$D724)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SUMIFS(Ago!$J$5:$J$605,Ago!$V$5:$V$605,"Despesa",Ago!$G$5:$G$605,DRE!$D725)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51" t="s">
        <v>93</v>
      </c>
      <c r="D727" s="252"/>
      <c r="E727" s="103">
        <f>E729-E829</f>
        <v>-2200.63</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-3777.63</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SUMIFS(Ago!$J$5:$J$605,Ago!$V$5:$V$605,"Receita",Ago!$G$5:$G$605,DRE!$D730)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SUMIFS(Ago!$J$5:$J$605,Ago!$V$5:$V$605,"Receita",Ago!$G$5:$G$605,DRE!$D731)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SUMIFS(Ago!$J$5:$J$605,Ago!$V$5:$V$605,"Receita",Ago!$G$5:$G$605,DRE!$D732)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SUMIFS(Ago!$J$5:$J$605,Ago!$V$5:$V$605,"Receita",Ago!$G$5:$G$605,DRE!$D733)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SUMIFS(Ago!$J$5:$J$605,Ago!$V$5:$V$605,"Receita",Ago!$G$5:$G$605,DRE!$D734)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SUMIFS(Ago!$J$5:$J$605,Ago!$V$5:$V$605,"Receita",Ago!$G$5:$G$605,DRE!$D735)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SUMIFS(Ago!$J$5:$J$605,Ago!$V$5:$V$605,"Receita",Ago!$G$5:$G$605,DRE!$D736)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SUMIFS(Ago!$J$5:$J$605,Ago!$V$5:$V$605,"Receita",Ago!$G$5:$G$605,DRE!$D737)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SUMIFS(Ago!$J$5:$J$605,Ago!$V$5:$V$605,"Receita",Ago!$G$5:$G$605,DRE!$D738)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SUMIFS(Ago!$J$5:$J$605,Ago!$V$5:$V$605,"Receita",Ago!$G$5:$G$605,DRE!$D739)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SUMIFS(Ago!$J$5:$J$605,Ago!$V$5:$V$605,"Receita",Ago!$G$5:$G$605,DRE!$D740)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SUMIFS(Ago!$J$5:$J$605,Ago!$V$5:$V$605,"Receita",Ago!$G$5:$G$605,DRE!$D741)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SUMIFS(Ago!$J$5:$J$605,Ago!$V$5:$V$605,"Receita",Ago!$G$5:$G$605,DRE!$D742)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SUMIFS(Ago!$J$5:$J$605,Ago!$V$5:$V$605,"Receita",Ago!$G$5:$G$605,DRE!$D743)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SUMIFS(Ago!$J$5:$J$605,Ago!$V$5:$V$605,"Receita",Ago!$G$5:$G$605,DRE!$D744)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SUMIFS(Ago!$J$5:$J$605,Ago!$V$5:$V$605,"Receita",Ago!$G$5:$G$605,DRE!$D745)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SUMIFS(Ago!$J$5:$J$605,Ago!$V$5:$V$605,"Receita",Ago!$G$5:$G$605,DRE!$D746)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SUMIFS(Ago!$J$5:$J$605,Ago!$V$5:$V$605,"Receita",Ago!$G$5:$G$605,DRE!$D747)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SUMIFS(Ago!$J$5:$J$605,Ago!$V$5:$V$605,"Receita",Ago!$G$5:$G$605,DRE!$D748)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SUMIFS(Ago!$J$5:$J$605,Ago!$V$5:$V$605,"Receita",Ago!$G$5:$G$605,DRE!$D749)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SUMIFS(Ago!$J$5:$J$605,Ago!$V$5:$V$605,"Receita",Ago!$G$5:$G$605,DRE!$D750)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SUMIFS(Ago!$J$5:$J$605,Ago!$V$5:$V$605,"Receita",Ago!$G$5:$G$605,DRE!$D751)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SUMIFS(Ago!$J$5:$J$605,Ago!$V$5:$V$605,"Receita",Ago!$G$5:$G$605,DRE!$D752)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SUMIFS(Ago!$J$5:$J$605,Ago!$V$5:$V$605,"Receita",Ago!$G$5:$G$605,DRE!$D753)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SUMIFS(Ago!$J$5:$J$605,Ago!$V$5:$V$605,"Receita",Ago!$G$5:$G$605,DRE!$D754)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SUMIFS(Ago!$J$5:$J$605,Ago!$V$5:$V$605,"Receita",Ago!$G$5:$G$605,DRE!$D755)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SUMIFS(Ago!$J$5:$J$605,Ago!$V$5:$V$605,"Receita",Ago!$G$5:$G$605,DRE!$D756)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SUMIFS(Ago!$J$5:$J$605,Ago!$V$5:$V$605,"Receita",Ago!$G$5:$G$605,DRE!$D757)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SUMIFS(Ago!$J$5:$J$605,Ago!$V$5:$V$605,"Receita",Ago!$G$5:$G$605,DRE!$D758)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SUMIFS(Ago!$J$5:$J$605,Ago!$V$5:$V$605,"Receita",Ago!$G$5:$G$605,DRE!$D759)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SUMIFS(Ago!$J$5:$J$605,Ago!$V$5:$V$605,"Receita",Ago!$G$5:$G$605,DRE!$D760)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SUMIFS(Ago!$J$5:$J$605,Ago!$V$5:$V$605,"Receita",Ago!$G$5:$G$605,DRE!$D761)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SUMIFS(Ago!$J$5:$J$605,Ago!$V$5:$V$605,"Receita",Ago!$G$5:$G$605,DRE!$D762)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SUMIFS(Ago!$J$5:$J$605,Ago!$V$5:$V$605,"Receita",Ago!$G$5:$G$605,DRE!$D763)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SUMIFS(Ago!$J$5:$J$605,Ago!$V$5:$V$605,"Receita",Ago!$G$5:$G$605,DRE!$D764)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SUMIFS(Ago!$J$5:$J$605,Ago!$V$5:$V$605,"Receita",Ago!$G$5:$G$605,DRE!$D765)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SUMIFS(Ago!$J$5:$J$605,Ago!$V$5:$V$605,"Receita",Ago!$G$5:$G$605,DRE!$D766)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SUMIFS(Ago!$J$5:$J$605,Ago!$V$5:$V$605,"Receita",Ago!$G$5:$G$605,DRE!$D767)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SUMIFS(Ago!$J$5:$J$605,Ago!$V$5:$V$605,"Receita",Ago!$G$5:$G$605,DRE!$D768)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SUMIFS(Ago!$J$5:$J$605,Ago!$V$5:$V$605,"Receita",Ago!$G$5:$G$605,DRE!$D769)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SUMIFS(Ago!$J$5:$J$605,Ago!$V$5:$V$605,"Receita",Ago!$G$5:$G$605,DRE!$D770)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SUMIFS(Ago!$J$5:$J$605,Ago!$V$5:$V$605,"Receita",Ago!$G$5:$G$605,DRE!$D771)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SUMIFS(Ago!$J$5:$J$605,Ago!$V$5:$V$605,"Receita",Ago!$G$5:$G$605,DRE!$D772)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SUMIFS(Ago!$J$5:$J$605,Ago!$V$5:$V$605,"Receita",Ago!$G$5:$G$605,DRE!$D773)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SUMIFS(Ago!$J$5:$J$605,Ago!$V$5:$V$605,"Receita",Ago!$G$5:$G$605,DRE!$D774)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SUMIFS(Ago!$J$5:$J$605,Ago!$V$5:$V$605,"Receita",Ago!$G$5:$G$605,DRE!$D775)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SUMIFS(Ago!$J$5:$J$605,Ago!$V$5:$V$605,"Receita",Ago!$G$5:$G$605,DRE!$D776)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SUMIFS(Ago!$J$5:$J$605,Ago!$V$5:$V$605,"Receita",Ago!$G$5:$G$605,DRE!$D777)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SUMIFS(Ago!$J$5:$J$605,Ago!$V$5:$V$605,"Receita",Ago!$G$5:$G$605,DRE!$D778)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SUMIFS(Ago!$J$5:$J$605,Ago!$V$5:$V$605,"Receita",Ago!$G$5:$G$605,DRE!$D779)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SUMIFS(Ago!$J$5:$J$605,Ago!$V$5:$V$605,"Receita",Ago!$G$5:$G$605,DRE!$D780)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SUMIFS(Ago!$J$5:$J$605,Ago!$V$5:$V$605,"Receita",Ago!$G$5:$G$605,DRE!$D781)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SUMIFS(Ago!$J$5:$J$605,Ago!$V$5:$V$605,"Receita",Ago!$G$5:$G$605,DRE!$D782)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SUMIFS(Ago!$J$5:$J$605,Ago!$V$5:$V$605,"Receita",Ago!$G$5:$G$605,DRE!$D783)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SUMIFS(Ago!$J$5:$J$605,Ago!$V$5:$V$605,"Receita",Ago!$G$5:$G$605,DRE!$D784)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SUMIFS(Ago!$J$5:$J$605,Ago!$V$5:$V$605,"Receita",Ago!$G$5:$G$605,DRE!$D785)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SUMIFS(Ago!$J$5:$J$605,Ago!$V$5:$V$605,"Receita",Ago!$G$5:$G$605,DRE!$D786)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SUMIFS(Ago!$J$5:$J$605,Ago!$V$5:$V$605,"Receita",Ago!$G$5:$G$605,DRE!$D787)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SUMIFS(Ago!$J$5:$J$605,Ago!$V$5:$V$605,"Receita",Ago!$G$5:$G$605,DRE!$D788)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SUMIFS(Ago!$J$5:$J$605,Ago!$V$5:$V$605,"Receita",Ago!$G$5:$G$605,DRE!$D789)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SUMIFS(Ago!$J$5:$J$605,Ago!$V$5:$V$605,"Receita",Ago!$G$5:$G$605,DRE!$D790)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SUMIFS(Ago!$J$5:$J$605,Ago!$V$5:$V$605,"Receita",Ago!$G$5:$G$605,DRE!$D791)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SUMIFS(Ago!$J$5:$J$605,Ago!$V$5:$V$605,"Receita",Ago!$G$5:$G$605,DRE!$D792)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SUMIFS(Ago!$J$5:$J$605,Ago!$V$5:$V$605,"Receita",Ago!$G$5:$G$605,DRE!$D793)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SUMIFS(Ago!$J$5:$J$605,Ago!$V$5:$V$605,"Receita",Ago!$G$5:$G$605,DRE!$D794)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SUMIFS(Ago!$J$5:$J$605,Ago!$V$5:$V$605,"Receita",Ago!$G$5:$G$605,DRE!$D795)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SUMIFS(Ago!$J$5:$J$605,Ago!$V$5:$V$605,"Receita",Ago!$G$5:$G$605,DRE!$D796)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SUMIFS(Ago!$J$5:$J$605,Ago!$V$5:$V$605,"Receita",Ago!$G$5:$G$605,DRE!$D797)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SUMIFS(Ago!$J$5:$J$605,Ago!$V$5:$V$605,"Receita",Ago!$G$5:$G$605,DRE!$D798)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SUMIFS(Ago!$J$5:$J$605,Ago!$V$5:$V$605,"Receita",Ago!$G$5:$G$605,DRE!$D799)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SUMIFS(Ago!$J$5:$J$605,Ago!$V$5:$V$605,"Receita",Ago!$G$5:$G$605,DRE!$D800)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SUMIFS(Ago!$J$5:$J$605,Ago!$V$5:$V$605,"Receita",Ago!$G$5:$G$605,DRE!$D801)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SUMIFS(Ago!$J$5:$J$605,Ago!$V$5:$V$605,"Receita",Ago!$G$5:$G$605,DRE!$D802)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SUMIFS(Ago!$J$5:$J$605,Ago!$V$5:$V$605,"Receita",Ago!$G$5:$G$605,DRE!$D803)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SUMIFS(Ago!$J$5:$J$605,Ago!$V$5:$V$605,"Receita",Ago!$G$5:$G$605,DRE!$D804)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SUMIFS(Ago!$J$5:$J$605,Ago!$V$5:$V$605,"Receita",Ago!$G$5:$G$605,DRE!$D805)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SUMIFS(Ago!$J$5:$J$605,Ago!$V$5:$V$605,"Receita",Ago!$G$5:$G$605,DRE!$D806)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SUMIFS(Ago!$J$5:$J$605,Ago!$V$5:$V$605,"Receita",Ago!$G$5:$G$605,DRE!$D807)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SUMIFS(Ago!$J$5:$J$605,Ago!$V$5:$V$605,"Receita",Ago!$G$5:$G$605,DRE!$D808)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SUMIFS(Ago!$J$5:$J$605,Ago!$V$5:$V$605,"Receita",Ago!$G$5:$G$605,DRE!$D809)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SUMIFS(Ago!$J$5:$J$605,Ago!$V$5:$V$605,"Receita",Ago!$G$5:$G$605,DRE!$D810)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SUMIFS(Ago!$J$5:$J$605,Ago!$V$5:$V$605,"Receita",Ago!$G$5:$G$605,DRE!$D811)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SUMIFS(Ago!$J$5:$J$605,Ago!$V$5:$V$605,"Receita",Ago!$G$5:$G$605,DRE!$D812)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SUMIFS(Ago!$J$5:$J$605,Ago!$V$5:$V$605,"Receita",Ago!$G$5:$G$605,DRE!$D813)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SUMIFS(Ago!$J$5:$J$605,Ago!$V$5:$V$605,"Receita",Ago!$G$5:$G$605,DRE!$D814)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SUMIFS(Ago!$J$5:$J$605,Ago!$V$5:$V$605,"Receita",Ago!$G$5:$G$605,DRE!$D815)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SUMIFS(Ago!$J$5:$J$605,Ago!$V$5:$V$605,"Receita",Ago!$G$5:$G$605,DRE!$D816)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SUMIFS(Ago!$J$5:$J$605,Ago!$V$5:$V$605,"Receita",Ago!$G$5:$G$605,DRE!$D817)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SUMIFS(Ago!$J$5:$J$605,Ago!$V$5:$V$605,"Receita",Ago!$G$5:$G$605,DRE!$D818)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SUMIFS(Ago!$J$5:$J$605,Ago!$V$5:$V$605,"Receita",Ago!$G$5:$G$605,DRE!$D819)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SUMIFS(Ago!$J$5:$J$605,Ago!$V$5:$V$605,"Receita",Ago!$G$5:$G$605,DRE!$D820)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SUMIFS(Ago!$J$5:$J$605,Ago!$V$5:$V$605,"Receita",Ago!$G$5:$G$605,DRE!$D821)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SUMIFS(Ago!$J$5:$J$605,Ago!$V$5:$V$605,"Receita",Ago!$G$5:$G$605,DRE!$D822)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SUMIFS(Ago!$J$5:$J$605,Ago!$V$5:$V$605,"Receita",Ago!$G$5:$G$605,DRE!$D823)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SUMIFS(Ago!$J$5:$J$605,Ago!$V$5:$V$605,"Receita",Ago!$G$5:$G$605,DRE!$D824)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SUMIFS(Ago!$J$5:$J$605,Ago!$V$5:$V$605,"Receita",Ago!$G$5:$G$605,DRE!$D825)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SUMIFS(Ago!$J$5:$J$605,Ago!$V$5:$V$605,"Receita",Ago!$G$5:$G$605,DRE!$D826)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SUMIFS(Ago!$J$5:$J$605,Ago!$V$5:$V$605,"Receita",Ago!$G$5:$G$605,DRE!$D827)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SUMIFS(Ago!$J$5:$J$605,Ago!$V$5:$V$605,"Receita",Ago!$G$5:$G$605,DRE!$D828)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2200.63</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3777.63</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2200.63</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SUMIFS(Ago!$J$5:$J$605,Ago!$V$5:$V$605,"Despesa",Ago!$G$5:$G$605,DRE!$D830)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3777.63</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SUMIFS(Ago!$J$5:$J$605,Ago!$V$5:$V$605,"Despesa",Ago!$G$5:$G$605,DRE!$D831)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SUMIFS(Ago!$J$5:$J$605,Ago!$V$5:$V$605,"Despesa",Ago!$G$5:$G$605,DRE!$D832)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SUMIFS(Ago!$J$5:$J$605,Ago!$V$5:$V$605,"Despesa",Ago!$G$5:$G$605,DRE!$D833)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SUMIFS(Ago!$J$5:$J$605,Ago!$V$5:$V$605,"Despesa",Ago!$G$5:$G$605,DRE!$D834)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SUMIFS(Ago!$J$5:$J$605,Ago!$V$5:$V$605,"Despesa",Ago!$G$5:$G$605,DRE!$D835)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SUMIFS(Ago!$J$5:$J$605,Ago!$V$5:$V$605,"Despesa",Ago!$G$5:$G$605,DRE!$D836)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SUMIFS(Ago!$J$5:$J$605,Ago!$V$5:$V$605,"Despesa",Ago!$G$5:$G$605,DRE!$D837)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SUMIFS(Ago!$J$5:$J$605,Ago!$V$5:$V$605,"Despesa",Ago!$G$5:$G$605,DRE!$D838)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SUMIFS(Ago!$J$5:$J$605,Ago!$V$5:$V$605,"Despesa",Ago!$G$5:$G$605,DRE!$D839)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SUMIFS(Ago!$J$5:$J$605,Ago!$V$5:$V$605,"Despesa",Ago!$G$5:$G$605,DRE!$D840)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SUMIFS(Ago!$J$5:$J$605,Ago!$V$5:$V$605,"Despesa",Ago!$G$5:$G$605,DRE!$D841)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SUMIFS(Ago!$J$5:$J$605,Ago!$V$5:$V$605,"Despesa",Ago!$G$5:$G$605,DRE!$D842)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SUMIFS(Ago!$J$5:$J$605,Ago!$V$5:$V$605,"Despesa",Ago!$G$5:$G$605,DRE!$D843)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SUMIFS(Ago!$J$5:$J$605,Ago!$V$5:$V$605,"Despesa",Ago!$G$5:$G$605,DRE!$D844)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SUMIFS(Ago!$J$5:$J$605,Ago!$V$5:$V$605,"Despesa",Ago!$G$5:$G$605,DRE!$D845)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SUMIFS(Ago!$J$5:$J$605,Ago!$V$5:$V$605,"Despesa",Ago!$G$5:$G$605,DRE!$D846)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SUMIFS(Ago!$J$5:$J$605,Ago!$V$5:$V$605,"Despesa",Ago!$G$5:$G$605,DRE!$D847)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SUMIFS(Ago!$J$5:$J$605,Ago!$V$5:$V$605,"Despesa",Ago!$G$5:$G$605,DRE!$D848)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SUMIFS(Ago!$J$5:$J$605,Ago!$V$5:$V$605,"Despesa",Ago!$G$5:$G$605,DRE!$D849)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SUMIFS(Ago!$J$5:$J$605,Ago!$V$5:$V$605,"Despesa",Ago!$G$5:$G$605,DRE!$D850)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SUMIFS(Ago!$J$5:$J$605,Ago!$V$5:$V$605,"Despesa",Ago!$G$5:$G$605,DRE!$D851)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SUMIFS(Ago!$J$5:$J$605,Ago!$V$5:$V$605,"Despesa",Ago!$G$5:$G$605,DRE!$D852)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SUMIFS(Ago!$J$5:$J$605,Ago!$V$5:$V$605,"Despesa",Ago!$G$5:$G$605,DRE!$D853)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SUMIFS(Ago!$J$5:$J$605,Ago!$V$5:$V$605,"Despesa",Ago!$G$5:$G$605,DRE!$D854)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SUMIFS(Ago!$J$5:$J$605,Ago!$V$5:$V$605,"Despesa",Ago!$G$5:$G$605,DRE!$D855)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SUMIFS(Ago!$J$5:$J$605,Ago!$V$5:$V$605,"Despesa",Ago!$G$5:$G$605,DRE!$D856)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SUMIFS(Ago!$J$5:$J$605,Ago!$V$5:$V$605,"Despesa",Ago!$G$5:$G$605,DRE!$D857)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SUMIFS(Ago!$J$5:$J$605,Ago!$V$5:$V$605,"Despesa",Ago!$G$5:$G$605,DRE!$D858)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SUMIFS(Ago!$J$5:$J$605,Ago!$V$5:$V$605,"Despesa",Ago!$G$5:$G$605,DRE!$D859)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SUMIFS(Ago!$J$5:$J$605,Ago!$V$5:$V$605,"Despesa",Ago!$G$5:$G$605,DRE!$D860)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SUMIFS(Ago!$J$5:$J$605,Ago!$V$5:$V$605,"Despesa",Ago!$G$5:$G$605,DRE!$D861)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SUMIFS(Ago!$J$5:$J$605,Ago!$V$5:$V$605,"Despesa",Ago!$G$5:$G$605,DRE!$D862)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SUMIFS(Ago!$J$5:$J$605,Ago!$V$5:$V$605,"Despesa",Ago!$G$5:$G$605,DRE!$D863)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SUMIFS(Ago!$J$5:$J$605,Ago!$V$5:$V$605,"Despesa",Ago!$G$5:$G$605,DRE!$D864)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SUMIFS(Ago!$J$5:$J$605,Ago!$V$5:$V$605,"Despesa",Ago!$G$5:$G$605,DRE!$D865)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SUMIFS(Ago!$J$5:$J$605,Ago!$V$5:$V$605,"Despesa",Ago!$G$5:$G$605,DRE!$D866)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SUMIFS(Ago!$J$5:$J$605,Ago!$V$5:$V$605,"Despesa",Ago!$G$5:$G$605,DRE!$D867)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SUMIFS(Ago!$J$5:$J$605,Ago!$V$5:$V$605,"Despesa",Ago!$G$5:$G$605,DRE!$D868)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SUMIFS(Ago!$J$5:$J$605,Ago!$V$5:$V$605,"Despesa",Ago!$G$5:$G$605,DRE!$D869)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SUMIFS(Ago!$J$5:$J$605,Ago!$V$5:$V$605,"Despesa",Ago!$G$5:$G$605,DRE!$D870)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SUMIFS(Ago!$J$5:$J$605,Ago!$V$5:$V$605,"Despesa",Ago!$G$5:$G$605,DRE!$D871)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SUMIFS(Ago!$J$5:$J$605,Ago!$V$5:$V$605,"Despesa",Ago!$G$5:$G$605,DRE!$D872)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SUMIFS(Ago!$J$5:$J$605,Ago!$V$5:$V$605,"Despesa",Ago!$G$5:$G$605,DRE!$D873)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SUMIFS(Ago!$J$5:$J$605,Ago!$V$5:$V$605,"Despesa",Ago!$G$5:$G$605,DRE!$D874)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SUMIFS(Ago!$J$5:$J$605,Ago!$V$5:$V$605,"Despesa",Ago!$G$5:$G$605,DRE!$D875)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SUMIFS(Ago!$J$5:$J$605,Ago!$V$5:$V$605,"Despesa",Ago!$G$5:$G$605,DRE!$D876)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SUMIFS(Ago!$J$5:$J$605,Ago!$V$5:$V$605,"Despesa",Ago!$G$5:$G$605,DRE!$D877)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SUMIFS(Ago!$J$5:$J$605,Ago!$V$5:$V$605,"Despesa",Ago!$G$5:$G$605,DRE!$D878)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SUMIFS(Ago!$J$5:$J$605,Ago!$V$5:$V$605,"Despesa",Ago!$G$5:$G$605,DRE!$D879)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SUMIFS(Ago!$J$5:$J$605,Ago!$V$5:$V$605,"Despesa",Ago!$G$5:$G$605,DRE!$D880)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SUMIFS(Ago!$J$5:$J$605,Ago!$V$5:$V$605,"Despesa",Ago!$G$5:$G$605,DRE!$D881)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SUMIFS(Ago!$J$5:$J$605,Ago!$V$5:$V$605,"Despesa",Ago!$G$5:$G$605,DRE!$D882)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SUMIFS(Ago!$J$5:$J$605,Ago!$V$5:$V$605,"Despesa",Ago!$G$5:$G$605,DRE!$D883)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SUMIFS(Ago!$J$5:$J$605,Ago!$V$5:$V$605,"Despesa",Ago!$G$5:$G$605,DRE!$D884)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SUMIFS(Ago!$J$5:$J$605,Ago!$V$5:$V$605,"Despesa",Ago!$G$5:$G$605,DRE!$D885)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SUMIFS(Ago!$J$5:$J$605,Ago!$V$5:$V$605,"Despesa",Ago!$G$5:$G$605,DRE!$D886)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SUMIFS(Ago!$J$5:$J$605,Ago!$V$5:$V$605,"Despesa",Ago!$G$5:$G$605,DRE!$D887)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SUMIFS(Ago!$J$5:$J$605,Ago!$V$5:$V$605,"Despesa",Ago!$G$5:$G$605,DRE!$D888)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SUMIFS(Ago!$J$5:$J$605,Ago!$V$5:$V$605,"Despesa",Ago!$G$5:$G$605,DRE!$D889)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SUMIFS(Ago!$J$5:$J$605,Ago!$V$5:$V$605,"Despesa",Ago!$G$5:$G$605,DRE!$D890)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SUMIFS(Ago!$J$5:$J$605,Ago!$V$5:$V$605,"Despesa",Ago!$G$5:$G$605,DRE!$D891)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SUMIFS(Ago!$J$5:$J$605,Ago!$V$5:$V$605,"Despesa",Ago!$G$5:$G$605,DRE!$D892)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SUMIFS(Ago!$J$5:$J$605,Ago!$V$5:$V$605,"Despesa",Ago!$G$5:$G$605,DRE!$D893)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SUMIFS(Ago!$J$5:$J$605,Ago!$V$5:$V$605,"Despesa",Ago!$G$5:$G$605,DRE!$D894)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SUMIFS(Ago!$J$5:$J$605,Ago!$V$5:$V$605,"Despesa",Ago!$G$5:$G$605,DRE!$D895)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SUMIFS(Ago!$J$5:$J$605,Ago!$V$5:$V$605,"Despesa",Ago!$G$5:$G$605,DRE!$D896)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SUMIFS(Ago!$J$5:$J$605,Ago!$V$5:$V$605,"Despesa",Ago!$G$5:$G$605,DRE!$D897)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SUMIFS(Ago!$J$5:$J$605,Ago!$V$5:$V$605,"Despesa",Ago!$G$5:$G$605,DRE!$D898)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SUMIFS(Ago!$J$5:$J$605,Ago!$V$5:$V$605,"Despesa",Ago!$G$5:$G$605,DRE!$D899)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SUMIFS(Ago!$J$5:$J$605,Ago!$V$5:$V$605,"Despesa",Ago!$G$5:$G$605,DRE!$D900)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SUMIFS(Ago!$J$5:$J$605,Ago!$V$5:$V$605,"Despesa",Ago!$G$5:$G$605,DRE!$D901)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SUMIFS(Ago!$J$5:$J$605,Ago!$V$5:$V$605,"Despesa",Ago!$G$5:$G$605,DRE!$D902)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SUMIFS(Ago!$J$5:$J$605,Ago!$V$5:$V$605,"Despesa",Ago!$G$5:$G$605,DRE!$D903)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SUMIFS(Ago!$J$5:$J$605,Ago!$V$5:$V$605,"Despesa",Ago!$G$5:$G$605,DRE!$D904)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SUMIFS(Ago!$J$5:$J$605,Ago!$V$5:$V$605,"Despesa",Ago!$G$5:$G$605,DRE!$D905)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SUMIFS(Ago!$J$5:$J$605,Ago!$V$5:$V$605,"Despesa",Ago!$G$5:$G$605,DRE!$D906)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SUMIFS(Ago!$J$5:$J$605,Ago!$V$5:$V$605,"Despesa",Ago!$G$5:$G$605,DRE!$D907)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SUMIFS(Ago!$J$5:$J$605,Ago!$V$5:$V$605,"Despesa",Ago!$G$5:$G$605,DRE!$D908)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SUMIFS(Ago!$J$5:$J$605,Ago!$V$5:$V$605,"Despesa",Ago!$G$5:$G$605,DRE!$D909)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SUMIFS(Ago!$J$5:$J$605,Ago!$V$5:$V$605,"Despesa",Ago!$G$5:$G$605,DRE!$D910)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SUMIFS(Ago!$J$5:$J$605,Ago!$V$5:$V$605,"Despesa",Ago!$G$5:$G$605,DRE!$D911)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SUMIFS(Ago!$J$5:$J$605,Ago!$V$5:$V$605,"Despesa",Ago!$G$5:$G$605,DRE!$D912)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SUMIFS(Ago!$J$5:$J$605,Ago!$V$5:$V$605,"Despesa",Ago!$G$5:$G$605,DRE!$D913)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SUMIFS(Ago!$J$5:$J$605,Ago!$V$5:$V$605,"Despesa",Ago!$G$5:$G$605,DRE!$D914)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SUMIFS(Ago!$J$5:$J$605,Ago!$V$5:$V$605,"Despesa",Ago!$G$5:$G$605,DRE!$D915)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SUMIFS(Ago!$J$5:$J$605,Ago!$V$5:$V$605,"Despesa",Ago!$G$5:$G$605,DRE!$D916)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SUMIFS(Ago!$J$5:$J$605,Ago!$V$5:$V$605,"Despesa",Ago!$G$5:$G$605,DRE!$D917)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SUMIFS(Ago!$J$5:$J$605,Ago!$V$5:$V$605,"Despesa",Ago!$G$5:$G$605,DRE!$D918)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SUMIFS(Ago!$J$5:$J$605,Ago!$V$5:$V$605,"Despesa",Ago!$G$5:$G$605,DRE!$D919)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SUMIFS(Ago!$J$5:$J$605,Ago!$V$5:$V$605,"Despesa",Ago!$G$5:$G$605,DRE!$D920)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SUMIFS(Ago!$J$5:$J$605,Ago!$V$5:$V$605,"Despesa",Ago!$G$5:$G$605,DRE!$D921)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SUMIFS(Ago!$J$5:$J$605,Ago!$V$5:$V$605,"Despesa",Ago!$G$5:$G$605,DRE!$D922)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SUMIFS(Ago!$J$5:$J$605,Ago!$V$5:$V$605,"Despesa",Ago!$G$5:$G$605,DRE!$D923)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SUMIFS(Ago!$J$5:$J$605,Ago!$V$5:$V$605,"Despesa",Ago!$G$5:$G$605,DRE!$D924)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SUMIFS(Ago!$J$5:$J$605,Ago!$V$5:$V$605,"Despesa",Ago!$G$5:$G$605,DRE!$D925)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SUMIFS(Ago!$J$5:$J$605,Ago!$V$5:$V$605,"Despesa",Ago!$G$5:$G$605,DRE!$D926)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SUMIFS(Ago!$J$5:$J$605,Ago!$V$5:$V$605,"Despesa",Ago!$G$5:$G$605,DRE!$D927)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SUMIFS(Ago!$J$5:$J$605,Ago!$V$5:$V$605,"Despesa",Ago!$G$5:$G$605,DRE!$D928)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2107</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6161.52</v>
      </c>
    </row>
    <row r="931" spans="2:17" ht="28.5" customHeight="1" thickTop="1" thickBot="1" x14ac:dyDescent="0.3">
      <c r="B931" s="85">
        <v>928</v>
      </c>
      <c r="C931" s="46" t="str">
        <f>'PC Despesas'!U5</f>
        <v>5.7.1</v>
      </c>
      <c r="D931" s="47" t="str">
        <f>VLOOKUP(C931,'PC Despesas'!$U$5:$V$103,2,FALSE)</f>
        <v>IRPJ E CSLL</v>
      </c>
      <c r="E931" s="63">
        <f>SUMIFS(Jan!$I$5:$I$605,Jan!$U$5:$U$605,"Despesa",Jan!$G$5:$G$605,DRE!$D931)</f>
        <v>1302</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SUMIFS(Ago!$J$5:$J$605,Ago!$V$5:$V$605,"Despesa",Ago!$G$5:$G$605,DRE!$D931)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3857</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SUMIFS(Ago!$J$5:$J$605,Ago!$V$5:$V$605,"Despesa",Ago!$G$5:$G$605,DRE!$D932)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805</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SUMIFS(Ago!$J$5:$J$605,Ago!$V$5:$V$605,"Despesa",Ago!$G$5:$G$605,DRE!$D933)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1141.52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SUMIFS(Ago!$J$5:$J$605,Ago!$V$5:$V$605,"Despesa",Ago!$G$5:$G$605,DRE!$D934)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SUMIFS(Ago!$J$5:$J$605,Ago!$V$5:$V$605,"Despesa",Ago!$G$5:$G$605,DRE!$D935)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SUMIFS(Ago!$J$5:$J$605,Ago!$V$5:$V$605,"Despesa",Ago!$G$5:$G$605,DRE!$D936)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SUMIFS(Ago!$J$5:$J$605,Ago!$V$5:$V$605,"Despesa",Ago!$G$5:$G$605,DRE!$D937)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SUMIFS(Ago!$J$5:$J$605,Ago!$V$5:$V$605,"Despesa",Ago!$G$5:$G$605,DRE!$D938)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SUMIFS(Ago!$J$5:$J$605,Ago!$V$5:$V$605,"Despesa",Ago!$G$5:$G$605,DRE!$D939)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SUMIFS(Ago!$J$5:$J$605,Ago!$V$5:$V$605,"Despesa",Ago!$G$5:$G$605,DRE!$D940)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SUMIFS(Ago!$J$5:$J$605,Ago!$V$5:$V$605,"Despesa",Ago!$G$5:$G$605,DRE!$D941)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SUMIFS(Ago!$J$5:$J$605,Ago!$V$5:$V$605,"Despesa",Ago!$G$5:$G$605,DRE!$D942)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SUMIFS(Ago!$J$5:$J$605,Ago!$V$5:$V$605,"Despesa",Ago!$G$5:$G$605,DRE!$D943)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SUMIFS(Ago!$J$5:$J$605,Ago!$V$5:$V$605,"Despesa",Ago!$G$5:$G$605,DRE!$D944)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SUMIFS(Ago!$J$5:$J$605,Ago!$V$5:$V$605,"Despesa",Ago!$G$5:$G$605,DRE!$D945)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SUMIFS(Ago!$J$5:$J$605,Ago!$V$5:$V$605,"Despesa",Ago!$G$5:$G$605,DRE!$D946)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SUMIFS(Ago!$J$5:$J$605,Ago!$V$5:$V$605,"Despesa",Ago!$G$5:$G$605,DRE!$D947)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SUMIFS(Ago!$J$5:$J$605,Ago!$V$5:$V$605,"Despesa",Ago!$G$5:$G$605,DRE!$D948)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SUMIFS(Ago!$J$5:$J$605,Ago!$V$5:$V$605,"Despesa",Ago!$G$5:$G$605,DRE!$D949)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SUMIFS(Ago!$J$5:$J$605,Ago!$V$5:$V$605,"Despesa",Ago!$G$5:$G$605,DRE!$D950)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SUMIFS(Ago!$J$5:$J$605,Ago!$V$5:$V$605,"Despesa",Ago!$G$5:$G$605,DRE!$D951)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SUMIFS(Ago!$J$5:$J$605,Ago!$V$5:$V$605,"Despesa",Ago!$G$5:$G$605,DRE!$D952)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SUMIFS(Ago!$J$5:$J$605,Ago!$V$5:$V$605,"Despesa",Ago!$G$5:$G$605,DRE!$D953)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SUMIFS(Ago!$J$5:$J$605,Ago!$V$5:$V$605,"Despesa",Ago!$G$5:$G$605,DRE!$D954)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SUMIFS(Ago!$J$5:$J$605,Ago!$V$5:$V$605,"Despesa",Ago!$G$5:$G$605,DRE!$D955)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SUMIFS(Ago!$J$5:$J$605,Ago!$V$5:$V$605,"Despesa",Ago!$G$5:$G$605,DRE!$D956)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SUMIFS(Ago!$J$5:$J$605,Ago!$V$5:$V$605,"Despesa",Ago!$G$5:$G$605,DRE!$D957)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SUMIFS(Ago!$J$5:$J$605,Ago!$V$5:$V$605,"Despesa",Ago!$G$5:$G$605,DRE!$D958)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SUMIFS(Ago!$J$5:$J$605,Ago!$V$5:$V$605,"Despesa",Ago!$G$5:$G$605,DRE!$D959)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SUMIFS(Ago!$J$5:$J$605,Ago!$V$5:$V$605,"Despesa",Ago!$G$5:$G$605,DRE!$D960)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SUMIFS(Ago!$J$5:$J$605,Ago!$V$5:$V$605,"Despesa",Ago!$G$5:$G$605,DRE!$D961)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SUMIFS(Ago!$J$5:$J$605,Ago!$V$5:$V$605,"Despesa",Ago!$G$5:$G$605,DRE!$D962)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SUMIFS(Ago!$J$5:$J$605,Ago!$V$5:$V$605,"Despesa",Ago!$G$5:$G$605,DRE!$D963)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SUMIFS(Ago!$J$5:$J$605,Ago!$V$5:$V$605,"Despesa",Ago!$G$5:$G$605,DRE!$D964)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SUMIFS(Ago!$J$5:$J$605,Ago!$V$5:$V$605,"Despesa",Ago!$G$5:$G$605,DRE!$D965)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SUMIFS(Ago!$J$5:$J$605,Ago!$V$5:$V$605,"Despesa",Ago!$G$5:$G$605,DRE!$D966)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SUMIFS(Ago!$J$5:$J$605,Ago!$V$5:$V$605,"Despesa",Ago!$G$5:$G$605,DRE!$D967)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SUMIFS(Ago!$J$5:$J$605,Ago!$V$5:$V$605,"Despesa",Ago!$G$5:$G$605,DRE!$D968)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SUMIFS(Ago!$J$5:$J$605,Ago!$V$5:$V$605,"Despesa",Ago!$G$5:$G$605,DRE!$D969)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SUMIFS(Ago!$J$5:$J$605,Ago!$V$5:$V$605,"Despesa",Ago!$G$5:$G$605,DRE!$D970)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SUMIFS(Ago!$J$5:$J$605,Ago!$V$5:$V$605,"Despesa",Ago!$G$5:$G$605,DRE!$D971)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SUMIFS(Ago!$J$5:$J$605,Ago!$V$5:$V$605,"Despesa",Ago!$G$5:$G$605,DRE!$D972)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SUMIFS(Ago!$J$5:$J$605,Ago!$V$5:$V$605,"Despesa",Ago!$G$5:$G$605,DRE!$D973)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SUMIFS(Ago!$J$5:$J$605,Ago!$V$5:$V$605,"Despesa",Ago!$G$5:$G$605,DRE!$D974)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SUMIFS(Ago!$J$5:$J$605,Ago!$V$5:$V$605,"Despesa",Ago!$G$5:$G$605,DRE!$D975)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SUMIFS(Ago!$J$5:$J$605,Ago!$V$5:$V$605,"Despesa",Ago!$G$5:$G$605,DRE!$D976)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SUMIFS(Ago!$J$5:$J$605,Ago!$V$5:$V$605,"Despesa",Ago!$G$5:$G$605,DRE!$D977)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SUMIFS(Ago!$J$5:$J$605,Ago!$V$5:$V$605,"Despesa",Ago!$G$5:$G$605,DRE!$D978)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SUMIFS(Ago!$J$5:$J$605,Ago!$V$5:$V$605,"Despesa",Ago!$G$5:$G$605,DRE!$D979)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SUMIFS(Ago!$J$5:$J$605,Ago!$V$5:$V$605,"Despesa",Ago!$G$5:$G$605,DRE!$D980)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SUMIFS(Ago!$J$5:$J$605,Ago!$V$5:$V$605,"Despesa",Ago!$G$5:$G$605,DRE!$D981)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SUMIFS(Ago!$J$5:$J$605,Ago!$V$5:$V$605,"Despesa",Ago!$G$5:$G$605,DRE!$D982)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SUMIFS(Ago!$J$5:$J$605,Ago!$V$5:$V$605,"Despesa",Ago!$G$5:$G$605,DRE!$D983)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SUMIFS(Ago!$J$5:$J$605,Ago!$V$5:$V$605,"Despesa",Ago!$G$5:$G$605,DRE!$D984)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SUMIFS(Ago!$J$5:$J$605,Ago!$V$5:$V$605,"Despesa",Ago!$G$5:$G$605,DRE!$D985)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SUMIFS(Ago!$J$5:$J$605,Ago!$V$5:$V$605,"Despesa",Ago!$G$5:$G$605,DRE!$D986)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SUMIFS(Ago!$J$5:$J$605,Ago!$V$5:$V$605,"Despesa",Ago!$G$5:$G$605,DRE!$D987)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SUMIFS(Ago!$J$5:$J$605,Ago!$V$5:$V$605,"Despesa",Ago!$G$5:$G$605,DRE!$D988)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SUMIFS(Ago!$J$5:$J$605,Ago!$V$5:$V$605,"Despesa",Ago!$G$5:$G$605,DRE!$D989)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SUMIFS(Ago!$J$5:$J$605,Ago!$V$5:$V$605,"Despesa",Ago!$G$5:$G$605,DRE!$D990)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SUMIFS(Ago!$J$5:$J$605,Ago!$V$5:$V$605,"Despesa",Ago!$G$5:$G$605,DRE!$D991)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SUMIFS(Ago!$J$5:$J$605,Ago!$V$5:$V$605,"Despesa",Ago!$G$5:$G$605,DRE!$D992)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SUMIFS(Ago!$J$5:$J$605,Ago!$V$5:$V$605,"Despesa",Ago!$G$5:$G$605,DRE!$D993)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SUMIFS(Ago!$J$5:$J$605,Ago!$V$5:$V$605,"Despesa",Ago!$G$5:$G$605,DRE!$D994)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SUMIFS(Ago!$J$5:$J$605,Ago!$V$5:$V$605,"Despesa",Ago!$G$5:$G$605,DRE!$D995)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SUMIFS(Ago!$J$5:$J$605,Ago!$V$5:$V$605,"Despesa",Ago!$G$5:$G$605,DRE!$D996)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SUMIFS(Ago!$J$5:$J$605,Ago!$V$5:$V$605,"Despesa",Ago!$G$5:$G$605,DRE!$D997)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SUMIFS(Ago!$J$5:$J$605,Ago!$V$5:$V$605,"Despesa",Ago!$G$5:$G$605,DRE!$D998)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SUMIFS(Ago!$J$5:$J$605,Ago!$V$5:$V$605,"Despesa",Ago!$G$5:$G$605,DRE!$D999)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SUMIFS(Ago!$J$5:$J$605,Ago!$V$5:$V$605,"Despesa",Ago!$G$5:$G$605,DRE!$D1000)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SUMIFS(Ago!$J$5:$J$605,Ago!$V$5:$V$605,"Despesa",Ago!$G$5:$G$605,DRE!$D1001)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SUMIFS(Ago!$J$5:$J$605,Ago!$V$5:$V$605,"Despesa",Ago!$G$5:$G$605,DRE!$D1002)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SUMIFS(Ago!$J$5:$J$605,Ago!$V$5:$V$605,"Despesa",Ago!$G$5:$G$605,DRE!$D1003)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SUMIFS(Ago!$J$5:$J$605,Ago!$V$5:$V$605,"Despesa",Ago!$G$5:$G$605,DRE!$D1004)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SUMIFS(Ago!$J$5:$J$605,Ago!$V$5:$V$605,"Despesa",Ago!$G$5:$G$605,DRE!$D1005)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SUMIFS(Ago!$J$5:$J$605,Ago!$V$5:$V$605,"Despesa",Ago!$G$5:$G$605,DRE!$D1006)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SUMIFS(Ago!$J$5:$J$605,Ago!$V$5:$V$605,"Despesa",Ago!$G$5:$G$605,DRE!$D1007)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SUMIFS(Ago!$J$5:$J$605,Ago!$V$5:$V$605,"Despesa",Ago!$G$5:$G$605,DRE!$D1008)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SUMIFS(Ago!$J$5:$J$605,Ago!$V$5:$V$605,"Despesa",Ago!$G$5:$G$605,DRE!$D1009)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SUMIFS(Ago!$J$5:$J$605,Ago!$V$5:$V$605,"Despesa",Ago!$G$5:$G$605,DRE!$D1010)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SUMIFS(Ago!$J$5:$J$605,Ago!$V$5:$V$605,"Despesa",Ago!$G$5:$G$605,DRE!$D1011)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SUMIFS(Ago!$J$5:$J$605,Ago!$V$5:$V$605,"Despesa",Ago!$G$5:$G$605,DRE!$D1012)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SUMIFS(Ago!$J$5:$J$605,Ago!$V$5:$V$605,"Despesa",Ago!$G$5:$G$605,DRE!$D1013)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SUMIFS(Ago!$J$5:$J$605,Ago!$V$5:$V$605,"Despesa",Ago!$G$5:$G$605,DRE!$D1014)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SUMIFS(Ago!$J$5:$J$605,Ago!$V$5:$V$605,"Despesa",Ago!$G$5:$G$605,DRE!$D1015)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SUMIFS(Ago!$J$5:$J$605,Ago!$V$5:$V$605,"Despesa",Ago!$G$5:$G$605,DRE!$D1016)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SUMIFS(Ago!$J$5:$J$605,Ago!$V$5:$V$605,"Despesa",Ago!$G$5:$G$605,DRE!$D1017)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SUMIFS(Ago!$J$5:$J$605,Ago!$V$5:$V$605,"Despesa",Ago!$G$5:$G$605,DRE!$D1018)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SUMIFS(Ago!$J$5:$J$605,Ago!$V$5:$V$605,"Despesa",Ago!$G$5:$G$605,DRE!$D1019)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SUMIFS(Ago!$J$5:$J$605,Ago!$V$5:$V$605,"Despesa",Ago!$G$5:$G$605,DRE!$D1020)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SUMIFS(Ago!$J$5:$J$605,Ago!$V$5:$V$605,"Despesa",Ago!$G$5:$G$605,DRE!$D1021)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SUMIFS(Ago!$J$5:$J$605,Ago!$V$5:$V$605,"Despesa",Ago!$G$5:$G$605,DRE!$D1022)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SUMIFS(Ago!$J$5:$J$605,Ago!$V$5:$V$605,"Despesa",Ago!$G$5:$G$605,DRE!$D1023)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SUMIFS(Ago!$J$5:$J$605,Ago!$V$5:$V$605,"Despesa",Ago!$G$5:$G$605,DRE!$D1024)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SUMIFS(Ago!$J$5:$J$605,Ago!$V$5:$V$605,"Despesa",Ago!$G$5:$G$605,DRE!$D1025)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SUMIFS(Ago!$J$5:$J$605,Ago!$V$5:$V$605,"Despesa",Ago!$G$5:$G$605,DRE!$D1026)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SUMIFS(Ago!$J$5:$J$605,Ago!$V$5:$V$605,"Despesa",Ago!$G$5:$G$605,DRE!$D1027)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SUMIFS(Ago!$J$5:$J$605,Ago!$V$5:$V$605,"Despesa",Ago!$G$5:$G$605,DRE!$D1028)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SUMIFS(Ago!$J$5:$J$605,Ago!$V$5:$V$605,"Despesa",Ago!$G$5:$G$605,DRE!$D1029)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49" t="s">
        <v>230</v>
      </c>
      <c r="D1031" s="250"/>
      <c r="E1031" s="103">
        <f>E422-E424+E727-E930</f>
        <v>-1266.2899999999991</v>
      </c>
      <c r="F1031" s="103">
        <f t="shared" ref="F1031:Q1031" si="44">F422-F424+F727-F930</f>
        <v>0</v>
      </c>
      <c r="G1031" s="103">
        <f t="shared" si="44"/>
        <v>0</v>
      </c>
      <c r="H1031" s="103">
        <f t="shared" si="44"/>
        <v>0</v>
      </c>
      <c r="I1031" s="103">
        <f t="shared" si="44"/>
        <v>0</v>
      </c>
      <c r="J1031" s="103">
        <f t="shared" si="44"/>
        <v>100</v>
      </c>
      <c r="K1031" s="103">
        <f t="shared" si="44"/>
        <v>1695</v>
      </c>
      <c r="L1031" s="103">
        <f t="shared" si="44"/>
        <v>-6924.93</v>
      </c>
      <c r="M1031" s="103">
        <f t="shared" si="44"/>
        <v>-4076.67</v>
      </c>
      <c r="N1031" s="103">
        <f t="shared" si="44"/>
        <v>-3822.33</v>
      </c>
      <c r="O1031" s="103">
        <f t="shared" si="44"/>
        <v>-3822.33</v>
      </c>
      <c r="P1031" s="103">
        <f t="shared" si="44"/>
        <v>-3822.33</v>
      </c>
      <c r="Q1031" s="103">
        <f t="shared" si="44"/>
        <v>-21939.880000000005</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277.3</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3801.2799999999997</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277.3</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SUMIFS(Ago!$J$5:$J$605,Ago!$V$5:$V$605,"Despesa",Ago!$G$5:$G$605,DRE!$D1034)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3801.2799999999997</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SUMIFS(Ago!$J$5:$J$605,Ago!$V$5:$V$605,"Despesa",Ago!$G$5:$G$605,DRE!$D1035)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SUMIFS(Ago!$J$5:$J$605,Ago!$V$5:$V$605,"Despesa",Ago!$G$5:$G$605,DRE!$D1036)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SUMIFS(Ago!$J$5:$J$605,Ago!$V$5:$V$605,"Despesa",Ago!$G$5:$G$605,DRE!$D1037)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SUMIFS(Ago!$J$5:$J$605,Ago!$V$5:$V$605,"Despesa",Ago!$G$5:$G$605,DRE!$D1038)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SUMIFS(Ago!$J$5:$J$605,Ago!$V$5:$V$605,"Despesa",Ago!$G$5:$G$605,DRE!$D1039)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SUMIFS(Ago!$J$5:$J$605,Ago!$V$5:$V$605,"Despesa",Ago!$G$5:$G$605,DRE!$D1040)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SUMIFS(Ago!$J$5:$J$605,Ago!$V$5:$V$605,"Despesa",Ago!$G$5:$G$605,DRE!$D1041)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SUMIFS(Ago!$J$5:$J$605,Ago!$V$5:$V$605,"Despesa",Ago!$G$5:$G$605,DRE!$D1042)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SUMIFS(Ago!$J$5:$J$605,Ago!$V$5:$V$605,"Despesa",Ago!$G$5:$G$605,DRE!$D1043)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SUMIFS(Ago!$J$5:$J$605,Ago!$V$5:$V$605,"Despesa",Ago!$G$5:$G$605,DRE!$D1044)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SUMIFS(Ago!$J$5:$J$605,Ago!$V$5:$V$605,"Despesa",Ago!$G$5:$G$605,DRE!$D1045)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SUMIFS(Ago!$J$5:$J$605,Ago!$V$5:$V$605,"Despesa",Ago!$G$5:$G$605,DRE!$D1046)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SUMIFS(Ago!$J$5:$J$605,Ago!$V$5:$V$605,"Despesa",Ago!$G$5:$G$605,DRE!$D1047)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SUMIFS(Ago!$J$5:$J$605,Ago!$V$5:$V$605,"Despesa",Ago!$G$5:$G$605,DRE!$D1048)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SUMIFS(Ago!$J$5:$J$605,Ago!$V$5:$V$605,"Despesa",Ago!$G$5:$G$605,DRE!$D1049)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SUMIFS(Ago!$J$5:$J$605,Ago!$V$5:$V$605,"Despesa",Ago!$G$5:$G$605,DRE!$D1050)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SUMIFS(Ago!$J$5:$J$605,Ago!$V$5:$V$605,"Despesa",Ago!$G$5:$G$605,DRE!$D1051)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SUMIFS(Ago!$J$5:$J$605,Ago!$V$5:$V$605,"Despesa",Ago!$G$5:$G$605,DRE!$D1052)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SUMIFS(Ago!$J$5:$J$605,Ago!$V$5:$V$605,"Despesa",Ago!$G$5:$G$605,DRE!$D1053)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SUMIFS(Ago!$J$5:$J$605,Ago!$V$5:$V$605,"Despesa",Ago!$G$5:$G$605,DRE!$D1054)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SUMIFS(Ago!$J$5:$J$605,Ago!$V$5:$V$605,"Despesa",Ago!$G$5:$G$605,DRE!$D1055)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SUMIFS(Ago!$J$5:$J$605,Ago!$V$5:$V$605,"Despesa",Ago!$G$5:$G$605,DRE!$D1056)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SUMIFS(Ago!$J$5:$J$605,Ago!$V$5:$V$605,"Despesa",Ago!$G$5:$G$605,DRE!$D1057)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SUMIFS(Ago!$J$5:$J$605,Ago!$V$5:$V$605,"Despesa",Ago!$G$5:$G$605,DRE!$D1058)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SUMIFS(Ago!$J$5:$J$605,Ago!$V$5:$V$605,"Despesa",Ago!$G$5:$G$605,DRE!$D1059)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SUMIFS(Ago!$J$5:$J$605,Ago!$V$5:$V$605,"Despesa",Ago!$G$5:$G$605,DRE!$D1060)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SUMIFS(Ago!$J$5:$J$605,Ago!$V$5:$V$605,"Despesa",Ago!$G$5:$G$605,DRE!$D1061)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SUMIFS(Ago!$J$5:$J$605,Ago!$V$5:$V$605,"Despesa",Ago!$G$5:$G$605,DRE!$D1062)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SUMIFS(Ago!$J$5:$J$605,Ago!$V$5:$V$605,"Despesa",Ago!$G$5:$G$605,DRE!$D1063)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SUMIFS(Ago!$J$5:$J$605,Ago!$V$5:$V$605,"Despesa",Ago!$G$5:$G$605,DRE!$D1064)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SUMIFS(Ago!$J$5:$J$605,Ago!$V$5:$V$605,"Despesa",Ago!$G$5:$G$605,DRE!$D1065)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SUMIFS(Ago!$J$5:$J$605,Ago!$V$5:$V$605,"Despesa",Ago!$G$5:$G$605,DRE!$D1066)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SUMIFS(Ago!$J$5:$J$605,Ago!$V$5:$V$605,"Despesa",Ago!$G$5:$G$605,DRE!$D1067)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SUMIFS(Ago!$J$5:$J$605,Ago!$V$5:$V$605,"Despesa",Ago!$G$5:$G$605,DRE!$D1068)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SUMIFS(Ago!$J$5:$J$605,Ago!$V$5:$V$605,"Despesa",Ago!$G$5:$G$605,DRE!$D1069)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SUMIFS(Ago!$J$5:$J$605,Ago!$V$5:$V$605,"Despesa",Ago!$G$5:$G$605,DRE!$D1070)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SUMIFS(Ago!$J$5:$J$605,Ago!$V$5:$V$605,"Despesa",Ago!$G$5:$G$605,DRE!$D1071)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SUMIFS(Ago!$J$5:$J$605,Ago!$V$5:$V$605,"Despesa",Ago!$G$5:$G$605,DRE!$D1072)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SUMIFS(Ago!$J$5:$J$605,Ago!$V$5:$V$605,"Despesa",Ago!$G$5:$G$605,DRE!$D1073)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SUMIFS(Ago!$J$5:$J$605,Ago!$V$5:$V$605,"Despesa",Ago!$G$5:$G$605,DRE!$D1074)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SUMIFS(Ago!$J$5:$J$605,Ago!$V$5:$V$605,"Despesa",Ago!$G$5:$G$605,DRE!$D1075)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SUMIFS(Ago!$J$5:$J$605,Ago!$V$5:$V$605,"Despesa",Ago!$G$5:$G$605,DRE!$D1076)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SUMIFS(Ago!$J$5:$J$605,Ago!$V$5:$V$605,"Despesa",Ago!$G$5:$G$605,DRE!$D1077)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SUMIFS(Ago!$J$5:$J$605,Ago!$V$5:$V$605,"Despesa",Ago!$G$5:$G$605,DRE!$D1078)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SUMIFS(Ago!$J$5:$J$605,Ago!$V$5:$V$605,"Despesa",Ago!$G$5:$G$605,DRE!$D1079)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SUMIFS(Ago!$J$5:$J$605,Ago!$V$5:$V$605,"Despesa",Ago!$G$5:$G$605,DRE!$D1080)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SUMIFS(Ago!$J$5:$J$605,Ago!$V$5:$V$605,"Despesa",Ago!$G$5:$G$605,DRE!$D1081)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SUMIFS(Ago!$J$5:$J$605,Ago!$V$5:$V$605,"Despesa",Ago!$G$5:$G$605,DRE!$D1082)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SUMIFS(Ago!$J$5:$J$605,Ago!$V$5:$V$605,"Despesa",Ago!$G$5:$G$605,DRE!$D1083)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SUMIFS(Ago!$J$5:$J$605,Ago!$V$5:$V$605,"Despesa",Ago!$G$5:$G$605,DRE!$D1084)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SUMIFS(Ago!$J$5:$J$605,Ago!$V$5:$V$605,"Despesa",Ago!$G$5:$G$605,DRE!$D1085)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SUMIFS(Ago!$J$5:$J$605,Ago!$V$5:$V$605,"Despesa",Ago!$G$5:$G$605,DRE!$D1086)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SUMIFS(Ago!$J$5:$J$605,Ago!$V$5:$V$605,"Despesa",Ago!$G$5:$G$605,DRE!$D1087)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SUMIFS(Ago!$J$5:$J$605,Ago!$V$5:$V$605,"Despesa",Ago!$G$5:$G$605,DRE!$D1088)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SUMIFS(Ago!$J$5:$J$605,Ago!$V$5:$V$605,"Despesa",Ago!$G$5:$G$605,DRE!$D1089)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SUMIFS(Ago!$J$5:$J$605,Ago!$V$5:$V$605,"Despesa",Ago!$G$5:$G$605,DRE!$D1090)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SUMIFS(Ago!$J$5:$J$605,Ago!$V$5:$V$605,"Despesa",Ago!$G$5:$G$605,DRE!$D1091)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SUMIFS(Ago!$J$5:$J$605,Ago!$V$5:$V$605,"Despesa",Ago!$G$5:$G$605,DRE!$D1092)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SUMIFS(Ago!$J$5:$J$605,Ago!$V$5:$V$605,"Despesa",Ago!$G$5:$G$605,DRE!$D1093)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SUMIFS(Ago!$J$5:$J$605,Ago!$V$5:$V$605,"Despesa",Ago!$G$5:$G$605,DRE!$D1094)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SUMIFS(Ago!$J$5:$J$605,Ago!$V$5:$V$605,"Despesa",Ago!$G$5:$G$605,DRE!$D1095)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SUMIFS(Ago!$J$5:$J$605,Ago!$V$5:$V$605,"Despesa",Ago!$G$5:$G$605,DRE!$D1096)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SUMIFS(Ago!$J$5:$J$605,Ago!$V$5:$V$605,"Despesa",Ago!$G$5:$G$605,DRE!$D1097)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SUMIFS(Ago!$J$5:$J$605,Ago!$V$5:$V$605,"Despesa",Ago!$G$5:$G$605,DRE!$D1098)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SUMIFS(Ago!$J$5:$J$605,Ago!$V$5:$V$605,"Despesa",Ago!$G$5:$G$605,DRE!$D1099)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SUMIFS(Ago!$J$5:$J$605,Ago!$V$5:$V$605,"Despesa",Ago!$G$5:$G$605,DRE!$D1100)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SUMIFS(Ago!$J$5:$J$605,Ago!$V$5:$V$605,"Despesa",Ago!$G$5:$G$605,DRE!$D1101)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SUMIFS(Ago!$J$5:$J$605,Ago!$V$5:$V$605,"Despesa",Ago!$G$5:$G$605,DRE!$D1102)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SUMIFS(Ago!$J$5:$J$605,Ago!$V$5:$V$605,"Despesa",Ago!$G$5:$G$605,DRE!$D1103)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SUMIFS(Ago!$J$5:$J$605,Ago!$V$5:$V$605,"Despesa",Ago!$G$5:$G$605,DRE!$D1104)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SUMIFS(Ago!$J$5:$J$605,Ago!$V$5:$V$605,"Despesa",Ago!$G$5:$G$605,DRE!$D1105)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SUMIFS(Ago!$J$5:$J$605,Ago!$V$5:$V$605,"Despesa",Ago!$G$5:$G$605,DRE!$D1106)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SUMIFS(Ago!$J$5:$J$605,Ago!$V$5:$V$605,"Despesa",Ago!$G$5:$G$605,DRE!$D1107)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SUMIFS(Ago!$J$5:$J$605,Ago!$V$5:$V$605,"Despesa",Ago!$G$5:$G$605,DRE!$D1108)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SUMIFS(Ago!$J$5:$J$605,Ago!$V$5:$V$605,"Despesa",Ago!$G$5:$G$605,DRE!$D1109)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SUMIFS(Ago!$J$5:$J$605,Ago!$V$5:$V$605,"Despesa",Ago!$G$5:$G$605,DRE!$D1110)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SUMIFS(Ago!$J$5:$J$605,Ago!$V$5:$V$605,"Despesa",Ago!$G$5:$G$605,DRE!$D1111)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SUMIFS(Ago!$J$5:$J$605,Ago!$V$5:$V$605,"Despesa",Ago!$G$5:$G$605,DRE!$D1112)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SUMIFS(Ago!$J$5:$J$605,Ago!$V$5:$V$605,"Despesa",Ago!$G$5:$G$605,DRE!$D1113)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SUMIFS(Ago!$J$5:$J$605,Ago!$V$5:$V$605,"Despesa",Ago!$G$5:$G$605,DRE!$D1114)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SUMIFS(Ago!$J$5:$J$605,Ago!$V$5:$V$605,"Despesa",Ago!$G$5:$G$605,DRE!$D1115)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SUMIFS(Ago!$J$5:$J$605,Ago!$V$5:$V$605,"Despesa",Ago!$G$5:$G$605,DRE!$D1116)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SUMIFS(Ago!$J$5:$J$605,Ago!$V$5:$V$605,"Despesa",Ago!$G$5:$G$605,DRE!$D1117)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SUMIFS(Ago!$J$5:$J$605,Ago!$V$5:$V$605,"Despesa",Ago!$G$5:$G$605,DRE!$D1118)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SUMIFS(Ago!$J$5:$J$605,Ago!$V$5:$V$605,"Despesa",Ago!$G$5:$G$605,DRE!$D1119)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SUMIFS(Ago!$J$5:$J$605,Ago!$V$5:$V$605,"Despesa",Ago!$G$5:$G$605,DRE!$D1120)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SUMIFS(Ago!$J$5:$J$605,Ago!$V$5:$V$605,"Despesa",Ago!$G$5:$G$605,DRE!$D1121)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SUMIFS(Ago!$J$5:$J$605,Ago!$V$5:$V$605,"Despesa",Ago!$G$5:$G$605,DRE!$D1122)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SUMIFS(Ago!$J$5:$J$605,Ago!$V$5:$V$605,"Despesa",Ago!$G$5:$G$605,DRE!$D1123)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SUMIFS(Ago!$J$5:$J$605,Ago!$V$5:$V$605,"Despesa",Ago!$G$5:$G$605,DRE!$D1124)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SUMIFS(Ago!$J$5:$J$605,Ago!$V$5:$V$605,"Despesa",Ago!$G$5:$G$605,DRE!$D1125)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SUMIFS(Ago!$J$5:$J$605,Ago!$V$5:$V$605,"Despesa",Ago!$G$5:$G$605,DRE!$D1126)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SUMIFS(Ago!$J$5:$J$605,Ago!$V$5:$V$605,"Despesa",Ago!$G$5:$G$605,DRE!$D1127)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SUMIFS(Ago!$J$5:$J$605,Ago!$V$5:$V$605,"Despesa",Ago!$G$5:$G$605,DRE!$D1128)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SUMIFS(Ago!$J$5:$J$605,Ago!$V$5:$V$605,"Despesa",Ago!$G$5:$G$605,DRE!$D1129)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SUMIFS(Ago!$J$5:$J$605,Ago!$V$5:$V$605,"Despesa",Ago!$G$5:$G$605,DRE!$D1130)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SUMIFS(Ago!$J$5:$J$605,Ago!$V$5:$V$605,"Despesa",Ago!$G$5:$G$605,DRE!$D1131)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SUMIFS(Ago!$J$5:$J$605,Ago!$V$5:$V$605,"Despesa",Ago!$G$5:$G$605,DRE!$D1132)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9" t="s">
        <v>113</v>
      </c>
      <c r="D1" s="229"/>
      <c r="E1" s="229"/>
      <c r="F1" s="229"/>
      <c r="G1" s="229"/>
      <c r="H1" s="229"/>
      <c r="I1" s="229"/>
      <c r="J1" s="229"/>
      <c r="K1" s="229"/>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56" t="s">
        <v>88</v>
      </c>
      <c r="D4" s="256"/>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6" t="s">
        <v>245</v>
      </c>
      <c r="D6" s="256"/>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57"/>
      <c r="D7" s="257"/>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SUMIFS(Ago!$J$5:$J$605,Ago!$V$5:$V$605,"Despesa",Ago!$G$5:$G$605,CPagar!$D9,Ago!$L$5:$L$605,"Não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SUMIFS(Ago!$J$5:$J$605,Ago!$V$5:$V$605,"Despesa",Ago!$G$5:$G$605,CPagar!$D10,Ago!$L$5:$L$605,"Não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SUMIFS(Ago!$J$5:$J$605,Ago!$V$5:$V$605,"Despesa",Ago!$G$5:$G$605,CPagar!$D11,Ago!$L$5:$L$605,"Não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SUMIFS(Ago!$J$5:$J$605,Ago!$V$5:$V$605,"Despesa",Ago!$G$5:$G$605,CPagar!$D12,Ago!$L$5:$L$605,"Não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SUMIFS(Ago!$J$5:$J$605,Ago!$V$5:$V$605,"Despesa",Ago!$G$5:$G$605,CPagar!$D13,Ago!$L$5:$L$605,"Não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SUMIFS(Ago!$J$5:$J$605,Ago!$V$5:$V$605,"Despesa",Ago!$G$5:$G$605,CPagar!$D14,Ago!$L$5:$L$605,"Não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SUMIFS(Ago!$J$5:$J$605,Ago!$V$5:$V$605,"Despesa",Ago!$G$5:$G$605,CPagar!$D15,Ago!$L$5:$L$605,"Não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SUMIFS(Ago!$J$5:$J$605,Ago!$V$5:$V$605,"Despesa",Ago!$G$5:$G$605,CPagar!$D16,Ago!$L$5:$L$605,"Não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SUMIFS(Ago!$J$5:$J$605,Ago!$V$5:$V$605,"Despesa",Ago!$G$5:$G$605,CPagar!$D17,Ago!$L$5:$L$605,"Não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SUMIFS(Ago!$J$5:$J$605,Ago!$V$5:$V$605,"Despesa",Ago!$G$5:$G$605,CPagar!$D18,Ago!$L$5:$L$605,"Não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SUMIFS(Ago!$J$5:$J$605,Ago!$V$5:$V$605,"Despesa",Ago!$G$5:$G$605,CPagar!$D19,Ago!$L$5:$L$605,"Não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SUMIFS(Ago!$J$5:$J$605,Ago!$V$5:$V$605,"Despesa",Ago!$G$5:$G$605,CPagar!$D20,Ago!$L$5:$L$605,"Não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SUMIFS(Ago!$J$5:$J$605,Ago!$V$5:$V$605,"Despesa",Ago!$G$5:$G$605,CPagar!$D21,Ago!$L$5:$L$605,"Não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SUMIFS(Ago!$J$5:$J$605,Ago!$V$5:$V$605,"Despesa",Ago!$G$5:$G$605,CPagar!$D22,Ago!$L$5:$L$605,"Não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SUMIFS(Ago!$J$5:$J$605,Ago!$V$5:$V$605,"Despesa",Ago!$G$5:$G$605,CPagar!$D23,Ago!$L$5:$L$605,"Não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SUMIFS(Ago!$J$5:$J$605,Ago!$V$5:$V$605,"Despesa",Ago!$G$5:$G$605,CPagar!$D24,Ago!$L$5:$L$605,"Não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SUMIFS(Ago!$J$5:$J$605,Ago!$V$5:$V$605,"Despesa",Ago!$G$5:$G$605,CPagar!$D25,Ago!$L$5:$L$605,"Não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SUMIFS(Ago!$J$5:$J$605,Ago!$V$5:$V$605,"Despesa",Ago!$G$5:$G$605,CPagar!$D26,Ago!$L$5:$L$605,"Não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SUMIFS(Ago!$J$5:$J$605,Ago!$V$5:$V$605,"Despesa",Ago!$G$5:$G$605,CPagar!$D27,Ago!$L$5:$L$605,"Não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SUMIFS(Ago!$J$5:$J$605,Ago!$V$5:$V$605,"Despesa",Ago!$G$5:$G$605,CPagar!$D28,Ago!$L$5:$L$605,"Não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SUMIFS(Ago!$J$5:$J$605,Ago!$V$5:$V$605,"Despesa",Ago!$G$5:$G$605,CPagar!$D29,Ago!$L$5:$L$605,"Não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SUMIFS(Ago!$J$5:$J$605,Ago!$V$5:$V$605,"Despesa",Ago!$G$5:$G$605,CPagar!$D30,Ago!$L$5:$L$605,"Não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SUMIFS(Ago!$J$5:$J$605,Ago!$V$5:$V$605,"Despesa",Ago!$G$5:$G$605,CPagar!$D31,Ago!$L$5:$L$605,"Não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SUMIFS(Ago!$J$5:$J$605,Ago!$V$5:$V$605,"Despesa",Ago!$G$5:$G$605,CPagar!$D32,Ago!$L$5:$L$605,"Não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SUMIFS(Ago!$J$5:$J$605,Ago!$V$5:$V$605,"Despesa",Ago!$G$5:$G$605,CPagar!$D33,Ago!$L$5:$L$605,"Não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SUMIFS(Ago!$J$5:$J$605,Ago!$V$5:$V$605,"Despesa",Ago!$G$5:$G$605,CPagar!$D34,Ago!$L$5:$L$605,"Não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SUMIFS(Ago!$J$5:$J$605,Ago!$V$5:$V$605,"Despesa",Ago!$G$5:$G$605,CPagar!$D35,Ago!$L$5:$L$605,"Não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SUMIFS(Ago!$J$5:$J$605,Ago!$V$5:$V$605,"Despesa",Ago!$G$5:$G$605,CPagar!$D36,Ago!$L$5:$L$605,"Não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SUMIFS(Ago!$J$5:$J$605,Ago!$V$5:$V$605,"Despesa",Ago!$G$5:$G$605,CPagar!$D37,Ago!$L$5:$L$605,"Não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SUMIFS(Ago!$J$5:$J$605,Ago!$V$5:$V$605,"Despesa",Ago!$G$5:$G$605,CPagar!$D38,Ago!$L$5:$L$605,"Não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SUMIFS(Ago!$J$5:$J$605,Ago!$V$5:$V$605,"Despesa",Ago!$G$5:$G$605,CPagar!$D39,Ago!$L$5:$L$605,"Não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SUMIFS(Ago!$J$5:$J$605,Ago!$V$5:$V$605,"Despesa",Ago!$G$5:$G$605,CPagar!$D40,Ago!$L$5:$L$605,"Não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SUMIFS(Ago!$J$5:$J$605,Ago!$V$5:$V$605,"Despesa",Ago!$G$5:$G$605,CPagar!$D41,Ago!$L$5:$L$605,"Não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SUMIFS(Ago!$J$5:$J$605,Ago!$V$5:$V$605,"Despesa",Ago!$G$5:$G$605,CPagar!$D42,Ago!$L$5:$L$605,"Não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SUMIFS(Ago!$J$5:$J$605,Ago!$V$5:$V$605,"Despesa",Ago!$G$5:$G$605,CPagar!$D43,Ago!$L$5:$L$605,"Não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SUMIFS(Ago!$J$5:$J$605,Ago!$V$5:$V$605,"Despesa",Ago!$G$5:$G$605,CPagar!$D44,Ago!$L$5:$L$605,"Não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SUMIFS(Ago!$J$5:$J$605,Ago!$V$5:$V$605,"Despesa",Ago!$G$5:$G$605,CPagar!$D45,Ago!$L$5:$L$605,"Não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SUMIFS(Ago!$J$5:$J$605,Ago!$V$5:$V$605,"Despesa",Ago!$G$5:$G$605,CPagar!$D46,Ago!$L$5:$L$605,"Não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SUMIFS(Ago!$J$5:$J$605,Ago!$V$5:$V$605,"Despesa",Ago!$G$5:$G$605,CPagar!$D47,Ago!$L$5:$L$605,"Não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SUMIFS(Ago!$J$5:$J$605,Ago!$V$5:$V$605,"Despesa",Ago!$G$5:$G$605,CPagar!$D48,Ago!$L$5:$L$605,"Não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SUMIFS(Ago!$J$5:$J$605,Ago!$V$5:$V$605,"Despesa",Ago!$G$5:$G$605,CPagar!$D49,Ago!$L$5:$L$605,"Não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SUMIFS(Ago!$J$5:$J$605,Ago!$V$5:$V$605,"Despesa",Ago!$G$5:$G$605,CPagar!$D50,Ago!$L$5:$L$605,"Não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SUMIFS(Ago!$J$5:$J$605,Ago!$V$5:$V$605,"Despesa",Ago!$G$5:$G$605,CPagar!$D51,Ago!$L$5:$L$605,"Não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SUMIFS(Ago!$J$5:$J$605,Ago!$V$5:$V$605,"Despesa",Ago!$G$5:$G$605,CPagar!$D52,Ago!$L$5:$L$605,"Não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SUMIFS(Ago!$J$5:$J$605,Ago!$V$5:$V$605,"Despesa",Ago!$G$5:$G$605,CPagar!$D53,Ago!$L$5:$L$605,"Não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SUMIFS(Ago!$J$5:$J$605,Ago!$V$5:$V$605,"Despesa",Ago!$G$5:$G$605,CPagar!$D54,Ago!$L$5:$L$605,"Não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SUMIFS(Ago!$J$5:$J$605,Ago!$V$5:$V$605,"Despesa",Ago!$G$5:$G$605,CPagar!$D55,Ago!$L$5:$L$605,"Não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SUMIFS(Ago!$J$5:$J$605,Ago!$V$5:$V$605,"Despesa",Ago!$G$5:$G$605,CPagar!$D56,Ago!$L$5:$L$605,"Não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SUMIFS(Ago!$J$5:$J$605,Ago!$V$5:$V$605,"Despesa",Ago!$G$5:$G$605,CPagar!$D57,Ago!$L$5:$L$605,"Não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SUMIFS(Ago!$J$5:$J$605,Ago!$V$5:$V$605,"Despesa",Ago!$G$5:$G$605,CPagar!$D58,Ago!$L$5:$L$605,"Não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SUMIFS(Ago!$J$5:$J$605,Ago!$V$5:$V$605,"Despesa",Ago!$G$5:$G$605,CPagar!$D59,Ago!$L$5:$L$605,"Não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SUMIFS(Ago!$J$5:$J$605,Ago!$V$5:$V$605,"Despesa",Ago!$G$5:$G$605,CPagar!$D60,Ago!$L$5:$L$605,"Não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SUMIFS(Ago!$J$5:$J$605,Ago!$V$5:$V$605,"Despesa",Ago!$G$5:$G$605,CPagar!$D61,Ago!$L$5:$L$605,"Não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SUMIFS(Ago!$J$5:$J$605,Ago!$V$5:$V$605,"Despesa",Ago!$G$5:$G$605,CPagar!$D62,Ago!$L$5:$L$605,"Não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SUMIFS(Ago!$J$5:$J$605,Ago!$V$5:$V$605,"Despesa",Ago!$G$5:$G$605,CPagar!$D63,Ago!$L$5:$L$605,"Não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SUMIFS(Ago!$J$5:$J$605,Ago!$V$5:$V$605,"Despesa",Ago!$G$5:$G$605,CPagar!$D64,Ago!$L$5:$L$605,"Não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SUMIFS(Ago!$J$5:$J$605,Ago!$V$5:$V$605,"Despesa",Ago!$G$5:$G$605,CPagar!$D65,Ago!$L$5:$L$605,"Não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SUMIFS(Ago!$J$5:$J$605,Ago!$V$5:$V$605,"Despesa",Ago!$G$5:$G$605,CPagar!$D66,Ago!$L$5:$L$605,"Não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SUMIFS(Ago!$J$5:$J$605,Ago!$V$5:$V$605,"Despesa",Ago!$G$5:$G$605,CPagar!$D67,Ago!$L$5:$L$605,"Não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SUMIFS(Ago!$J$5:$J$605,Ago!$V$5:$V$605,"Despesa",Ago!$G$5:$G$605,CPagar!$D68,Ago!$L$5:$L$605,"Não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SUMIFS(Ago!$J$5:$J$605,Ago!$V$5:$V$605,"Despesa",Ago!$G$5:$G$605,CPagar!$D69,Ago!$L$5:$L$605,"Não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SUMIFS(Ago!$J$5:$J$605,Ago!$V$5:$V$605,"Despesa",Ago!$G$5:$G$605,CPagar!$D70,Ago!$L$5:$L$605,"Não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SUMIFS(Ago!$J$5:$J$605,Ago!$V$5:$V$605,"Despesa",Ago!$G$5:$G$605,CPagar!$D71,Ago!$L$5:$L$605,"Não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SUMIFS(Ago!$J$5:$J$605,Ago!$V$5:$V$605,"Despesa",Ago!$G$5:$G$605,CPagar!$D72,Ago!$L$5:$L$605,"Não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SUMIFS(Ago!$J$5:$J$605,Ago!$V$5:$V$605,"Despesa",Ago!$G$5:$G$605,CPagar!$D73,Ago!$L$5:$L$605,"Não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SUMIFS(Ago!$J$5:$J$605,Ago!$V$5:$V$605,"Despesa",Ago!$G$5:$G$605,CPagar!$D74,Ago!$L$5:$L$605,"Não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SUMIFS(Ago!$J$5:$J$605,Ago!$V$5:$V$605,"Despesa",Ago!$G$5:$G$605,CPagar!$D75,Ago!$L$5:$L$605,"Não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SUMIFS(Ago!$J$5:$J$605,Ago!$V$5:$V$605,"Despesa",Ago!$G$5:$G$605,CPagar!$D76,Ago!$L$5:$L$605,"Não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SUMIFS(Ago!$J$5:$J$605,Ago!$V$5:$V$605,"Despesa",Ago!$G$5:$G$605,CPagar!$D77,Ago!$L$5:$L$605,"Não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SUMIFS(Ago!$J$5:$J$605,Ago!$V$5:$V$605,"Despesa",Ago!$G$5:$G$605,CPagar!$D78,Ago!$L$5:$L$605,"Não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SUMIFS(Ago!$J$5:$J$605,Ago!$V$5:$V$605,"Despesa",Ago!$G$5:$G$605,CPagar!$D79,Ago!$L$5:$L$605,"Não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SUMIFS(Ago!$J$5:$J$605,Ago!$V$5:$V$605,"Despesa",Ago!$G$5:$G$605,CPagar!$D80,Ago!$L$5:$L$605,"Não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SUMIFS(Ago!$J$5:$J$605,Ago!$V$5:$V$605,"Despesa",Ago!$G$5:$G$605,CPagar!$D81,Ago!$L$5:$L$605,"Não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SUMIFS(Ago!$J$5:$J$605,Ago!$V$5:$V$605,"Despesa",Ago!$G$5:$G$605,CPagar!$D82,Ago!$L$5:$L$605,"Não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SUMIFS(Ago!$J$5:$J$605,Ago!$V$5:$V$605,"Despesa",Ago!$G$5:$G$605,CPagar!$D83,Ago!$L$5:$L$605,"Não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SUMIFS(Ago!$J$5:$J$605,Ago!$V$5:$V$605,"Despesa",Ago!$G$5:$G$605,CPagar!$D84,Ago!$L$5:$L$605,"Não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SUMIFS(Ago!$J$5:$J$605,Ago!$V$5:$V$605,"Despesa",Ago!$G$5:$G$605,CPagar!$D85,Ago!$L$5:$L$605,"Não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SUMIFS(Ago!$J$5:$J$605,Ago!$V$5:$V$605,"Despesa",Ago!$G$5:$G$605,CPagar!$D86,Ago!$L$5:$L$605,"Não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SUMIFS(Ago!$J$5:$J$605,Ago!$V$5:$V$605,"Despesa",Ago!$G$5:$G$605,CPagar!$D87,Ago!$L$5:$L$605,"Não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SUMIFS(Ago!$J$5:$J$605,Ago!$V$5:$V$605,"Despesa",Ago!$G$5:$G$605,CPagar!$D88,Ago!$L$5:$L$605,"Não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SUMIFS(Ago!$J$5:$J$605,Ago!$V$5:$V$605,"Despesa",Ago!$G$5:$G$605,CPagar!$D89,Ago!$L$5:$L$605,"Não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SUMIFS(Ago!$J$5:$J$605,Ago!$V$5:$V$605,"Despesa",Ago!$G$5:$G$605,CPagar!$D90,Ago!$L$5:$L$605,"Não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SUMIFS(Ago!$J$5:$J$605,Ago!$V$5:$V$605,"Despesa",Ago!$G$5:$G$605,CPagar!$D91,Ago!$L$5:$L$605,"Não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SUMIFS(Ago!$J$5:$J$605,Ago!$V$5:$V$605,"Despesa",Ago!$G$5:$G$605,CPagar!$D92,Ago!$L$5:$L$605,"Não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SUMIFS(Ago!$J$5:$J$605,Ago!$V$5:$V$605,"Despesa",Ago!$G$5:$G$605,CPagar!$D93,Ago!$L$5:$L$605,"Não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SUMIFS(Ago!$J$5:$J$605,Ago!$V$5:$V$605,"Despesa",Ago!$G$5:$G$605,CPagar!$D94,Ago!$L$5:$L$605,"Não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SUMIFS(Ago!$J$5:$J$605,Ago!$V$5:$V$605,"Despesa",Ago!$G$5:$G$605,CPagar!$D95,Ago!$L$5:$L$605,"Não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SUMIFS(Ago!$J$5:$J$605,Ago!$V$5:$V$605,"Despesa",Ago!$G$5:$G$605,CPagar!$D96,Ago!$L$5:$L$605,"Não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SUMIFS(Ago!$J$5:$J$605,Ago!$V$5:$V$605,"Despesa",Ago!$G$5:$G$605,CPagar!$D97,Ago!$L$5:$L$605,"Não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SUMIFS(Ago!$J$5:$J$605,Ago!$V$5:$V$605,"Despesa",Ago!$G$5:$G$605,CPagar!$D98,Ago!$L$5:$L$605,"Não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SUMIFS(Ago!$J$5:$J$605,Ago!$V$5:$V$605,"Despesa",Ago!$G$5:$G$605,CPagar!$D99,Ago!$L$5:$L$605,"Não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SUMIFS(Ago!$J$5:$J$605,Ago!$V$5:$V$605,"Despesa",Ago!$G$5:$G$605,CPagar!$D100,Ago!$L$5:$L$605,"Não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SUMIFS(Ago!$J$5:$J$605,Ago!$V$5:$V$605,"Despesa",Ago!$G$5:$G$605,CPagar!$D101,Ago!$L$5:$L$605,"Não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SUMIFS(Ago!$J$5:$J$605,Ago!$V$5:$V$605,"Despesa",Ago!$G$5:$G$605,CPagar!$D102,Ago!$L$5:$L$605,"Não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SUMIFS(Ago!$J$5:$J$605,Ago!$V$5:$V$605,"Despesa",Ago!$G$5:$G$605,CPagar!$D103,Ago!$L$5:$L$605,"Não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SUMIFS(Ago!$J$5:$J$605,Ago!$V$5:$V$605,"Despesa",Ago!$G$5:$G$605,CPagar!$D104,Ago!$L$5:$L$605,"Não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SUMIFS(Ago!$J$5:$J$605,Ago!$V$5:$V$605,"Despesa",Ago!$G$5:$G$605,CPagar!$D105,Ago!$L$5:$L$605,"Não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SUMIFS(Ago!$J$5:$J$605,Ago!$V$5:$V$605,"Despesa",Ago!$G$5:$G$605,CPagar!$D106,Ago!$L$5:$L$605,"Não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SUMIFS(Ago!$J$5:$J$605,Ago!$V$5:$V$605,"Despesa",Ago!$G$5:$G$605,CPagar!$D107,Ago!$L$5:$L$605,"Não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SUMIFS(Ago!$J$5:$J$605,Ago!$V$5:$V$605,"Despesa",Ago!$G$5:$G$605,CPagar!$D109,Ago!$L$5:$L$605,"Não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SUMIFS(Ago!$J$5:$J$605,Ago!$V$5:$V$605,"Despesa",Ago!$G$5:$G$605,CPagar!$D110,Ago!$L$5:$L$605,"Não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SUMIFS(Ago!$J$5:$J$605,Ago!$V$5:$V$605,"Despesa",Ago!$G$5:$G$605,CPagar!$D111,Ago!$L$5:$L$605,"Não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SUMIFS(Ago!$J$5:$J$605,Ago!$V$5:$V$605,"Despesa",Ago!$G$5:$G$605,CPagar!$D112,Ago!$L$5:$L$605,"Não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SUMIFS(Ago!$J$5:$J$605,Ago!$V$5:$V$605,"Despesa",Ago!$G$5:$G$605,CPagar!$D113,Ago!$L$5:$L$605,"Não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SUMIFS(Ago!$J$5:$J$605,Ago!$V$5:$V$605,"Despesa",Ago!$G$5:$G$605,CPagar!$D114,Ago!$L$5:$L$605,"Não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SUMIFS(Ago!$J$5:$J$605,Ago!$V$5:$V$605,"Despesa",Ago!$G$5:$G$605,CPagar!$D115,Ago!$L$5:$L$605,"Não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SUMIFS(Ago!$J$5:$J$605,Ago!$V$5:$V$605,"Despesa",Ago!$G$5:$G$605,CPagar!$D116,Ago!$L$5:$L$605,"Não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SUMIFS(Ago!$J$5:$J$605,Ago!$V$5:$V$605,"Despesa",Ago!$G$5:$G$605,CPagar!$D117,Ago!$L$5:$L$605,"Não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SUMIFS(Ago!$J$5:$J$605,Ago!$V$5:$V$605,"Despesa",Ago!$G$5:$G$605,CPagar!$D118,Ago!$L$5:$L$605,"Não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SUMIFS(Ago!$J$5:$J$605,Ago!$V$5:$V$605,"Despesa",Ago!$G$5:$G$605,CPagar!$D119,Ago!$L$5:$L$605,"Não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SUMIFS(Ago!$J$5:$J$605,Ago!$V$5:$V$605,"Despesa",Ago!$G$5:$G$605,CPagar!$D120,Ago!$L$5:$L$605,"Não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SUMIFS(Ago!$J$5:$J$605,Ago!$V$5:$V$605,"Despesa",Ago!$G$5:$G$605,CPagar!$D121,Ago!$L$5:$L$605,"Não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SUMIFS(Ago!$J$5:$J$605,Ago!$V$5:$V$605,"Despesa",Ago!$G$5:$G$605,CPagar!$D122,Ago!$L$5:$L$605,"Não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SUMIFS(Ago!$J$5:$J$605,Ago!$V$5:$V$605,"Despesa",Ago!$G$5:$G$605,CPagar!$D123,Ago!$L$5:$L$605,"Não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SUMIFS(Ago!$J$5:$J$605,Ago!$V$5:$V$605,"Despesa",Ago!$G$5:$G$605,CPagar!$D124,Ago!$L$5:$L$605,"Não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SUMIFS(Ago!$J$5:$J$605,Ago!$V$5:$V$605,"Despesa",Ago!$G$5:$G$605,CPagar!$D125,Ago!$L$5:$L$605,"Não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SUMIFS(Ago!$J$5:$J$605,Ago!$V$5:$V$605,"Despesa",Ago!$G$5:$G$605,CPagar!$D126,Ago!$L$5:$L$605,"Não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SUMIFS(Ago!$J$5:$J$605,Ago!$V$5:$V$605,"Despesa",Ago!$G$5:$G$605,CPagar!$D127,Ago!$L$5:$L$605,"Não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SUMIFS(Ago!$J$5:$J$605,Ago!$V$5:$V$605,"Despesa",Ago!$G$5:$G$605,CPagar!$D128,Ago!$L$5:$L$605,"Não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SUMIFS(Ago!$J$5:$J$605,Ago!$V$5:$V$605,"Despesa",Ago!$G$5:$G$605,CPagar!$D129,Ago!$L$5:$L$605,"Não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SUMIFS(Ago!$J$5:$J$605,Ago!$V$5:$V$605,"Despesa",Ago!$G$5:$G$605,CPagar!$D130,Ago!$L$5:$L$605,"Não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SUMIFS(Ago!$J$5:$J$605,Ago!$V$5:$V$605,"Despesa",Ago!$G$5:$G$605,CPagar!$D131,Ago!$L$5:$L$605,"Não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SUMIFS(Ago!$J$5:$J$605,Ago!$V$5:$V$605,"Despesa",Ago!$G$5:$G$605,CPagar!$D132,Ago!$L$5:$L$605,"Não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SUMIFS(Ago!$J$5:$J$605,Ago!$V$5:$V$605,"Despesa",Ago!$G$5:$G$605,CPagar!$D133,Ago!$L$5:$L$605,"Não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SUMIFS(Ago!$J$5:$J$605,Ago!$V$5:$V$605,"Despesa",Ago!$G$5:$G$605,CPagar!$D134,Ago!$L$5:$L$605,"Não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SUMIFS(Ago!$J$5:$J$605,Ago!$V$5:$V$605,"Despesa",Ago!$G$5:$G$605,CPagar!$D135,Ago!$L$5:$L$605,"Não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SUMIFS(Ago!$J$5:$J$605,Ago!$V$5:$V$605,"Despesa",Ago!$G$5:$G$605,CPagar!$D136,Ago!$L$5:$L$605,"Não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SUMIFS(Ago!$J$5:$J$605,Ago!$V$5:$V$605,"Despesa",Ago!$G$5:$G$605,CPagar!$D137,Ago!$L$5:$L$605,"Não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SUMIFS(Ago!$J$5:$J$605,Ago!$V$5:$V$605,"Despesa",Ago!$G$5:$G$605,CPagar!$D138,Ago!$L$5:$L$605,"Não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SUMIFS(Ago!$J$5:$J$605,Ago!$V$5:$V$605,"Despesa",Ago!$G$5:$G$605,CPagar!$D139,Ago!$L$5:$L$605,"Não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SUMIFS(Ago!$J$5:$J$605,Ago!$V$5:$V$605,"Despesa",Ago!$G$5:$G$605,CPagar!$D140,Ago!$L$5:$L$605,"Não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SUMIFS(Ago!$J$5:$J$605,Ago!$V$5:$V$605,"Despesa",Ago!$G$5:$G$605,CPagar!$D141,Ago!$L$5:$L$605,"Não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SUMIFS(Ago!$J$5:$J$605,Ago!$V$5:$V$605,"Despesa",Ago!$G$5:$G$605,CPagar!$D142,Ago!$L$5:$L$605,"Não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SUMIFS(Ago!$J$5:$J$605,Ago!$V$5:$V$605,"Despesa",Ago!$G$5:$G$605,CPagar!$D143,Ago!$L$5:$L$605,"Não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SUMIFS(Ago!$J$5:$J$605,Ago!$V$5:$V$605,"Despesa",Ago!$G$5:$G$605,CPagar!$D144,Ago!$L$5:$L$605,"Não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SUMIFS(Ago!$J$5:$J$605,Ago!$V$5:$V$605,"Despesa",Ago!$G$5:$G$605,CPagar!$D145,Ago!$L$5:$L$605,"Não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SUMIFS(Ago!$J$5:$J$605,Ago!$V$5:$V$605,"Despesa",Ago!$G$5:$G$605,CPagar!$D146,Ago!$L$5:$L$605,"Não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SUMIFS(Ago!$J$5:$J$605,Ago!$V$5:$V$605,"Despesa",Ago!$G$5:$G$605,CPagar!$D147,Ago!$L$5:$L$605,"Não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SUMIFS(Ago!$J$5:$J$605,Ago!$V$5:$V$605,"Despesa",Ago!$G$5:$G$605,CPagar!$D148,Ago!$L$5:$L$605,"Não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SUMIFS(Ago!$J$5:$J$605,Ago!$V$5:$V$605,"Despesa",Ago!$G$5:$G$605,CPagar!$D149,Ago!$L$5:$L$605,"Não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SUMIFS(Ago!$J$5:$J$605,Ago!$V$5:$V$605,"Despesa",Ago!$G$5:$G$605,CPagar!$D150,Ago!$L$5:$L$605,"Não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SUMIFS(Ago!$J$5:$J$605,Ago!$V$5:$V$605,"Despesa",Ago!$G$5:$G$605,CPagar!$D151,Ago!$L$5:$L$605,"Não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SUMIFS(Ago!$J$5:$J$605,Ago!$V$5:$V$605,"Despesa",Ago!$G$5:$G$605,CPagar!$D152,Ago!$L$5:$L$605,"Não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SUMIFS(Ago!$J$5:$J$605,Ago!$V$5:$V$605,"Despesa",Ago!$G$5:$G$605,CPagar!$D153,Ago!$L$5:$L$605,"Não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SUMIFS(Ago!$J$5:$J$605,Ago!$V$5:$V$605,"Despesa",Ago!$G$5:$G$605,CPagar!$D154,Ago!$L$5:$L$605,"Não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SUMIFS(Ago!$J$5:$J$605,Ago!$V$5:$V$605,"Despesa",Ago!$G$5:$G$605,CPagar!$D155,Ago!$L$5:$L$605,"Não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SUMIFS(Ago!$J$5:$J$605,Ago!$V$5:$V$605,"Despesa",Ago!$G$5:$G$605,CPagar!$D156,Ago!$L$5:$L$605,"Não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SUMIFS(Ago!$J$5:$J$605,Ago!$V$5:$V$605,"Despesa",Ago!$G$5:$G$605,CPagar!$D157,Ago!$L$5:$L$605,"Não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SUMIFS(Ago!$J$5:$J$605,Ago!$V$5:$V$605,"Despesa",Ago!$G$5:$G$605,CPagar!$D158,Ago!$L$5:$L$605,"Não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SUMIFS(Ago!$J$5:$J$605,Ago!$V$5:$V$605,"Despesa",Ago!$G$5:$G$605,CPagar!$D159,Ago!$L$5:$L$605,"Não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SUMIFS(Ago!$J$5:$J$605,Ago!$V$5:$V$605,"Despesa",Ago!$G$5:$G$605,CPagar!$D160,Ago!$L$5:$L$605,"Não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SUMIFS(Ago!$J$5:$J$605,Ago!$V$5:$V$605,"Despesa",Ago!$G$5:$G$605,CPagar!$D161,Ago!$L$5:$L$605,"Não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SUMIFS(Ago!$J$5:$J$605,Ago!$V$5:$V$605,"Despesa",Ago!$G$5:$G$605,CPagar!$D162,Ago!$L$5:$L$605,"Não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SUMIFS(Ago!$J$5:$J$605,Ago!$V$5:$V$605,"Despesa",Ago!$G$5:$G$605,CPagar!$D163,Ago!$L$5:$L$605,"Não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SUMIFS(Ago!$J$5:$J$605,Ago!$V$5:$V$605,"Despesa",Ago!$G$5:$G$605,CPagar!$D164,Ago!$L$5:$L$605,"Não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SUMIFS(Ago!$J$5:$J$605,Ago!$V$5:$V$605,"Despesa",Ago!$G$5:$G$605,CPagar!$D165,Ago!$L$5:$L$605,"Não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SUMIFS(Ago!$J$5:$J$605,Ago!$V$5:$V$605,"Despesa",Ago!$G$5:$G$605,CPagar!$D166,Ago!$L$5:$L$605,"Não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SUMIFS(Ago!$J$5:$J$605,Ago!$V$5:$V$605,"Despesa",Ago!$G$5:$G$605,CPagar!$D167,Ago!$L$5:$L$605,"Não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SUMIFS(Ago!$J$5:$J$605,Ago!$V$5:$V$605,"Despesa",Ago!$G$5:$G$605,CPagar!$D168,Ago!$L$5:$L$605,"Não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SUMIFS(Ago!$J$5:$J$605,Ago!$V$5:$V$605,"Despesa",Ago!$G$5:$G$605,CPagar!$D169,Ago!$L$5:$L$605,"Não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SUMIFS(Ago!$J$5:$J$605,Ago!$V$5:$V$605,"Despesa",Ago!$G$5:$G$605,CPagar!$D170,Ago!$L$5:$L$605,"Não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SUMIFS(Ago!$J$5:$J$605,Ago!$V$5:$V$605,"Despesa",Ago!$G$5:$G$605,CPagar!$D171,Ago!$L$5:$L$605,"Não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SUMIFS(Ago!$J$5:$J$605,Ago!$V$5:$V$605,"Despesa",Ago!$G$5:$G$605,CPagar!$D172,Ago!$L$5:$L$605,"Não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SUMIFS(Ago!$J$5:$J$605,Ago!$V$5:$V$605,"Despesa",Ago!$G$5:$G$605,CPagar!$D173,Ago!$L$5:$L$605,"Não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SUMIFS(Ago!$J$5:$J$605,Ago!$V$5:$V$605,"Despesa",Ago!$G$5:$G$605,CPagar!$D174,Ago!$L$5:$L$605,"Não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SUMIFS(Ago!$J$5:$J$605,Ago!$V$5:$V$605,"Despesa",Ago!$G$5:$G$605,CPagar!$D175,Ago!$L$5:$L$605,"Não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SUMIFS(Ago!$J$5:$J$605,Ago!$V$5:$V$605,"Despesa",Ago!$G$5:$G$605,CPagar!$D176,Ago!$L$5:$L$605,"Não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SUMIFS(Ago!$J$5:$J$605,Ago!$V$5:$V$605,"Despesa",Ago!$G$5:$G$605,CPagar!$D177,Ago!$L$5:$L$605,"Não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SUMIFS(Ago!$J$5:$J$605,Ago!$V$5:$V$605,"Despesa",Ago!$G$5:$G$605,CPagar!$D178,Ago!$L$5:$L$605,"Não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SUMIFS(Ago!$J$5:$J$605,Ago!$V$5:$V$605,"Despesa",Ago!$G$5:$G$605,CPagar!$D179,Ago!$L$5:$L$605,"Não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SUMIFS(Ago!$J$5:$J$605,Ago!$V$5:$V$605,"Despesa",Ago!$G$5:$G$605,CPagar!$D180,Ago!$L$5:$L$605,"Não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SUMIFS(Ago!$J$5:$J$605,Ago!$V$5:$V$605,"Despesa",Ago!$G$5:$G$605,CPagar!$D181,Ago!$L$5:$L$605,"Não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SUMIFS(Ago!$J$5:$J$605,Ago!$V$5:$V$605,"Despesa",Ago!$G$5:$G$605,CPagar!$D182,Ago!$L$5:$L$605,"Não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SUMIFS(Ago!$J$5:$J$605,Ago!$V$5:$V$605,"Despesa",Ago!$G$5:$G$605,CPagar!$D183,Ago!$L$5:$L$605,"Não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SUMIFS(Ago!$J$5:$J$605,Ago!$V$5:$V$605,"Despesa",Ago!$G$5:$G$605,CPagar!$D184,Ago!$L$5:$L$605,"Não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SUMIFS(Ago!$J$5:$J$605,Ago!$V$5:$V$605,"Despesa",Ago!$G$5:$G$605,CPagar!$D185,Ago!$L$5:$L$605,"Não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SUMIFS(Ago!$J$5:$J$605,Ago!$V$5:$V$605,"Despesa",Ago!$G$5:$G$605,CPagar!$D186,Ago!$L$5:$L$605,"Não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SUMIFS(Ago!$J$5:$J$605,Ago!$V$5:$V$605,"Despesa",Ago!$G$5:$G$605,CPagar!$D187,Ago!$L$5:$L$605,"Não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SUMIFS(Ago!$J$5:$J$605,Ago!$V$5:$V$605,"Despesa",Ago!$G$5:$G$605,CPagar!$D188,Ago!$L$5:$L$605,"Não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SUMIFS(Ago!$J$5:$J$605,Ago!$V$5:$V$605,"Despesa",Ago!$G$5:$G$605,CPagar!$D189,Ago!$L$5:$L$605,"Não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SUMIFS(Ago!$J$5:$J$605,Ago!$V$5:$V$605,"Despesa",Ago!$G$5:$G$605,CPagar!$D190,Ago!$L$5:$L$605,"Não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SUMIFS(Ago!$J$5:$J$605,Ago!$V$5:$V$605,"Despesa",Ago!$G$5:$G$605,CPagar!$D191,Ago!$L$5:$L$605,"Não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SUMIFS(Ago!$J$5:$J$605,Ago!$V$5:$V$605,"Despesa",Ago!$G$5:$G$605,CPagar!$D192,Ago!$L$5:$L$605,"Não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SUMIFS(Ago!$J$5:$J$605,Ago!$V$5:$V$605,"Despesa",Ago!$G$5:$G$605,CPagar!$D193,Ago!$L$5:$L$605,"Não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SUMIFS(Ago!$J$5:$J$605,Ago!$V$5:$V$605,"Despesa",Ago!$G$5:$G$605,CPagar!$D194,Ago!$L$5:$L$605,"Não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SUMIFS(Ago!$J$5:$J$605,Ago!$V$5:$V$605,"Despesa",Ago!$G$5:$G$605,CPagar!$D195,Ago!$L$5:$L$605,"Não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SUMIFS(Ago!$J$5:$J$605,Ago!$V$5:$V$605,"Despesa",Ago!$G$5:$G$605,CPagar!$D196,Ago!$L$5:$L$605,"Não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SUMIFS(Ago!$J$5:$J$605,Ago!$V$5:$V$605,"Despesa",Ago!$G$5:$G$605,CPagar!$D197,Ago!$L$5:$L$605,"Não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SUMIFS(Ago!$J$5:$J$605,Ago!$V$5:$V$605,"Despesa",Ago!$G$5:$G$605,CPagar!$D198,Ago!$L$5:$L$605,"Não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SUMIFS(Ago!$J$5:$J$605,Ago!$V$5:$V$605,"Despesa",Ago!$G$5:$G$605,CPagar!$D199,Ago!$L$5:$L$605,"Não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SUMIFS(Ago!$J$5:$J$605,Ago!$V$5:$V$605,"Despesa",Ago!$G$5:$G$605,CPagar!$D200,Ago!$L$5:$L$605,"Não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SUMIFS(Ago!$J$5:$J$605,Ago!$V$5:$V$605,"Despesa",Ago!$G$5:$G$605,CPagar!$D201,Ago!$L$5:$L$605,"Não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SUMIFS(Ago!$J$5:$J$605,Ago!$V$5:$V$605,"Despesa",Ago!$G$5:$G$605,CPagar!$D202,Ago!$L$5:$L$605,"Não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SUMIFS(Ago!$J$5:$J$605,Ago!$V$5:$V$605,"Despesa",Ago!$G$5:$G$605,CPagar!$D203,Ago!$L$5:$L$605,"Não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SUMIFS(Ago!$J$5:$J$605,Ago!$V$5:$V$605,"Despesa",Ago!$G$5:$G$605,CPagar!$D204,Ago!$L$5:$L$605,"Não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SUMIFS(Ago!$J$5:$J$605,Ago!$V$5:$V$605,"Despesa",Ago!$G$5:$G$605,CPagar!$D205,Ago!$L$5:$L$605,"Não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SUMIFS(Ago!$J$5:$J$605,Ago!$V$5:$V$605,"Despesa",Ago!$G$5:$G$605,CPagar!$D206,Ago!$L$5:$L$605,"Não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SUMIFS(Ago!$J$5:$J$605,Ago!$V$5:$V$605,"Despesa",Ago!$G$5:$G$605,CPagar!$D207,Ago!$L$5:$L$605,"Não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SUMIFS(Ago!$J$5:$J$605,Ago!$V$5:$V$605,"Despesa",Ago!$G$5:$G$605,CPagar!$D209,Ago!$L$5:$L$605,"Não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SUMIFS(Ago!$J$5:$J$605,Ago!$V$5:$V$605,"Despesa",Ago!$G$5:$G$605,CPagar!$D210,Ago!$L$5:$L$605,"Não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SUMIFS(Ago!$J$5:$J$605,Ago!$V$5:$V$605,"Despesa",Ago!$G$5:$G$605,CPagar!$D211,Ago!$L$5:$L$605,"Não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SUMIFS(Ago!$J$5:$J$605,Ago!$V$5:$V$605,"Despesa",Ago!$G$5:$G$605,CPagar!$D212,Ago!$L$5:$L$605,"Não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SUMIFS(Ago!$J$5:$J$605,Ago!$V$5:$V$605,"Despesa",Ago!$G$5:$G$605,CPagar!$D213,Ago!$L$5:$L$605,"Não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SUMIFS(Ago!$J$5:$J$605,Ago!$V$5:$V$605,"Despesa",Ago!$G$5:$G$605,CPagar!$D214,Ago!$L$5:$L$605,"Não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SUMIFS(Ago!$J$5:$J$605,Ago!$V$5:$V$605,"Despesa",Ago!$G$5:$G$605,CPagar!$D215,Ago!$L$5:$L$605,"Não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SUMIFS(Ago!$J$5:$J$605,Ago!$V$5:$V$605,"Despesa",Ago!$G$5:$G$605,CPagar!$D216,Ago!$L$5:$L$605,"Não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SUMIFS(Ago!$J$5:$J$605,Ago!$V$5:$V$605,"Despesa",Ago!$G$5:$G$605,CPagar!$D217,Ago!$L$5:$L$605,"Não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SUMIFS(Ago!$J$5:$J$605,Ago!$V$5:$V$605,"Despesa",Ago!$G$5:$G$605,CPagar!$D218,Ago!$L$5:$L$605,"Não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SUMIFS(Ago!$J$5:$J$605,Ago!$V$5:$V$605,"Despesa",Ago!$G$5:$G$605,CPagar!$D219,Ago!$L$5:$L$605,"Não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SUMIFS(Ago!$J$5:$J$605,Ago!$V$5:$V$605,"Despesa",Ago!$G$5:$G$605,CPagar!$D220,Ago!$L$5:$L$605,"Não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SUMIFS(Ago!$J$5:$J$605,Ago!$V$5:$V$605,"Despesa",Ago!$G$5:$G$605,CPagar!$D221,Ago!$L$5:$L$605,"Não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SUMIFS(Ago!$J$5:$J$605,Ago!$V$5:$V$605,"Despesa",Ago!$G$5:$G$605,CPagar!$D222,Ago!$L$5:$L$605,"Não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SUMIFS(Ago!$J$5:$J$605,Ago!$V$5:$V$605,"Despesa",Ago!$G$5:$G$605,CPagar!$D223,Ago!$L$5:$L$605,"Não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SUMIFS(Ago!$J$5:$J$605,Ago!$V$5:$V$605,"Despesa",Ago!$G$5:$G$605,CPagar!$D224,Ago!$L$5:$L$605,"Não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SUMIFS(Ago!$J$5:$J$605,Ago!$V$5:$V$605,"Despesa",Ago!$G$5:$G$605,CPagar!$D225,Ago!$L$5:$L$605,"Não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SUMIFS(Ago!$J$5:$J$605,Ago!$V$5:$V$605,"Despesa",Ago!$G$5:$G$605,CPagar!$D226,Ago!$L$5:$L$605,"Não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SUMIFS(Ago!$J$5:$J$605,Ago!$V$5:$V$605,"Despesa",Ago!$G$5:$G$605,CPagar!$D227,Ago!$L$5:$L$605,"Não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SUMIFS(Ago!$J$5:$J$605,Ago!$V$5:$V$605,"Despesa",Ago!$G$5:$G$605,CPagar!$D228,Ago!$L$5:$L$605,"Não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SUMIFS(Ago!$J$5:$J$605,Ago!$V$5:$V$605,"Despesa",Ago!$G$5:$G$605,CPagar!$D229,Ago!$L$5:$L$605,"Não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SUMIFS(Ago!$J$5:$J$605,Ago!$V$5:$V$605,"Despesa",Ago!$G$5:$G$605,CPagar!$D230,Ago!$L$5:$L$605,"Não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SUMIFS(Ago!$J$5:$J$605,Ago!$V$5:$V$605,"Despesa",Ago!$G$5:$G$605,CPagar!$D231,Ago!$L$5:$L$605,"Não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SUMIFS(Ago!$J$5:$J$605,Ago!$V$5:$V$605,"Despesa",Ago!$G$5:$G$605,CPagar!$D232,Ago!$L$5:$L$605,"Não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SUMIFS(Ago!$J$5:$J$605,Ago!$V$5:$V$605,"Despesa",Ago!$G$5:$G$605,CPagar!$D233,Ago!$L$5:$L$605,"Não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SUMIFS(Ago!$J$5:$J$605,Ago!$V$5:$V$605,"Despesa",Ago!$G$5:$G$605,CPagar!$D234,Ago!$L$5:$L$605,"Não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SUMIFS(Ago!$J$5:$J$605,Ago!$V$5:$V$605,"Despesa",Ago!$G$5:$G$605,CPagar!$D235,Ago!$L$5:$L$605,"Não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SUMIFS(Ago!$J$5:$J$605,Ago!$V$5:$V$605,"Despesa",Ago!$G$5:$G$605,CPagar!$D236,Ago!$L$5:$L$605,"Não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SUMIFS(Ago!$J$5:$J$605,Ago!$V$5:$V$605,"Despesa",Ago!$G$5:$G$605,CPagar!$D237,Ago!$L$5:$L$605,"Não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SUMIFS(Ago!$J$5:$J$605,Ago!$V$5:$V$605,"Despesa",Ago!$G$5:$G$605,CPagar!$D238,Ago!$L$5:$L$605,"Não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SUMIFS(Ago!$J$5:$J$605,Ago!$V$5:$V$605,"Despesa",Ago!$G$5:$G$605,CPagar!$D239,Ago!$L$5:$L$605,"Não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SUMIFS(Ago!$J$5:$J$605,Ago!$V$5:$V$605,"Despesa",Ago!$G$5:$G$605,CPagar!$D240,Ago!$L$5:$L$605,"Não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SUMIFS(Ago!$J$5:$J$605,Ago!$V$5:$V$605,"Despesa",Ago!$G$5:$G$605,CPagar!$D241,Ago!$L$5:$L$605,"Não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SUMIFS(Ago!$J$5:$J$605,Ago!$V$5:$V$605,"Despesa",Ago!$G$5:$G$605,CPagar!$D242,Ago!$L$5:$L$605,"Não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SUMIFS(Ago!$J$5:$J$605,Ago!$V$5:$V$605,"Despesa",Ago!$G$5:$G$605,CPagar!$D243,Ago!$L$5:$L$605,"Não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SUMIFS(Ago!$J$5:$J$605,Ago!$V$5:$V$605,"Despesa",Ago!$G$5:$G$605,CPagar!$D244,Ago!$L$5:$L$605,"Não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SUMIFS(Ago!$J$5:$J$605,Ago!$V$5:$V$605,"Despesa",Ago!$G$5:$G$605,CPagar!$D245,Ago!$L$5:$L$605,"Não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SUMIFS(Ago!$J$5:$J$605,Ago!$V$5:$V$605,"Despesa",Ago!$G$5:$G$605,CPagar!$D246,Ago!$L$5:$L$605,"Não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SUMIFS(Ago!$J$5:$J$605,Ago!$V$5:$V$605,"Despesa",Ago!$G$5:$G$605,CPagar!$D247,Ago!$L$5:$L$605,"Não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SUMIFS(Ago!$J$5:$J$605,Ago!$V$5:$V$605,"Despesa",Ago!$G$5:$G$605,CPagar!$D248,Ago!$L$5:$L$605,"Não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SUMIFS(Ago!$J$5:$J$605,Ago!$V$5:$V$605,"Despesa",Ago!$G$5:$G$605,CPagar!$D249,Ago!$L$5:$L$605,"Não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SUMIFS(Ago!$J$5:$J$605,Ago!$V$5:$V$605,"Despesa",Ago!$G$5:$G$605,CPagar!$D250,Ago!$L$5:$L$605,"Não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SUMIFS(Ago!$J$5:$J$605,Ago!$V$5:$V$605,"Despesa",Ago!$G$5:$G$605,CPagar!$D251,Ago!$L$5:$L$605,"Não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SUMIFS(Ago!$J$5:$J$605,Ago!$V$5:$V$605,"Despesa",Ago!$G$5:$G$605,CPagar!$D252,Ago!$L$5:$L$605,"Não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SUMIFS(Ago!$J$5:$J$605,Ago!$V$5:$V$605,"Despesa",Ago!$G$5:$G$605,CPagar!$D253,Ago!$L$5:$L$605,"Não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SUMIFS(Ago!$J$5:$J$605,Ago!$V$5:$V$605,"Despesa",Ago!$G$5:$G$605,CPagar!$D254,Ago!$L$5:$L$605,"Não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SUMIFS(Ago!$J$5:$J$605,Ago!$V$5:$V$605,"Despesa",Ago!$G$5:$G$605,CPagar!$D255,Ago!$L$5:$L$605,"Não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SUMIFS(Ago!$J$5:$J$605,Ago!$V$5:$V$605,"Despesa",Ago!$G$5:$G$605,CPagar!$D256,Ago!$L$5:$L$605,"Não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SUMIFS(Ago!$J$5:$J$605,Ago!$V$5:$V$605,"Despesa",Ago!$G$5:$G$605,CPagar!$D257,Ago!$L$5:$L$605,"Não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SUMIFS(Ago!$J$5:$J$605,Ago!$V$5:$V$605,"Despesa",Ago!$G$5:$G$605,CPagar!$D258,Ago!$L$5:$L$605,"Não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SUMIFS(Ago!$J$5:$J$605,Ago!$V$5:$V$605,"Despesa",Ago!$G$5:$G$605,CPagar!$D259,Ago!$L$5:$L$605,"Não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SUMIFS(Ago!$J$5:$J$605,Ago!$V$5:$V$605,"Despesa",Ago!$G$5:$G$605,CPagar!$D260,Ago!$L$5:$L$605,"Não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SUMIFS(Ago!$J$5:$J$605,Ago!$V$5:$V$605,"Despesa",Ago!$G$5:$G$605,CPagar!$D261,Ago!$L$5:$L$605,"Não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SUMIFS(Ago!$J$5:$J$605,Ago!$V$5:$V$605,"Despesa",Ago!$G$5:$G$605,CPagar!$D262,Ago!$L$5:$L$605,"Não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SUMIFS(Ago!$J$5:$J$605,Ago!$V$5:$V$605,"Despesa",Ago!$G$5:$G$605,CPagar!$D263,Ago!$L$5:$L$605,"Não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SUMIFS(Ago!$J$5:$J$605,Ago!$V$5:$V$605,"Despesa",Ago!$G$5:$G$605,CPagar!$D264,Ago!$L$5:$L$605,"Não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SUMIFS(Ago!$J$5:$J$605,Ago!$V$5:$V$605,"Despesa",Ago!$G$5:$G$605,CPagar!$D265,Ago!$L$5:$L$605,"Não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SUMIFS(Ago!$J$5:$J$605,Ago!$V$5:$V$605,"Despesa",Ago!$G$5:$G$605,CPagar!$D266,Ago!$L$5:$L$605,"Não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SUMIFS(Ago!$J$5:$J$605,Ago!$V$5:$V$605,"Despesa",Ago!$G$5:$G$605,CPagar!$D267,Ago!$L$5:$L$605,"Não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SUMIFS(Ago!$J$5:$J$605,Ago!$V$5:$V$605,"Despesa",Ago!$G$5:$G$605,CPagar!$D268,Ago!$L$5:$L$605,"Não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SUMIFS(Ago!$J$5:$J$605,Ago!$V$5:$V$605,"Despesa",Ago!$G$5:$G$605,CPagar!$D269,Ago!$L$5:$L$605,"Não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SUMIFS(Ago!$J$5:$J$605,Ago!$V$5:$V$605,"Despesa",Ago!$G$5:$G$605,CPagar!$D270,Ago!$L$5:$L$605,"Não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SUMIFS(Ago!$J$5:$J$605,Ago!$V$5:$V$605,"Despesa",Ago!$G$5:$G$605,CPagar!$D271,Ago!$L$5:$L$605,"Não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SUMIFS(Ago!$J$5:$J$605,Ago!$V$5:$V$605,"Despesa",Ago!$G$5:$G$605,CPagar!$D272,Ago!$L$5:$L$605,"Não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SUMIFS(Ago!$J$5:$J$605,Ago!$V$5:$V$605,"Despesa",Ago!$G$5:$G$605,CPagar!$D273,Ago!$L$5:$L$605,"Não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SUMIFS(Ago!$J$5:$J$605,Ago!$V$5:$V$605,"Despesa",Ago!$G$5:$G$605,CPagar!$D274,Ago!$L$5:$L$605,"Não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SUMIFS(Ago!$J$5:$J$605,Ago!$V$5:$V$605,"Despesa",Ago!$G$5:$G$605,CPagar!$D275,Ago!$L$5:$L$605,"Não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SUMIFS(Ago!$J$5:$J$605,Ago!$V$5:$V$605,"Despesa",Ago!$G$5:$G$605,CPagar!$D276,Ago!$L$5:$L$605,"Não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SUMIFS(Ago!$J$5:$J$605,Ago!$V$5:$V$605,"Despesa",Ago!$G$5:$G$605,CPagar!$D277,Ago!$L$5:$L$605,"Não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SUMIFS(Ago!$J$5:$J$605,Ago!$V$5:$V$605,"Despesa",Ago!$G$5:$G$605,CPagar!$D278,Ago!$L$5:$L$605,"Não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SUMIFS(Ago!$J$5:$J$605,Ago!$V$5:$V$605,"Despesa",Ago!$G$5:$G$605,CPagar!$D279,Ago!$L$5:$L$605,"Não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SUMIFS(Ago!$J$5:$J$605,Ago!$V$5:$V$605,"Despesa",Ago!$G$5:$G$605,CPagar!$D280,Ago!$L$5:$L$605,"Não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SUMIFS(Ago!$J$5:$J$605,Ago!$V$5:$V$605,"Despesa",Ago!$G$5:$G$605,CPagar!$D281,Ago!$L$5:$L$605,"Não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SUMIFS(Ago!$J$5:$J$605,Ago!$V$5:$V$605,"Despesa",Ago!$G$5:$G$605,CPagar!$D282,Ago!$L$5:$L$605,"Não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SUMIFS(Ago!$J$5:$J$605,Ago!$V$5:$V$605,"Despesa",Ago!$G$5:$G$605,CPagar!$D283,Ago!$L$5:$L$605,"Não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SUMIFS(Ago!$J$5:$J$605,Ago!$V$5:$V$605,"Despesa",Ago!$G$5:$G$605,CPagar!$D284,Ago!$L$5:$L$605,"Não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SUMIFS(Ago!$J$5:$J$605,Ago!$V$5:$V$605,"Despesa",Ago!$G$5:$G$605,CPagar!$D285,Ago!$L$5:$L$605,"Não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SUMIFS(Ago!$J$5:$J$605,Ago!$V$5:$V$605,"Despesa",Ago!$G$5:$G$605,CPagar!$D286,Ago!$L$5:$L$605,"Não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SUMIFS(Ago!$J$5:$J$605,Ago!$V$5:$V$605,"Despesa",Ago!$G$5:$G$605,CPagar!$D287,Ago!$L$5:$L$605,"Não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SUMIFS(Ago!$J$5:$J$605,Ago!$V$5:$V$605,"Despesa",Ago!$G$5:$G$605,CPagar!$D288,Ago!$L$5:$L$605,"Não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SUMIFS(Ago!$J$5:$J$605,Ago!$V$5:$V$605,"Despesa",Ago!$G$5:$G$605,CPagar!$D289,Ago!$L$5:$L$605,"Não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SUMIFS(Ago!$J$5:$J$605,Ago!$V$5:$V$605,"Despesa",Ago!$G$5:$G$605,CPagar!$D290,Ago!$L$5:$L$605,"Não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SUMIFS(Ago!$J$5:$J$605,Ago!$V$5:$V$605,"Despesa",Ago!$G$5:$G$605,CPagar!$D291,Ago!$L$5:$L$605,"Não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SUMIFS(Ago!$J$5:$J$605,Ago!$V$5:$V$605,"Despesa",Ago!$G$5:$G$605,CPagar!$D292,Ago!$L$5:$L$605,"Não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SUMIFS(Ago!$J$5:$J$605,Ago!$V$5:$V$605,"Despesa",Ago!$G$5:$G$605,CPagar!$D293,Ago!$L$5:$L$605,"Não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SUMIFS(Ago!$J$5:$J$605,Ago!$V$5:$V$605,"Despesa",Ago!$G$5:$G$605,CPagar!$D294,Ago!$L$5:$L$605,"Não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SUMIFS(Ago!$J$5:$J$605,Ago!$V$5:$V$605,"Despesa",Ago!$G$5:$G$605,CPagar!$D295,Ago!$L$5:$L$605,"Não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SUMIFS(Ago!$J$5:$J$605,Ago!$V$5:$V$605,"Despesa",Ago!$G$5:$G$605,CPagar!$D296,Ago!$L$5:$L$605,"Não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SUMIFS(Ago!$J$5:$J$605,Ago!$V$5:$V$605,"Despesa",Ago!$G$5:$G$605,CPagar!$D297,Ago!$L$5:$L$605,"Não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SUMIFS(Ago!$J$5:$J$605,Ago!$V$5:$V$605,"Despesa",Ago!$G$5:$G$605,CPagar!$D298,Ago!$L$5:$L$605,"Não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SUMIFS(Ago!$J$5:$J$605,Ago!$V$5:$V$605,"Despesa",Ago!$G$5:$G$605,CPagar!$D299,Ago!$L$5:$L$605,"Não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SUMIFS(Ago!$J$5:$J$605,Ago!$V$5:$V$605,"Despesa",Ago!$G$5:$G$605,CPagar!$D300,Ago!$L$5:$L$605,"Não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SUMIFS(Ago!$J$5:$J$605,Ago!$V$5:$V$605,"Despesa",Ago!$G$5:$G$605,CPagar!$D301,Ago!$L$5:$L$605,"Não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SUMIFS(Ago!$J$5:$J$605,Ago!$V$5:$V$605,"Despesa",Ago!$G$5:$G$605,CPagar!$D302,Ago!$L$5:$L$605,"Não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SUMIFS(Ago!$J$5:$J$605,Ago!$V$5:$V$605,"Despesa",Ago!$G$5:$G$605,CPagar!$D303,Ago!$L$5:$L$605,"Não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SUMIFS(Ago!$J$5:$J$605,Ago!$V$5:$V$605,"Despesa",Ago!$G$5:$G$605,CPagar!$D304,Ago!$L$5:$L$605,"Não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SUMIFS(Ago!$J$5:$J$605,Ago!$V$5:$V$605,"Despesa",Ago!$G$5:$G$605,CPagar!$D305,Ago!$L$5:$L$605,"Não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SUMIFS(Ago!$J$5:$J$605,Ago!$V$5:$V$605,"Despesa",Ago!$G$5:$G$605,CPagar!$D306,Ago!$L$5:$L$605,"Não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SUMIFS(Ago!$J$5:$J$605,Ago!$V$5:$V$605,"Despesa",Ago!$G$5:$G$605,CPagar!$D307,Ago!$L$5:$L$605,"Não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SUMIFS(Ago!$J$5:$J$605,Ago!$V$5:$V$605,"Despesa",Ago!$G$5:$G$605,CPagar!$D309,Ago!$L$5:$L$605,"Não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SUMIFS(Ago!$J$5:$J$605,Ago!$V$5:$V$605,"Despesa",Ago!$G$5:$G$605,CPagar!$D310,Ago!$L$5:$L$605,"Não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SUMIFS(Ago!$J$5:$J$605,Ago!$V$5:$V$605,"Despesa",Ago!$G$5:$G$605,CPagar!$D311,Ago!$L$5:$L$605,"Não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SUMIFS(Ago!$J$5:$J$605,Ago!$V$5:$V$605,"Despesa",Ago!$G$5:$G$605,CPagar!$D312,Ago!$L$5:$L$605,"Não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SUMIFS(Ago!$J$5:$J$605,Ago!$V$5:$V$605,"Despesa",Ago!$G$5:$G$605,CPagar!$D313,Ago!$L$5:$L$605,"Não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SUMIFS(Ago!$J$5:$J$605,Ago!$V$5:$V$605,"Despesa",Ago!$G$5:$G$605,CPagar!$D314,Ago!$L$5:$L$605,"Não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SUMIFS(Ago!$J$5:$J$605,Ago!$V$5:$V$605,"Despesa",Ago!$G$5:$G$605,CPagar!$D315,Ago!$L$5:$L$605,"Não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SUMIFS(Ago!$J$5:$J$605,Ago!$V$5:$V$605,"Despesa",Ago!$G$5:$G$605,CPagar!$D316,Ago!$L$5:$L$605,"Não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SUMIFS(Ago!$J$5:$J$605,Ago!$V$5:$V$605,"Despesa",Ago!$G$5:$G$605,CPagar!$D317,Ago!$L$5:$L$605,"Não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SUMIFS(Ago!$J$5:$J$605,Ago!$V$5:$V$605,"Despesa",Ago!$G$5:$G$605,CPagar!$D318,Ago!$L$5:$L$605,"Não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SUMIFS(Ago!$J$5:$J$605,Ago!$V$5:$V$605,"Despesa",Ago!$G$5:$G$605,CPagar!$D319,Ago!$L$5:$L$605,"Não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SUMIFS(Ago!$J$5:$J$605,Ago!$V$5:$V$605,"Despesa",Ago!$G$5:$G$605,CPagar!$D320,Ago!$L$5:$L$605,"Não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SUMIFS(Ago!$J$5:$J$605,Ago!$V$5:$V$605,"Despesa",Ago!$G$5:$G$605,CPagar!$D321,Ago!$L$5:$L$605,"Não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SUMIFS(Ago!$J$5:$J$605,Ago!$V$5:$V$605,"Despesa",Ago!$G$5:$G$605,CPagar!$D322,Ago!$L$5:$L$605,"Não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SUMIFS(Ago!$J$5:$J$605,Ago!$V$5:$V$605,"Despesa",Ago!$G$5:$G$605,CPagar!$D323,Ago!$L$5:$L$605,"Não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SUMIFS(Ago!$J$5:$J$605,Ago!$V$5:$V$605,"Despesa",Ago!$G$5:$G$605,CPagar!$D324,Ago!$L$5:$L$605,"Não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SUMIFS(Ago!$J$5:$J$605,Ago!$V$5:$V$605,"Despesa",Ago!$G$5:$G$605,CPagar!$D325,Ago!$L$5:$L$605,"Não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SUMIFS(Ago!$J$5:$J$605,Ago!$V$5:$V$605,"Despesa",Ago!$G$5:$G$605,CPagar!$D326,Ago!$L$5:$L$605,"Não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SUMIFS(Ago!$J$5:$J$605,Ago!$V$5:$V$605,"Despesa",Ago!$G$5:$G$605,CPagar!$D327,Ago!$L$5:$L$605,"Não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SUMIFS(Ago!$J$5:$J$605,Ago!$V$5:$V$605,"Despesa",Ago!$G$5:$G$605,CPagar!$D328,Ago!$L$5:$L$605,"Não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SUMIFS(Ago!$J$5:$J$605,Ago!$V$5:$V$605,"Despesa",Ago!$G$5:$G$605,CPagar!$D329,Ago!$L$5:$L$605,"Não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SUMIFS(Ago!$J$5:$J$605,Ago!$V$5:$V$605,"Despesa",Ago!$G$5:$G$605,CPagar!$D330,Ago!$L$5:$L$605,"Não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SUMIFS(Ago!$J$5:$J$605,Ago!$V$5:$V$605,"Despesa",Ago!$G$5:$G$605,CPagar!$D331,Ago!$L$5:$L$605,"Não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SUMIFS(Ago!$J$5:$J$605,Ago!$V$5:$V$605,"Despesa",Ago!$G$5:$G$605,CPagar!$D332,Ago!$L$5:$L$605,"Não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SUMIFS(Ago!$J$5:$J$605,Ago!$V$5:$V$605,"Despesa",Ago!$G$5:$G$605,CPagar!$D333,Ago!$L$5:$L$605,"Não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SUMIFS(Ago!$J$5:$J$605,Ago!$V$5:$V$605,"Despesa",Ago!$G$5:$G$605,CPagar!$D334,Ago!$L$5:$L$605,"Não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SUMIFS(Ago!$J$5:$J$605,Ago!$V$5:$V$605,"Despesa",Ago!$G$5:$G$605,CPagar!$D335,Ago!$L$5:$L$605,"Não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SUMIFS(Ago!$J$5:$J$605,Ago!$V$5:$V$605,"Despesa",Ago!$G$5:$G$605,CPagar!$D336,Ago!$L$5:$L$605,"Não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SUMIFS(Ago!$J$5:$J$605,Ago!$V$5:$V$605,"Despesa",Ago!$G$5:$G$605,CPagar!$D337,Ago!$L$5:$L$605,"Não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SUMIFS(Ago!$J$5:$J$605,Ago!$V$5:$V$605,"Despesa",Ago!$G$5:$G$605,CPagar!$D338,Ago!$L$5:$L$605,"Não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SUMIFS(Ago!$J$5:$J$605,Ago!$V$5:$V$605,"Despesa",Ago!$G$5:$G$605,CPagar!$D339,Ago!$L$5:$L$605,"Não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SUMIFS(Ago!$J$5:$J$605,Ago!$V$5:$V$605,"Despesa",Ago!$G$5:$G$605,CPagar!$D340,Ago!$L$5:$L$605,"Não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SUMIFS(Ago!$J$5:$J$605,Ago!$V$5:$V$605,"Despesa",Ago!$G$5:$G$605,CPagar!$D341,Ago!$L$5:$L$605,"Não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SUMIFS(Ago!$J$5:$J$605,Ago!$V$5:$V$605,"Despesa",Ago!$G$5:$G$605,CPagar!$D342,Ago!$L$5:$L$605,"Não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SUMIFS(Ago!$J$5:$J$605,Ago!$V$5:$V$605,"Despesa",Ago!$G$5:$G$605,CPagar!$D343,Ago!$L$5:$L$605,"Não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SUMIFS(Ago!$J$5:$J$605,Ago!$V$5:$V$605,"Despesa",Ago!$G$5:$G$605,CPagar!$D344,Ago!$L$5:$L$605,"Não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SUMIFS(Ago!$J$5:$J$605,Ago!$V$5:$V$605,"Despesa",Ago!$G$5:$G$605,CPagar!$D345,Ago!$L$5:$L$605,"Não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SUMIFS(Ago!$J$5:$J$605,Ago!$V$5:$V$605,"Despesa",Ago!$G$5:$G$605,CPagar!$D346,Ago!$L$5:$L$605,"Não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SUMIFS(Ago!$J$5:$J$605,Ago!$V$5:$V$605,"Despesa",Ago!$G$5:$G$605,CPagar!$D347,Ago!$L$5:$L$605,"Não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SUMIFS(Ago!$J$5:$J$605,Ago!$V$5:$V$605,"Despesa",Ago!$G$5:$G$605,CPagar!$D348,Ago!$L$5:$L$605,"Não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SUMIFS(Ago!$J$5:$J$605,Ago!$V$5:$V$605,"Despesa",Ago!$G$5:$G$605,CPagar!$D349,Ago!$L$5:$L$605,"Não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SUMIFS(Ago!$J$5:$J$605,Ago!$V$5:$V$605,"Despesa",Ago!$G$5:$G$605,CPagar!$D350,Ago!$L$5:$L$605,"Não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SUMIFS(Ago!$J$5:$J$605,Ago!$V$5:$V$605,"Despesa",Ago!$G$5:$G$605,CPagar!$D351,Ago!$L$5:$L$605,"Não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SUMIFS(Ago!$J$5:$J$605,Ago!$V$5:$V$605,"Despesa",Ago!$G$5:$G$605,CPagar!$D352,Ago!$L$5:$L$605,"Não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SUMIFS(Ago!$J$5:$J$605,Ago!$V$5:$V$605,"Despesa",Ago!$G$5:$G$605,CPagar!$D353,Ago!$L$5:$L$605,"Não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SUMIFS(Ago!$J$5:$J$605,Ago!$V$5:$V$605,"Despesa",Ago!$G$5:$G$605,CPagar!$D354,Ago!$L$5:$L$605,"Não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SUMIFS(Ago!$J$5:$J$605,Ago!$V$5:$V$605,"Despesa",Ago!$G$5:$G$605,CPagar!$D355,Ago!$L$5:$L$605,"Não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SUMIFS(Ago!$J$5:$J$605,Ago!$V$5:$V$605,"Despesa",Ago!$G$5:$G$605,CPagar!$D356,Ago!$L$5:$L$605,"Não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SUMIFS(Ago!$J$5:$J$605,Ago!$V$5:$V$605,"Despesa",Ago!$G$5:$G$605,CPagar!$D357,Ago!$L$5:$L$605,"Não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SUMIFS(Ago!$J$5:$J$605,Ago!$V$5:$V$605,"Despesa",Ago!$G$5:$G$605,CPagar!$D358,Ago!$L$5:$L$605,"Não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SUMIFS(Ago!$J$5:$J$605,Ago!$V$5:$V$605,"Despesa",Ago!$G$5:$G$605,CPagar!$D359,Ago!$L$5:$L$605,"Não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SUMIFS(Ago!$J$5:$J$605,Ago!$V$5:$V$605,"Despesa",Ago!$G$5:$G$605,CPagar!$D360,Ago!$L$5:$L$605,"Não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SUMIFS(Ago!$J$5:$J$605,Ago!$V$5:$V$605,"Despesa",Ago!$G$5:$G$605,CPagar!$D361,Ago!$L$5:$L$605,"Não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SUMIFS(Ago!$J$5:$J$605,Ago!$V$5:$V$605,"Despesa",Ago!$G$5:$G$605,CPagar!$D362,Ago!$L$5:$L$605,"Não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SUMIFS(Ago!$J$5:$J$605,Ago!$V$5:$V$605,"Despesa",Ago!$G$5:$G$605,CPagar!$D363,Ago!$L$5:$L$605,"Não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SUMIFS(Ago!$J$5:$J$605,Ago!$V$5:$V$605,"Despesa",Ago!$G$5:$G$605,CPagar!$D364,Ago!$L$5:$L$605,"Não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SUMIFS(Ago!$J$5:$J$605,Ago!$V$5:$V$605,"Despesa",Ago!$G$5:$G$605,CPagar!$D365,Ago!$L$5:$L$605,"Não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SUMIFS(Ago!$J$5:$J$605,Ago!$V$5:$V$605,"Despesa",Ago!$G$5:$G$605,CPagar!$D366,Ago!$L$5:$L$605,"Não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SUMIFS(Ago!$J$5:$J$605,Ago!$V$5:$V$605,"Despesa",Ago!$G$5:$G$605,CPagar!$D367,Ago!$L$5:$L$605,"Não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SUMIFS(Ago!$J$5:$J$605,Ago!$V$5:$V$605,"Despesa",Ago!$G$5:$G$605,CPagar!$D368,Ago!$L$5:$L$605,"Não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SUMIFS(Ago!$J$5:$J$605,Ago!$V$5:$V$605,"Despesa",Ago!$G$5:$G$605,CPagar!$D369,Ago!$L$5:$L$605,"Não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SUMIFS(Ago!$J$5:$J$605,Ago!$V$5:$V$605,"Despesa",Ago!$G$5:$G$605,CPagar!$D370,Ago!$L$5:$L$605,"Não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SUMIFS(Ago!$J$5:$J$605,Ago!$V$5:$V$605,"Despesa",Ago!$G$5:$G$605,CPagar!$D371,Ago!$L$5:$L$605,"Não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SUMIFS(Ago!$J$5:$J$605,Ago!$V$5:$V$605,"Despesa",Ago!$G$5:$G$605,CPagar!$D372,Ago!$L$5:$L$605,"Não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SUMIFS(Ago!$J$5:$J$605,Ago!$V$5:$V$605,"Despesa",Ago!$G$5:$G$605,CPagar!$D373,Ago!$L$5:$L$605,"Não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SUMIFS(Ago!$J$5:$J$605,Ago!$V$5:$V$605,"Despesa",Ago!$G$5:$G$605,CPagar!$D374,Ago!$L$5:$L$605,"Não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SUMIFS(Ago!$J$5:$J$605,Ago!$V$5:$V$605,"Despesa",Ago!$G$5:$G$605,CPagar!$D375,Ago!$L$5:$L$605,"Não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SUMIFS(Ago!$J$5:$J$605,Ago!$V$5:$V$605,"Despesa",Ago!$G$5:$G$605,CPagar!$D376,Ago!$L$5:$L$605,"Não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SUMIFS(Ago!$J$5:$J$605,Ago!$V$5:$V$605,"Despesa",Ago!$G$5:$G$605,CPagar!$D377,Ago!$L$5:$L$605,"Não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SUMIFS(Ago!$J$5:$J$605,Ago!$V$5:$V$605,"Despesa",Ago!$G$5:$G$605,CPagar!$D378,Ago!$L$5:$L$605,"Não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SUMIFS(Ago!$J$5:$J$605,Ago!$V$5:$V$605,"Despesa",Ago!$G$5:$G$605,CPagar!$D379,Ago!$L$5:$L$605,"Não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SUMIFS(Ago!$J$5:$J$605,Ago!$V$5:$V$605,"Despesa",Ago!$G$5:$G$605,CPagar!$D380,Ago!$L$5:$L$605,"Não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SUMIFS(Ago!$J$5:$J$605,Ago!$V$5:$V$605,"Despesa",Ago!$G$5:$G$605,CPagar!$D381,Ago!$L$5:$L$605,"Não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SUMIFS(Ago!$J$5:$J$605,Ago!$V$5:$V$605,"Despesa",Ago!$G$5:$G$605,CPagar!$D382,Ago!$L$5:$L$605,"Não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SUMIFS(Ago!$J$5:$J$605,Ago!$V$5:$V$605,"Despesa",Ago!$G$5:$G$605,CPagar!$D383,Ago!$L$5:$L$605,"Não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SUMIFS(Ago!$J$5:$J$605,Ago!$V$5:$V$605,"Despesa",Ago!$G$5:$G$605,CPagar!$D384,Ago!$L$5:$L$605,"Não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SUMIFS(Ago!$J$5:$J$605,Ago!$V$5:$V$605,"Despesa",Ago!$G$5:$G$605,CPagar!$D385,Ago!$L$5:$L$605,"Não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SUMIFS(Ago!$J$5:$J$605,Ago!$V$5:$V$605,"Despesa",Ago!$G$5:$G$605,CPagar!$D386,Ago!$L$5:$L$605,"Não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SUMIFS(Ago!$J$5:$J$605,Ago!$V$5:$V$605,"Despesa",Ago!$G$5:$G$605,CPagar!$D387,Ago!$L$5:$L$605,"Não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SUMIFS(Ago!$J$5:$J$605,Ago!$V$5:$V$605,"Despesa",Ago!$G$5:$G$605,CPagar!$D388,Ago!$L$5:$L$605,"Não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SUMIFS(Ago!$J$5:$J$605,Ago!$V$5:$V$605,"Despesa",Ago!$G$5:$G$605,CPagar!$D389,Ago!$L$5:$L$605,"Não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SUMIFS(Ago!$J$5:$J$605,Ago!$V$5:$V$605,"Despesa",Ago!$G$5:$G$605,CPagar!$D390,Ago!$L$5:$L$605,"Não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SUMIFS(Ago!$J$5:$J$605,Ago!$V$5:$V$605,"Despesa",Ago!$G$5:$G$605,CPagar!$D391,Ago!$L$5:$L$605,"Não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SUMIFS(Ago!$J$5:$J$605,Ago!$V$5:$V$605,"Despesa",Ago!$G$5:$G$605,CPagar!$D392,Ago!$L$5:$L$605,"Não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SUMIFS(Ago!$J$5:$J$605,Ago!$V$5:$V$605,"Despesa",Ago!$G$5:$G$605,CPagar!$D393,Ago!$L$5:$L$605,"Não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SUMIFS(Ago!$J$5:$J$605,Ago!$V$5:$V$605,"Despesa",Ago!$G$5:$G$605,CPagar!$D394,Ago!$L$5:$L$605,"Não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SUMIFS(Ago!$J$5:$J$605,Ago!$V$5:$V$605,"Despesa",Ago!$G$5:$G$605,CPagar!$D395,Ago!$L$5:$L$605,"Não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SUMIFS(Ago!$J$5:$J$605,Ago!$V$5:$V$605,"Despesa",Ago!$G$5:$G$605,CPagar!$D396,Ago!$L$5:$L$605,"Não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SUMIFS(Ago!$J$5:$J$605,Ago!$V$5:$V$605,"Despesa",Ago!$G$5:$G$605,CPagar!$D397,Ago!$L$5:$L$605,"Não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SUMIFS(Ago!$J$5:$J$605,Ago!$V$5:$V$605,"Despesa",Ago!$G$5:$G$605,CPagar!$D398,Ago!$L$5:$L$605,"Não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SUMIFS(Ago!$J$5:$J$605,Ago!$V$5:$V$605,"Despesa",Ago!$G$5:$G$605,CPagar!$D399,Ago!$L$5:$L$605,"Não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SUMIFS(Ago!$J$5:$J$605,Ago!$V$5:$V$605,"Despesa",Ago!$G$5:$G$605,CPagar!$D400,Ago!$L$5:$L$605,"Não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SUMIFS(Ago!$J$5:$J$605,Ago!$V$5:$V$605,"Despesa",Ago!$G$5:$G$605,CPagar!$D401,Ago!$L$5:$L$605,"Não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SUMIFS(Ago!$J$5:$J$605,Ago!$V$5:$V$605,"Despesa",Ago!$G$5:$G$605,CPagar!$D402,Ago!$L$5:$L$605,"Não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SUMIFS(Ago!$J$5:$J$605,Ago!$V$5:$V$605,"Despesa",Ago!$G$5:$G$605,CPagar!$D403,Ago!$L$5:$L$605,"Não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SUMIFS(Ago!$J$5:$J$605,Ago!$V$5:$V$605,"Despesa",Ago!$G$5:$G$605,CPagar!$D404,Ago!$L$5:$L$605,"Não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SUMIFS(Ago!$J$5:$J$605,Ago!$V$5:$V$605,"Despesa",Ago!$G$5:$G$605,CPagar!$D405,Ago!$L$5:$L$605,"Não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SUMIFS(Ago!$J$5:$J$605,Ago!$V$5:$V$605,"Despesa",Ago!$G$5:$G$605,CPagar!$D406,Ago!$L$5:$L$605,"Não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SUMIFS(Ago!$J$5:$J$605,Ago!$V$5:$V$605,"Despesa",Ago!$G$5:$G$605,CPagar!$D407,Ago!$L$5:$L$605,"Não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SUMIFS(Ago!$J$5:$J$605,Ago!$V$5:$V$605,"Despesa",Ago!$G$5:$G$605,CPagar!$D409,Ago!$L$5:$L$605,"Não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SUMIFS(Ago!$J$5:$J$605,Ago!$V$5:$V$605,"Despesa",Ago!$G$5:$G$605,CPagar!$D410,Ago!$L$5:$L$605,"Não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SUMIFS(Ago!$J$5:$J$605,Ago!$V$5:$V$605,"Despesa",Ago!$G$5:$G$605,CPagar!$D411,Ago!$L$5:$L$605,"Não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SUMIFS(Ago!$J$5:$J$605,Ago!$V$5:$V$605,"Despesa",Ago!$G$5:$G$605,CPagar!$D412,Ago!$L$5:$L$605,"Não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SUMIFS(Ago!$J$5:$J$605,Ago!$V$5:$V$605,"Despesa",Ago!$G$5:$G$605,CPagar!$D413,Ago!$L$5:$L$605,"Não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SUMIFS(Ago!$J$5:$J$605,Ago!$V$5:$V$605,"Despesa",Ago!$G$5:$G$605,CPagar!$D414,Ago!$L$5:$L$605,"Não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SUMIFS(Ago!$J$5:$J$605,Ago!$V$5:$V$605,"Despesa",Ago!$G$5:$G$605,CPagar!$D415,Ago!$L$5:$L$605,"Não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SUMIFS(Ago!$J$5:$J$605,Ago!$V$5:$V$605,"Despesa",Ago!$G$5:$G$605,CPagar!$D416,Ago!$L$5:$L$605,"Não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SUMIFS(Ago!$J$5:$J$605,Ago!$V$5:$V$605,"Despesa",Ago!$G$5:$G$605,CPagar!$D417,Ago!$L$5:$L$605,"Não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SUMIFS(Ago!$J$5:$J$605,Ago!$V$5:$V$605,"Despesa",Ago!$G$5:$G$605,CPagar!$D418,Ago!$L$5:$L$605,"Não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SUMIFS(Ago!$J$5:$J$605,Ago!$V$5:$V$605,"Despesa",Ago!$G$5:$G$605,CPagar!$D419,Ago!$L$5:$L$605,"Não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SUMIFS(Ago!$J$5:$J$605,Ago!$V$5:$V$605,"Despesa",Ago!$G$5:$G$605,CPagar!$D420,Ago!$L$5:$L$605,"Não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SUMIFS(Ago!$J$5:$J$605,Ago!$V$5:$V$605,"Despesa",Ago!$G$5:$G$605,CPagar!$D421,Ago!$L$5:$L$605,"Não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SUMIFS(Ago!$J$5:$J$605,Ago!$V$5:$V$605,"Despesa",Ago!$G$5:$G$605,CPagar!$D422,Ago!$L$5:$L$605,"Não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SUMIFS(Ago!$J$5:$J$605,Ago!$V$5:$V$605,"Despesa",Ago!$G$5:$G$605,CPagar!$D423,Ago!$L$5:$L$605,"Não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SUMIFS(Ago!$J$5:$J$605,Ago!$V$5:$V$605,"Despesa",Ago!$G$5:$G$605,CPagar!$D424,Ago!$L$5:$L$605,"Não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SUMIFS(Ago!$J$5:$J$605,Ago!$V$5:$V$605,"Despesa",Ago!$G$5:$G$605,CPagar!$D425,Ago!$L$5:$L$605,"Não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SUMIFS(Ago!$J$5:$J$605,Ago!$V$5:$V$605,"Despesa",Ago!$G$5:$G$605,CPagar!$D426,Ago!$L$5:$L$605,"Não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SUMIFS(Ago!$J$5:$J$605,Ago!$V$5:$V$605,"Despesa",Ago!$G$5:$G$605,CPagar!$D427,Ago!$L$5:$L$605,"Não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SUMIFS(Ago!$J$5:$J$605,Ago!$V$5:$V$605,"Despesa",Ago!$G$5:$G$605,CPagar!$D428,Ago!$L$5:$L$605,"Não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SUMIFS(Ago!$J$5:$J$605,Ago!$V$5:$V$605,"Despesa",Ago!$G$5:$G$605,CPagar!$D429,Ago!$L$5:$L$605,"Não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SUMIFS(Ago!$J$5:$J$605,Ago!$V$5:$V$605,"Despesa",Ago!$G$5:$G$605,CPagar!$D430,Ago!$L$5:$L$605,"Não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SUMIFS(Ago!$J$5:$J$605,Ago!$V$5:$V$605,"Despesa",Ago!$G$5:$G$605,CPagar!$D431,Ago!$L$5:$L$605,"Não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SUMIFS(Ago!$J$5:$J$605,Ago!$V$5:$V$605,"Despesa",Ago!$G$5:$G$605,CPagar!$D432,Ago!$L$5:$L$605,"Não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SUMIFS(Ago!$J$5:$J$605,Ago!$V$5:$V$605,"Despesa",Ago!$G$5:$G$605,CPagar!$D433,Ago!$L$5:$L$605,"Não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SUMIFS(Ago!$J$5:$J$605,Ago!$V$5:$V$605,"Despesa",Ago!$G$5:$G$605,CPagar!$D434,Ago!$L$5:$L$605,"Não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SUMIFS(Ago!$J$5:$J$605,Ago!$V$5:$V$605,"Despesa",Ago!$G$5:$G$605,CPagar!$D435,Ago!$L$5:$L$605,"Não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SUMIFS(Ago!$J$5:$J$605,Ago!$V$5:$V$605,"Despesa",Ago!$G$5:$G$605,CPagar!$D436,Ago!$L$5:$L$605,"Não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SUMIFS(Ago!$J$5:$J$605,Ago!$V$5:$V$605,"Despesa",Ago!$G$5:$G$605,CPagar!$D437,Ago!$L$5:$L$605,"Não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SUMIFS(Ago!$J$5:$J$605,Ago!$V$5:$V$605,"Despesa",Ago!$G$5:$G$605,CPagar!$D438,Ago!$L$5:$L$605,"Não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SUMIFS(Ago!$J$5:$J$605,Ago!$V$5:$V$605,"Despesa",Ago!$G$5:$G$605,CPagar!$D439,Ago!$L$5:$L$605,"Não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SUMIFS(Ago!$J$5:$J$605,Ago!$V$5:$V$605,"Despesa",Ago!$G$5:$G$605,CPagar!$D440,Ago!$L$5:$L$605,"Não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SUMIFS(Ago!$J$5:$J$605,Ago!$V$5:$V$605,"Despesa",Ago!$G$5:$G$605,CPagar!$D441,Ago!$L$5:$L$605,"Não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SUMIFS(Ago!$J$5:$J$605,Ago!$V$5:$V$605,"Despesa",Ago!$G$5:$G$605,CPagar!$D442,Ago!$L$5:$L$605,"Não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SUMIFS(Ago!$J$5:$J$605,Ago!$V$5:$V$605,"Despesa",Ago!$G$5:$G$605,CPagar!$D443,Ago!$L$5:$L$605,"Não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SUMIFS(Ago!$J$5:$J$605,Ago!$V$5:$V$605,"Despesa",Ago!$G$5:$G$605,CPagar!$D444,Ago!$L$5:$L$605,"Não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SUMIFS(Ago!$J$5:$J$605,Ago!$V$5:$V$605,"Despesa",Ago!$G$5:$G$605,CPagar!$D445,Ago!$L$5:$L$605,"Não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SUMIFS(Ago!$J$5:$J$605,Ago!$V$5:$V$605,"Despesa",Ago!$G$5:$G$605,CPagar!$D446,Ago!$L$5:$L$605,"Não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SUMIFS(Ago!$J$5:$J$605,Ago!$V$5:$V$605,"Despesa",Ago!$G$5:$G$605,CPagar!$D447,Ago!$L$5:$L$605,"Não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SUMIFS(Ago!$J$5:$J$605,Ago!$V$5:$V$605,"Despesa",Ago!$G$5:$G$605,CPagar!$D448,Ago!$L$5:$L$605,"Não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SUMIFS(Ago!$J$5:$J$605,Ago!$V$5:$V$605,"Despesa",Ago!$G$5:$G$605,CPagar!$D449,Ago!$L$5:$L$605,"Não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SUMIFS(Ago!$J$5:$J$605,Ago!$V$5:$V$605,"Despesa",Ago!$G$5:$G$605,CPagar!$D450,Ago!$L$5:$L$605,"Não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SUMIFS(Ago!$J$5:$J$605,Ago!$V$5:$V$605,"Despesa",Ago!$G$5:$G$605,CPagar!$D451,Ago!$L$5:$L$605,"Não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SUMIFS(Ago!$J$5:$J$605,Ago!$V$5:$V$605,"Despesa",Ago!$G$5:$G$605,CPagar!$D452,Ago!$L$5:$L$605,"Não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SUMIFS(Ago!$J$5:$J$605,Ago!$V$5:$V$605,"Despesa",Ago!$G$5:$G$605,CPagar!$D453,Ago!$L$5:$L$605,"Não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SUMIFS(Ago!$J$5:$J$605,Ago!$V$5:$V$605,"Despesa",Ago!$G$5:$G$605,CPagar!$D454,Ago!$L$5:$L$605,"Não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SUMIFS(Ago!$J$5:$J$605,Ago!$V$5:$V$605,"Despesa",Ago!$G$5:$G$605,CPagar!$D455,Ago!$L$5:$L$605,"Não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SUMIFS(Ago!$J$5:$J$605,Ago!$V$5:$V$605,"Despesa",Ago!$G$5:$G$605,CPagar!$D456,Ago!$L$5:$L$605,"Não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SUMIFS(Ago!$J$5:$J$605,Ago!$V$5:$V$605,"Despesa",Ago!$G$5:$G$605,CPagar!$D457,Ago!$L$5:$L$605,"Não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SUMIFS(Ago!$J$5:$J$605,Ago!$V$5:$V$605,"Despesa",Ago!$G$5:$G$605,CPagar!$D458,Ago!$L$5:$L$605,"Não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SUMIFS(Ago!$J$5:$J$605,Ago!$V$5:$V$605,"Despesa",Ago!$G$5:$G$605,CPagar!$D459,Ago!$L$5:$L$605,"Não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SUMIFS(Ago!$J$5:$J$605,Ago!$V$5:$V$605,"Despesa",Ago!$G$5:$G$605,CPagar!$D460,Ago!$L$5:$L$605,"Não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SUMIFS(Ago!$J$5:$J$605,Ago!$V$5:$V$605,"Despesa",Ago!$G$5:$G$605,CPagar!$D461,Ago!$L$5:$L$605,"Não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SUMIFS(Ago!$J$5:$J$605,Ago!$V$5:$V$605,"Despesa",Ago!$G$5:$G$605,CPagar!$D462,Ago!$L$5:$L$605,"Não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SUMIFS(Ago!$J$5:$J$605,Ago!$V$5:$V$605,"Despesa",Ago!$G$5:$G$605,CPagar!$D463,Ago!$L$5:$L$605,"Não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SUMIFS(Ago!$J$5:$J$605,Ago!$V$5:$V$605,"Despesa",Ago!$G$5:$G$605,CPagar!$D464,Ago!$L$5:$L$605,"Não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SUMIFS(Ago!$J$5:$J$605,Ago!$V$5:$V$605,"Despesa",Ago!$G$5:$G$605,CPagar!$D465,Ago!$L$5:$L$605,"Não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SUMIFS(Ago!$J$5:$J$605,Ago!$V$5:$V$605,"Despesa",Ago!$G$5:$G$605,CPagar!$D466,Ago!$L$5:$L$605,"Não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SUMIFS(Ago!$J$5:$J$605,Ago!$V$5:$V$605,"Despesa",Ago!$G$5:$G$605,CPagar!$D467,Ago!$L$5:$L$605,"Não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SUMIFS(Ago!$J$5:$J$605,Ago!$V$5:$V$605,"Despesa",Ago!$G$5:$G$605,CPagar!$D468,Ago!$L$5:$L$605,"Não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SUMIFS(Ago!$J$5:$J$605,Ago!$V$5:$V$605,"Despesa",Ago!$G$5:$G$605,CPagar!$D469,Ago!$L$5:$L$605,"Não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SUMIFS(Ago!$J$5:$J$605,Ago!$V$5:$V$605,"Despesa",Ago!$G$5:$G$605,CPagar!$D470,Ago!$L$5:$L$605,"Não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SUMIFS(Ago!$J$5:$J$605,Ago!$V$5:$V$605,"Despesa",Ago!$G$5:$G$605,CPagar!$D471,Ago!$L$5:$L$605,"Não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SUMIFS(Ago!$J$5:$J$605,Ago!$V$5:$V$605,"Despesa",Ago!$G$5:$G$605,CPagar!$D472,Ago!$L$5:$L$605,"Não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SUMIFS(Ago!$J$5:$J$605,Ago!$V$5:$V$605,"Despesa",Ago!$G$5:$G$605,CPagar!$D473,Ago!$L$5:$L$605,"Não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SUMIFS(Ago!$J$5:$J$605,Ago!$V$5:$V$605,"Despesa",Ago!$G$5:$G$605,CPagar!$D474,Ago!$L$5:$L$605,"Não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SUMIFS(Ago!$J$5:$J$605,Ago!$V$5:$V$605,"Despesa",Ago!$G$5:$G$605,CPagar!$D475,Ago!$L$5:$L$605,"Não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SUMIFS(Ago!$J$5:$J$605,Ago!$V$5:$V$605,"Despesa",Ago!$G$5:$G$605,CPagar!$D476,Ago!$L$5:$L$605,"Não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SUMIFS(Ago!$J$5:$J$605,Ago!$V$5:$V$605,"Despesa",Ago!$G$5:$G$605,CPagar!$D477,Ago!$L$5:$L$605,"Não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SUMIFS(Ago!$J$5:$J$605,Ago!$V$5:$V$605,"Despesa",Ago!$G$5:$G$605,CPagar!$D478,Ago!$L$5:$L$605,"Não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SUMIFS(Ago!$J$5:$J$605,Ago!$V$5:$V$605,"Despesa",Ago!$G$5:$G$605,CPagar!$D479,Ago!$L$5:$L$605,"Não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SUMIFS(Ago!$J$5:$J$605,Ago!$V$5:$V$605,"Despesa",Ago!$G$5:$G$605,CPagar!$D480,Ago!$L$5:$L$605,"Não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SUMIFS(Ago!$J$5:$J$605,Ago!$V$5:$V$605,"Despesa",Ago!$G$5:$G$605,CPagar!$D481,Ago!$L$5:$L$605,"Não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SUMIFS(Ago!$J$5:$J$605,Ago!$V$5:$V$605,"Despesa",Ago!$G$5:$G$605,CPagar!$D482,Ago!$L$5:$L$605,"Não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SUMIFS(Ago!$J$5:$J$605,Ago!$V$5:$V$605,"Despesa",Ago!$G$5:$G$605,CPagar!$D483,Ago!$L$5:$L$605,"Não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SUMIFS(Ago!$J$5:$J$605,Ago!$V$5:$V$605,"Despesa",Ago!$G$5:$G$605,CPagar!$D484,Ago!$L$5:$L$605,"Não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SUMIFS(Ago!$J$5:$J$605,Ago!$V$5:$V$605,"Despesa",Ago!$G$5:$G$605,CPagar!$D485,Ago!$L$5:$L$605,"Não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SUMIFS(Ago!$J$5:$J$605,Ago!$V$5:$V$605,"Despesa",Ago!$G$5:$G$605,CPagar!$D486,Ago!$L$5:$L$605,"Não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SUMIFS(Ago!$J$5:$J$605,Ago!$V$5:$V$605,"Despesa",Ago!$G$5:$G$605,CPagar!$D487,Ago!$L$5:$L$605,"Não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SUMIFS(Ago!$J$5:$J$605,Ago!$V$5:$V$605,"Despesa",Ago!$G$5:$G$605,CPagar!$D488,Ago!$L$5:$L$605,"Não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SUMIFS(Ago!$J$5:$J$605,Ago!$V$5:$V$605,"Despesa",Ago!$G$5:$G$605,CPagar!$D489,Ago!$L$5:$L$605,"Não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SUMIFS(Ago!$J$5:$J$605,Ago!$V$5:$V$605,"Despesa",Ago!$G$5:$G$605,CPagar!$D490,Ago!$L$5:$L$605,"Não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SUMIFS(Ago!$J$5:$J$605,Ago!$V$5:$V$605,"Despesa",Ago!$G$5:$G$605,CPagar!$D491,Ago!$L$5:$L$605,"Não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SUMIFS(Ago!$J$5:$J$605,Ago!$V$5:$V$605,"Despesa",Ago!$G$5:$G$605,CPagar!$D492,Ago!$L$5:$L$605,"Não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SUMIFS(Ago!$J$5:$J$605,Ago!$V$5:$V$605,"Despesa",Ago!$G$5:$G$605,CPagar!$D493,Ago!$L$5:$L$605,"Não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SUMIFS(Ago!$J$5:$J$605,Ago!$V$5:$V$605,"Despesa",Ago!$G$5:$G$605,CPagar!$D494,Ago!$L$5:$L$605,"Não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SUMIFS(Ago!$J$5:$J$605,Ago!$V$5:$V$605,"Despesa",Ago!$G$5:$G$605,CPagar!$D495,Ago!$L$5:$L$605,"Não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SUMIFS(Ago!$J$5:$J$605,Ago!$V$5:$V$605,"Despesa",Ago!$G$5:$G$605,CPagar!$D496,Ago!$L$5:$L$605,"Não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SUMIFS(Ago!$J$5:$J$605,Ago!$V$5:$V$605,"Despesa",Ago!$G$5:$G$605,CPagar!$D497,Ago!$L$5:$L$605,"Não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SUMIFS(Ago!$J$5:$J$605,Ago!$V$5:$V$605,"Despesa",Ago!$G$5:$G$605,CPagar!$D498,Ago!$L$5:$L$605,"Não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SUMIFS(Ago!$J$5:$J$605,Ago!$V$5:$V$605,"Despesa",Ago!$G$5:$G$605,CPagar!$D499,Ago!$L$5:$L$605,"Não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SUMIFS(Ago!$J$5:$J$605,Ago!$V$5:$V$605,"Despesa",Ago!$G$5:$G$605,CPagar!$D500,Ago!$L$5:$L$605,"Não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SUMIFS(Ago!$J$5:$J$605,Ago!$V$5:$V$605,"Despesa",Ago!$G$5:$G$605,CPagar!$D501,Ago!$L$5:$L$605,"Não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SUMIFS(Ago!$J$5:$J$605,Ago!$V$5:$V$605,"Despesa",Ago!$G$5:$G$605,CPagar!$D502,Ago!$L$5:$L$605,"Não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SUMIFS(Ago!$J$5:$J$605,Ago!$V$5:$V$605,"Despesa",Ago!$G$5:$G$605,CPagar!$D503,Ago!$L$5:$L$605,"Não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SUMIFS(Ago!$J$5:$J$605,Ago!$V$5:$V$605,"Despesa",Ago!$G$5:$G$605,CPagar!$D504,Ago!$L$5:$L$605,"Não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SUMIFS(Ago!$J$5:$J$605,Ago!$V$5:$V$605,"Despesa",Ago!$G$5:$G$605,CPagar!$D505,Ago!$L$5:$L$605,"Não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SUMIFS(Ago!$J$5:$J$605,Ago!$V$5:$V$605,"Despesa",Ago!$G$5:$G$605,CPagar!$D506,Ago!$L$5:$L$605,"Não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SUMIFS(Ago!$J$5:$J$605,Ago!$V$5:$V$605,"Despesa",Ago!$G$5:$G$605,CPagar!$D507,Ago!$L$5:$L$605,"Não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SUMIFS(Ago!$J$5:$J$605,Ago!$V$5:$V$605,"Despesa",Ago!$G$5:$G$605,CPagar!$D509,Ago!$L$5:$L$605,"Não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SUMIFS(Ago!$J$5:$J$605,Ago!$V$5:$V$605,"Despesa",Ago!$G$5:$G$605,CPagar!$D510,Ago!$L$5:$L$605,"Não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SUMIFS(Ago!$J$5:$J$605,Ago!$V$5:$V$605,"Despesa",Ago!$G$5:$G$605,CPagar!$D511,Ago!$L$5:$L$605,"Não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SUMIFS(Ago!$J$5:$J$605,Ago!$V$5:$V$605,"Despesa",Ago!$G$5:$G$605,CPagar!$D512,Ago!$L$5:$L$605,"Não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SUMIFS(Ago!$J$5:$J$605,Ago!$V$5:$V$605,"Despesa",Ago!$G$5:$G$605,CPagar!$D513,Ago!$L$5:$L$605,"Não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SUMIFS(Ago!$J$5:$J$605,Ago!$V$5:$V$605,"Despesa",Ago!$G$5:$G$605,CPagar!$D514,Ago!$L$5:$L$605,"Não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SUMIFS(Ago!$J$5:$J$605,Ago!$V$5:$V$605,"Despesa",Ago!$G$5:$G$605,CPagar!$D515,Ago!$L$5:$L$605,"Não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SUMIFS(Ago!$J$5:$J$605,Ago!$V$5:$V$605,"Despesa",Ago!$G$5:$G$605,CPagar!$D516,Ago!$L$5:$L$605,"Não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SUMIFS(Ago!$J$5:$J$605,Ago!$V$5:$V$605,"Despesa",Ago!$G$5:$G$605,CPagar!$D517,Ago!$L$5:$L$605,"Não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SUMIFS(Ago!$J$5:$J$605,Ago!$V$5:$V$605,"Despesa",Ago!$G$5:$G$605,CPagar!$D518,Ago!$L$5:$L$605,"Não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SUMIFS(Ago!$J$5:$J$605,Ago!$V$5:$V$605,"Despesa",Ago!$G$5:$G$605,CPagar!$D519,Ago!$L$5:$L$605,"Não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SUMIFS(Ago!$J$5:$J$605,Ago!$V$5:$V$605,"Despesa",Ago!$G$5:$G$605,CPagar!$D520,Ago!$L$5:$L$605,"Não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SUMIFS(Ago!$J$5:$J$605,Ago!$V$5:$V$605,"Despesa",Ago!$G$5:$G$605,CPagar!$D521,Ago!$L$5:$L$605,"Não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SUMIFS(Ago!$J$5:$J$605,Ago!$V$5:$V$605,"Despesa",Ago!$G$5:$G$605,CPagar!$D522,Ago!$L$5:$L$605,"Não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SUMIFS(Ago!$J$5:$J$605,Ago!$V$5:$V$605,"Despesa",Ago!$G$5:$G$605,CPagar!$D523,Ago!$L$5:$L$605,"Não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SUMIFS(Ago!$J$5:$J$605,Ago!$V$5:$V$605,"Despesa",Ago!$G$5:$G$605,CPagar!$D524,Ago!$L$5:$L$605,"Não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SUMIFS(Ago!$J$5:$J$605,Ago!$V$5:$V$605,"Despesa",Ago!$G$5:$G$605,CPagar!$D525,Ago!$L$5:$L$605,"Não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SUMIFS(Ago!$J$5:$J$605,Ago!$V$5:$V$605,"Despesa",Ago!$G$5:$G$605,CPagar!$D526,Ago!$L$5:$L$605,"Não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SUMIFS(Ago!$J$5:$J$605,Ago!$V$5:$V$605,"Despesa",Ago!$G$5:$G$605,CPagar!$D527,Ago!$L$5:$L$605,"Não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SUMIFS(Ago!$J$5:$J$605,Ago!$V$5:$V$605,"Despesa",Ago!$G$5:$G$605,CPagar!$D528,Ago!$L$5:$L$605,"Não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SUMIFS(Ago!$J$5:$J$605,Ago!$V$5:$V$605,"Despesa",Ago!$G$5:$G$605,CPagar!$D529,Ago!$L$5:$L$605,"Não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SUMIFS(Ago!$J$5:$J$605,Ago!$V$5:$V$605,"Despesa",Ago!$G$5:$G$605,CPagar!$D530,Ago!$L$5:$L$605,"Não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SUMIFS(Ago!$J$5:$J$605,Ago!$V$5:$V$605,"Despesa",Ago!$G$5:$G$605,CPagar!$D531,Ago!$L$5:$L$605,"Não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SUMIFS(Ago!$J$5:$J$605,Ago!$V$5:$V$605,"Despesa",Ago!$G$5:$G$605,CPagar!$D532,Ago!$L$5:$L$605,"Não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SUMIFS(Ago!$J$5:$J$605,Ago!$V$5:$V$605,"Despesa",Ago!$G$5:$G$605,CPagar!$D533,Ago!$L$5:$L$605,"Não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SUMIFS(Ago!$J$5:$J$605,Ago!$V$5:$V$605,"Despesa",Ago!$G$5:$G$605,CPagar!$D534,Ago!$L$5:$L$605,"Não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SUMIFS(Ago!$J$5:$J$605,Ago!$V$5:$V$605,"Despesa",Ago!$G$5:$G$605,CPagar!$D535,Ago!$L$5:$L$605,"Não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SUMIFS(Ago!$J$5:$J$605,Ago!$V$5:$V$605,"Despesa",Ago!$G$5:$G$605,CPagar!$D536,Ago!$L$5:$L$605,"Não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SUMIFS(Ago!$J$5:$J$605,Ago!$V$5:$V$605,"Despesa",Ago!$G$5:$G$605,CPagar!$D537,Ago!$L$5:$L$605,"Não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SUMIFS(Ago!$J$5:$J$605,Ago!$V$5:$V$605,"Despesa",Ago!$G$5:$G$605,CPagar!$D538,Ago!$L$5:$L$605,"Não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SUMIFS(Ago!$J$5:$J$605,Ago!$V$5:$V$605,"Despesa",Ago!$G$5:$G$605,CPagar!$D539,Ago!$L$5:$L$605,"Não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SUMIFS(Ago!$J$5:$J$605,Ago!$V$5:$V$605,"Despesa",Ago!$G$5:$G$605,CPagar!$D540,Ago!$L$5:$L$605,"Não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SUMIFS(Ago!$J$5:$J$605,Ago!$V$5:$V$605,"Despesa",Ago!$G$5:$G$605,CPagar!$D541,Ago!$L$5:$L$605,"Não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SUMIFS(Ago!$J$5:$J$605,Ago!$V$5:$V$605,"Despesa",Ago!$G$5:$G$605,CPagar!$D542,Ago!$L$5:$L$605,"Não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SUMIFS(Ago!$J$5:$J$605,Ago!$V$5:$V$605,"Despesa",Ago!$G$5:$G$605,CPagar!$D543,Ago!$L$5:$L$605,"Não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SUMIFS(Ago!$J$5:$J$605,Ago!$V$5:$V$605,"Despesa",Ago!$G$5:$G$605,CPagar!$D544,Ago!$L$5:$L$605,"Não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SUMIFS(Ago!$J$5:$J$605,Ago!$V$5:$V$605,"Despesa",Ago!$G$5:$G$605,CPagar!$D545,Ago!$L$5:$L$605,"Não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SUMIFS(Ago!$J$5:$J$605,Ago!$V$5:$V$605,"Despesa",Ago!$G$5:$G$605,CPagar!$D546,Ago!$L$5:$L$605,"Não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SUMIFS(Ago!$J$5:$J$605,Ago!$V$5:$V$605,"Despesa",Ago!$G$5:$G$605,CPagar!$D547,Ago!$L$5:$L$605,"Não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SUMIFS(Ago!$J$5:$J$605,Ago!$V$5:$V$605,"Despesa",Ago!$G$5:$G$605,CPagar!$D548,Ago!$L$5:$L$605,"Não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SUMIFS(Ago!$J$5:$J$605,Ago!$V$5:$V$605,"Despesa",Ago!$G$5:$G$605,CPagar!$D549,Ago!$L$5:$L$605,"Não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SUMIFS(Ago!$J$5:$J$605,Ago!$V$5:$V$605,"Despesa",Ago!$G$5:$G$605,CPagar!$D550,Ago!$L$5:$L$605,"Não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SUMIFS(Ago!$J$5:$J$605,Ago!$V$5:$V$605,"Despesa",Ago!$G$5:$G$605,CPagar!$D551,Ago!$L$5:$L$605,"Não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SUMIFS(Ago!$J$5:$J$605,Ago!$V$5:$V$605,"Despesa",Ago!$G$5:$G$605,CPagar!$D552,Ago!$L$5:$L$605,"Não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SUMIFS(Ago!$J$5:$J$605,Ago!$V$5:$V$605,"Despesa",Ago!$G$5:$G$605,CPagar!$D553,Ago!$L$5:$L$605,"Não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SUMIFS(Ago!$J$5:$J$605,Ago!$V$5:$V$605,"Despesa",Ago!$G$5:$G$605,CPagar!$D554,Ago!$L$5:$L$605,"Não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SUMIFS(Ago!$J$5:$J$605,Ago!$V$5:$V$605,"Despesa",Ago!$G$5:$G$605,CPagar!$D555,Ago!$L$5:$L$605,"Não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SUMIFS(Ago!$J$5:$J$605,Ago!$V$5:$V$605,"Despesa",Ago!$G$5:$G$605,CPagar!$D556,Ago!$L$5:$L$605,"Não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SUMIFS(Ago!$J$5:$J$605,Ago!$V$5:$V$605,"Despesa",Ago!$G$5:$G$605,CPagar!$D557,Ago!$L$5:$L$605,"Não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SUMIFS(Ago!$J$5:$J$605,Ago!$V$5:$V$605,"Despesa",Ago!$G$5:$G$605,CPagar!$D558,Ago!$L$5:$L$605,"Não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SUMIFS(Ago!$J$5:$J$605,Ago!$V$5:$V$605,"Despesa",Ago!$G$5:$G$605,CPagar!$D559,Ago!$L$5:$L$605,"Não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SUMIFS(Ago!$J$5:$J$605,Ago!$V$5:$V$605,"Despesa",Ago!$G$5:$G$605,CPagar!$D560,Ago!$L$5:$L$605,"Não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SUMIFS(Ago!$J$5:$J$605,Ago!$V$5:$V$605,"Despesa",Ago!$G$5:$G$605,CPagar!$D561,Ago!$L$5:$L$605,"Não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SUMIFS(Ago!$J$5:$J$605,Ago!$V$5:$V$605,"Despesa",Ago!$G$5:$G$605,CPagar!$D562,Ago!$L$5:$L$605,"Não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SUMIFS(Ago!$J$5:$J$605,Ago!$V$5:$V$605,"Despesa",Ago!$G$5:$G$605,CPagar!$D563,Ago!$L$5:$L$605,"Não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SUMIFS(Ago!$J$5:$J$605,Ago!$V$5:$V$605,"Despesa",Ago!$G$5:$G$605,CPagar!$D564,Ago!$L$5:$L$605,"Não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SUMIFS(Ago!$J$5:$J$605,Ago!$V$5:$V$605,"Despesa",Ago!$G$5:$G$605,CPagar!$D565,Ago!$L$5:$L$605,"Não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SUMIFS(Ago!$J$5:$J$605,Ago!$V$5:$V$605,"Despesa",Ago!$G$5:$G$605,CPagar!$D566,Ago!$L$5:$L$605,"Não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SUMIFS(Ago!$J$5:$J$605,Ago!$V$5:$V$605,"Despesa",Ago!$G$5:$G$605,CPagar!$D567,Ago!$L$5:$L$605,"Não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SUMIFS(Ago!$J$5:$J$605,Ago!$V$5:$V$605,"Despesa",Ago!$G$5:$G$605,CPagar!$D568,Ago!$L$5:$L$605,"Não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SUMIFS(Ago!$J$5:$J$605,Ago!$V$5:$V$605,"Despesa",Ago!$G$5:$G$605,CPagar!$D569,Ago!$L$5:$L$605,"Não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SUMIFS(Ago!$J$5:$J$605,Ago!$V$5:$V$605,"Despesa",Ago!$G$5:$G$605,CPagar!$D570,Ago!$L$5:$L$605,"Não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SUMIFS(Ago!$J$5:$J$605,Ago!$V$5:$V$605,"Despesa",Ago!$G$5:$G$605,CPagar!$D571,Ago!$L$5:$L$605,"Não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SUMIFS(Ago!$J$5:$J$605,Ago!$V$5:$V$605,"Despesa",Ago!$G$5:$G$605,CPagar!$D572,Ago!$L$5:$L$605,"Não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SUMIFS(Ago!$J$5:$J$605,Ago!$V$5:$V$605,"Despesa",Ago!$G$5:$G$605,CPagar!$D573,Ago!$L$5:$L$605,"Não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SUMIFS(Ago!$J$5:$J$605,Ago!$V$5:$V$605,"Despesa",Ago!$G$5:$G$605,CPagar!$D574,Ago!$L$5:$L$605,"Não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SUMIFS(Ago!$J$5:$J$605,Ago!$V$5:$V$605,"Despesa",Ago!$G$5:$G$605,CPagar!$D575,Ago!$L$5:$L$605,"Não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SUMIFS(Ago!$J$5:$J$605,Ago!$V$5:$V$605,"Despesa",Ago!$G$5:$G$605,CPagar!$D576,Ago!$L$5:$L$605,"Não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SUMIFS(Ago!$J$5:$J$605,Ago!$V$5:$V$605,"Despesa",Ago!$G$5:$G$605,CPagar!$D577,Ago!$L$5:$L$605,"Não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SUMIFS(Ago!$J$5:$J$605,Ago!$V$5:$V$605,"Despesa",Ago!$G$5:$G$605,CPagar!$D578,Ago!$L$5:$L$605,"Não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SUMIFS(Ago!$J$5:$J$605,Ago!$V$5:$V$605,"Despesa",Ago!$G$5:$G$605,CPagar!$D579,Ago!$L$5:$L$605,"Não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SUMIFS(Ago!$J$5:$J$605,Ago!$V$5:$V$605,"Despesa",Ago!$G$5:$G$605,CPagar!$D580,Ago!$L$5:$L$605,"Não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SUMIFS(Ago!$J$5:$J$605,Ago!$V$5:$V$605,"Despesa",Ago!$G$5:$G$605,CPagar!$D581,Ago!$L$5:$L$605,"Não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SUMIFS(Ago!$J$5:$J$605,Ago!$V$5:$V$605,"Despesa",Ago!$G$5:$G$605,CPagar!$D582,Ago!$L$5:$L$605,"Não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SUMIFS(Ago!$J$5:$J$605,Ago!$V$5:$V$605,"Despesa",Ago!$G$5:$G$605,CPagar!$D583,Ago!$L$5:$L$605,"Não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SUMIFS(Ago!$J$5:$J$605,Ago!$V$5:$V$605,"Despesa",Ago!$G$5:$G$605,CPagar!$D584,Ago!$L$5:$L$605,"Não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SUMIFS(Ago!$J$5:$J$605,Ago!$V$5:$V$605,"Despesa",Ago!$G$5:$G$605,CPagar!$D585,Ago!$L$5:$L$605,"Não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SUMIFS(Ago!$J$5:$J$605,Ago!$V$5:$V$605,"Despesa",Ago!$G$5:$G$605,CPagar!$D586,Ago!$L$5:$L$605,"Não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SUMIFS(Ago!$J$5:$J$605,Ago!$V$5:$V$605,"Despesa",Ago!$G$5:$G$605,CPagar!$D587,Ago!$L$5:$L$605,"Não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SUMIFS(Ago!$J$5:$J$605,Ago!$V$5:$V$605,"Despesa",Ago!$G$5:$G$605,CPagar!$D588,Ago!$L$5:$L$605,"Não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SUMIFS(Ago!$J$5:$J$605,Ago!$V$5:$V$605,"Despesa",Ago!$G$5:$G$605,CPagar!$D589,Ago!$L$5:$L$605,"Não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SUMIFS(Ago!$J$5:$J$605,Ago!$V$5:$V$605,"Despesa",Ago!$G$5:$G$605,CPagar!$D590,Ago!$L$5:$L$605,"Não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SUMIFS(Ago!$J$5:$J$605,Ago!$V$5:$V$605,"Despesa",Ago!$G$5:$G$605,CPagar!$D591,Ago!$L$5:$L$605,"Não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SUMIFS(Ago!$J$5:$J$605,Ago!$V$5:$V$605,"Despesa",Ago!$G$5:$G$605,CPagar!$D592,Ago!$L$5:$L$605,"Não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SUMIFS(Ago!$J$5:$J$605,Ago!$V$5:$V$605,"Despesa",Ago!$G$5:$G$605,CPagar!$D593,Ago!$L$5:$L$605,"Não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SUMIFS(Ago!$J$5:$J$605,Ago!$V$5:$V$605,"Despesa",Ago!$G$5:$G$605,CPagar!$D594,Ago!$L$5:$L$605,"Não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SUMIFS(Ago!$J$5:$J$605,Ago!$V$5:$V$605,"Despesa",Ago!$G$5:$G$605,CPagar!$D595,Ago!$L$5:$L$605,"Não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SUMIFS(Ago!$J$5:$J$605,Ago!$V$5:$V$605,"Despesa",Ago!$G$5:$G$605,CPagar!$D596,Ago!$L$5:$L$605,"Não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SUMIFS(Ago!$J$5:$J$605,Ago!$V$5:$V$605,"Despesa",Ago!$G$5:$G$605,CPagar!$D597,Ago!$L$5:$L$605,"Não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SUMIFS(Ago!$J$5:$J$605,Ago!$V$5:$V$605,"Despesa",Ago!$G$5:$G$605,CPagar!$D598,Ago!$L$5:$L$605,"Não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SUMIFS(Ago!$J$5:$J$605,Ago!$V$5:$V$605,"Despesa",Ago!$G$5:$G$605,CPagar!$D599,Ago!$L$5:$L$605,"Não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SUMIFS(Ago!$J$5:$J$605,Ago!$V$5:$V$605,"Despesa",Ago!$G$5:$G$605,CPagar!$D600,Ago!$L$5:$L$605,"Não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SUMIFS(Ago!$J$5:$J$605,Ago!$V$5:$V$605,"Despesa",Ago!$G$5:$G$605,CPagar!$D601,Ago!$L$5:$L$605,"Não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SUMIFS(Ago!$J$5:$J$605,Ago!$V$5:$V$605,"Despesa",Ago!$G$5:$G$605,CPagar!$D602,Ago!$L$5:$L$605,"Não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SUMIFS(Ago!$J$5:$J$605,Ago!$V$5:$V$605,"Despesa",Ago!$G$5:$G$605,CPagar!$D603,Ago!$L$5:$L$605,"Não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SUMIFS(Ago!$J$5:$J$605,Ago!$V$5:$V$605,"Despesa",Ago!$G$5:$G$605,CPagar!$D604,Ago!$L$5:$L$605,"Não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SUMIFS(Ago!$J$5:$J$605,Ago!$V$5:$V$605,"Despesa",Ago!$G$5:$G$605,CPagar!$D605,Ago!$L$5:$L$605,"Não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SUMIFS(Ago!$J$5:$J$605,Ago!$V$5:$V$605,"Despesa",Ago!$G$5:$G$605,CPagar!$D606,Ago!$L$5:$L$605,"Não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SUMIFS(Ago!$J$5:$J$605,Ago!$V$5:$V$605,"Despesa",Ago!$G$5:$G$605,CPagar!$D607,Ago!$L$5:$L$605,"Não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SUMIFS(Ago!$J$5:$J$605,Ago!$V$5:$V$605,"Despesa",Ago!$G$5:$G$605,CPagar!$D609,Ago!$L$5:$L$605,"Não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SUMIFS(Ago!$J$5:$J$605,Ago!$V$5:$V$605,"Despesa",Ago!$G$5:$G$605,CPagar!$D610,Ago!$L$5:$L$605,"Não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SUMIFS(Ago!$J$5:$J$605,Ago!$V$5:$V$605,"Despesa",Ago!$G$5:$G$605,CPagar!$D611,Ago!$L$5:$L$605,"Não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SUMIFS(Ago!$J$5:$J$605,Ago!$V$5:$V$605,"Despesa",Ago!$G$5:$G$605,CPagar!$D612,Ago!$L$5:$L$605,"Não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SUMIFS(Ago!$J$5:$J$605,Ago!$V$5:$V$605,"Despesa",Ago!$G$5:$G$605,CPagar!$D613,Ago!$L$5:$L$605,"Não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SUMIFS(Ago!$J$5:$J$605,Ago!$V$5:$V$605,"Despesa",Ago!$G$5:$G$605,CPagar!$D614,Ago!$L$5:$L$605,"Não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SUMIFS(Ago!$J$5:$J$605,Ago!$V$5:$V$605,"Despesa",Ago!$G$5:$G$605,CPagar!$D615,Ago!$L$5:$L$605,"Não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SUMIFS(Ago!$J$5:$J$605,Ago!$V$5:$V$605,"Despesa",Ago!$G$5:$G$605,CPagar!$D616,Ago!$L$5:$L$605,"Não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SUMIFS(Ago!$J$5:$J$605,Ago!$V$5:$V$605,"Despesa",Ago!$G$5:$G$605,CPagar!$D617,Ago!$L$5:$L$605,"Não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SUMIFS(Ago!$J$5:$J$605,Ago!$V$5:$V$605,"Despesa",Ago!$G$5:$G$605,CPagar!$D618,Ago!$L$5:$L$605,"Não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SUMIFS(Ago!$J$5:$J$605,Ago!$V$5:$V$605,"Despesa",Ago!$G$5:$G$605,CPagar!$D619,Ago!$L$5:$L$605,"Não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SUMIFS(Ago!$J$5:$J$605,Ago!$V$5:$V$605,"Despesa",Ago!$G$5:$G$605,CPagar!$D620,Ago!$L$5:$L$605,"Não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SUMIFS(Ago!$J$5:$J$605,Ago!$V$5:$V$605,"Despesa",Ago!$G$5:$G$605,CPagar!$D621,Ago!$L$5:$L$605,"Não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SUMIFS(Ago!$J$5:$J$605,Ago!$V$5:$V$605,"Despesa",Ago!$G$5:$G$605,CPagar!$D622,Ago!$L$5:$L$605,"Não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SUMIFS(Ago!$J$5:$J$605,Ago!$V$5:$V$605,"Despesa",Ago!$G$5:$G$605,CPagar!$D623,Ago!$L$5:$L$605,"Não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SUMIFS(Ago!$J$5:$J$605,Ago!$V$5:$V$605,"Despesa",Ago!$G$5:$G$605,CPagar!$D624,Ago!$L$5:$L$605,"Não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SUMIFS(Ago!$J$5:$J$605,Ago!$V$5:$V$605,"Despesa",Ago!$G$5:$G$605,CPagar!$D625,Ago!$L$5:$L$605,"Não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SUMIFS(Ago!$J$5:$J$605,Ago!$V$5:$V$605,"Despesa",Ago!$G$5:$G$605,CPagar!$D626,Ago!$L$5:$L$605,"Não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SUMIFS(Ago!$J$5:$J$605,Ago!$V$5:$V$605,"Despesa",Ago!$G$5:$G$605,CPagar!$D627,Ago!$L$5:$L$605,"Não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SUMIFS(Ago!$J$5:$J$605,Ago!$V$5:$V$605,"Despesa",Ago!$G$5:$G$605,CPagar!$D628,Ago!$L$5:$L$605,"Não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SUMIFS(Ago!$J$5:$J$605,Ago!$V$5:$V$605,"Despesa",Ago!$G$5:$G$605,CPagar!$D629,Ago!$L$5:$L$605,"Não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SUMIFS(Ago!$J$5:$J$605,Ago!$V$5:$V$605,"Despesa",Ago!$G$5:$G$605,CPagar!$D630,Ago!$L$5:$L$605,"Não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SUMIFS(Ago!$J$5:$J$605,Ago!$V$5:$V$605,"Despesa",Ago!$G$5:$G$605,CPagar!$D631,Ago!$L$5:$L$605,"Não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SUMIFS(Ago!$J$5:$J$605,Ago!$V$5:$V$605,"Despesa",Ago!$G$5:$G$605,CPagar!$D632,Ago!$L$5:$L$605,"Não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SUMIFS(Ago!$J$5:$J$605,Ago!$V$5:$V$605,"Despesa",Ago!$G$5:$G$605,CPagar!$D633,Ago!$L$5:$L$605,"Não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SUMIFS(Ago!$J$5:$J$605,Ago!$V$5:$V$605,"Despesa",Ago!$G$5:$G$605,CPagar!$D634,Ago!$L$5:$L$605,"Não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SUMIFS(Ago!$J$5:$J$605,Ago!$V$5:$V$605,"Despesa",Ago!$G$5:$G$605,CPagar!$D635,Ago!$L$5:$L$605,"Não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SUMIFS(Ago!$J$5:$J$605,Ago!$V$5:$V$605,"Despesa",Ago!$G$5:$G$605,CPagar!$D636,Ago!$L$5:$L$605,"Não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SUMIFS(Ago!$J$5:$J$605,Ago!$V$5:$V$605,"Despesa",Ago!$G$5:$G$605,CPagar!$D637,Ago!$L$5:$L$605,"Não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SUMIFS(Ago!$J$5:$J$605,Ago!$V$5:$V$605,"Despesa",Ago!$G$5:$G$605,CPagar!$D638,Ago!$L$5:$L$605,"Não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SUMIFS(Ago!$J$5:$J$605,Ago!$V$5:$V$605,"Despesa",Ago!$G$5:$G$605,CPagar!$D639,Ago!$L$5:$L$605,"Não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SUMIFS(Ago!$J$5:$J$605,Ago!$V$5:$V$605,"Despesa",Ago!$G$5:$G$605,CPagar!$D640,Ago!$L$5:$L$605,"Não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SUMIFS(Ago!$J$5:$J$605,Ago!$V$5:$V$605,"Despesa",Ago!$G$5:$G$605,CPagar!$D641,Ago!$L$5:$L$605,"Não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SUMIFS(Ago!$J$5:$J$605,Ago!$V$5:$V$605,"Despesa",Ago!$G$5:$G$605,CPagar!$D642,Ago!$L$5:$L$605,"Não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SUMIFS(Ago!$J$5:$J$605,Ago!$V$5:$V$605,"Despesa",Ago!$G$5:$G$605,CPagar!$D643,Ago!$L$5:$L$605,"Não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SUMIFS(Ago!$J$5:$J$605,Ago!$V$5:$V$605,"Despesa",Ago!$G$5:$G$605,CPagar!$D644,Ago!$L$5:$L$605,"Não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SUMIFS(Ago!$J$5:$J$605,Ago!$V$5:$V$605,"Despesa",Ago!$G$5:$G$605,CPagar!$D645,Ago!$L$5:$L$605,"Não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SUMIFS(Ago!$J$5:$J$605,Ago!$V$5:$V$605,"Despesa",Ago!$G$5:$G$605,CPagar!$D646,Ago!$L$5:$L$605,"Não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SUMIFS(Ago!$J$5:$J$605,Ago!$V$5:$V$605,"Despesa",Ago!$G$5:$G$605,CPagar!$D647,Ago!$L$5:$L$605,"Não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SUMIFS(Ago!$J$5:$J$605,Ago!$V$5:$V$605,"Despesa",Ago!$G$5:$G$605,CPagar!$D648,Ago!$L$5:$L$605,"Não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SUMIFS(Ago!$J$5:$J$605,Ago!$V$5:$V$605,"Despesa",Ago!$G$5:$G$605,CPagar!$D649,Ago!$L$5:$L$605,"Não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SUMIFS(Ago!$J$5:$J$605,Ago!$V$5:$V$605,"Despesa",Ago!$G$5:$G$605,CPagar!$D650,Ago!$L$5:$L$605,"Não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SUMIFS(Ago!$J$5:$J$605,Ago!$V$5:$V$605,"Despesa",Ago!$G$5:$G$605,CPagar!$D651,Ago!$L$5:$L$605,"Não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SUMIFS(Ago!$J$5:$J$605,Ago!$V$5:$V$605,"Despesa",Ago!$G$5:$G$605,CPagar!$D652,Ago!$L$5:$L$605,"Não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SUMIFS(Ago!$J$5:$J$605,Ago!$V$5:$V$605,"Despesa",Ago!$G$5:$G$605,CPagar!$D653,Ago!$L$5:$L$605,"Não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SUMIFS(Ago!$J$5:$J$605,Ago!$V$5:$V$605,"Despesa",Ago!$G$5:$G$605,CPagar!$D654,Ago!$L$5:$L$605,"Não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SUMIFS(Ago!$J$5:$J$605,Ago!$V$5:$V$605,"Despesa",Ago!$G$5:$G$605,CPagar!$D655,Ago!$L$5:$L$605,"Não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SUMIFS(Ago!$J$5:$J$605,Ago!$V$5:$V$605,"Despesa",Ago!$G$5:$G$605,CPagar!$D656,Ago!$L$5:$L$605,"Não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SUMIFS(Ago!$J$5:$J$605,Ago!$V$5:$V$605,"Despesa",Ago!$G$5:$G$605,CPagar!$D657,Ago!$L$5:$L$605,"Não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SUMIFS(Ago!$J$5:$J$605,Ago!$V$5:$V$605,"Despesa",Ago!$G$5:$G$605,CPagar!$D658,Ago!$L$5:$L$605,"Não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SUMIFS(Ago!$J$5:$J$605,Ago!$V$5:$V$605,"Despesa",Ago!$G$5:$G$605,CPagar!$D659,Ago!$L$5:$L$605,"Não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SUMIFS(Ago!$J$5:$J$605,Ago!$V$5:$V$605,"Despesa",Ago!$G$5:$G$605,CPagar!$D660,Ago!$L$5:$L$605,"Não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SUMIFS(Ago!$J$5:$J$605,Ago!$V$5:$V$605,"Despesa",Ago!$G$5:$G$605,CPagar!$D661,Ago!$L$5:$L$605,"Não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SUMIFS(Ago!$J$5:$J$605,Ago!$V$5:$V$605,"Despesa",Ago!$G$5:$G$605,CPagar!$D662,Ago!$L$5:$L$605,"Não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SUMIFS(Ago!$J$5:$J$605,Ago!$V$5:$V$605,"Despesa",Ago!$G$5:$G$605,CPagar!$D663,Ago!$L$5:$L$605,"Não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SUMIFS(Ago!$J$5:$J$605,Ago!$V$5:$V$605,"Despesa",Ago!$G$5:$G$605,CPagar!$D664,Ago!$L$5:$L$605,"Não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SUMIFS(Ago!$J$5:$J$605,Ago!$V$5:$V$605,"Despesa",Ago!$G$5:$G$605,CPagar!$D665,Ago!$L$5:$L$605,"Não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SUMIFS(Ago!$J$5:$J$605,Ago!$V$5:$V$605,"Despesa",Ago!$G$5:$G$605,CPagar!$D666,Ago!$L$5:$L$605,"Não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SUMIFS(Ago!$J$5:$J$605,Ago!$V$5:$V$605,"Despesa",Ago!$G$5:$G$605,CPagar!$D667,Ago!$L$5:$L$605,"Não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SUMIFS(Ago!$J$5:$J$605,Ago!$V$5:$V$605,"Despesa",Ago!$G$5:$G$605,CPagar!$D668,Ago!$L$5:$L$605,"Não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SUMIFS(Ago!$J$5:$J$605,Ago!$V$5:$V$605,"Despesa",Ago!$G$5:$G$605,CPagar!$D669,Ago!$L$5:$L$605,"Não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SUMIFS(Ago!$J$5:$J$605,Ago!$V$5:$V$605,"Despesa",Ago!$G$5:$G$605,CPagar!$D670,Ago!$L$5:$L$605,"Não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SUMIFS(Ago!$J$5:$J$605,Ago!$V$5:$V$605,"Despesa",Ago!$G$5:$G$605,CPagar!$D671,Ago!$L$5:$L$605,"Não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SUMIFS(Ago!$J$5:$J$605,Ago!$V$5:$V$605,"Despesa",Ago!$G$5:$G$605,CPagar!$D672,Ago!$L$5:$L$605,"Não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SUMIFS(Ago!$J$5:$J$605,Ago!$V$5:$V$605,"Despesa",Ago!$G$5:$G$605,CPagar!$D673,Ago!$L$5:$L$605,"Não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SUMIFS(Ago!$J$5:$J$605,Ago!$V$5:$V$605,"Despesa",Ago!$G$5:$G$605,CPagar!$D674,Ago!$L$5:$L$605,"Não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SUMIFS(Ago!$J$5:$J$605,Ago!$V$5:$V$605,"Despesa",Ago!$G$5:$G$605,CPagar!$D675,Ago!$L$5:$L$605,"Não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SUMIFS(Ago!$J$5:$J$605,Ago!$V$5:$V$605,"Despesa",Ago!$G$5:$G$605,CPagar!$D676,Ago!$L$5:$L$605,"Não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SUMIFS(Ago!$J$5:$J$605,Ago!$V$5:$V$605,"Despesa",Ago!$G$5:$G$605,CPagar!$D677,Ago!$L$5:$L$605,"Não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SUMIFS(Ago!$J$5:$J$605,Ago!$V$5:$V$605,"Despesa",Ago!$G$5:$G$605,CPagar!$D678,Ago!$L$5:$L$605,"Não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SUMIFS(Ago!$J$5:$J$605,Ago!$V$5:$V$605,"Despesa",Ago!$G$5:$G$605,CPagar!$D679,Ago!$L$5:$L$605,"Não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SUMIFS(Ago!$J$5:$J$605,Ago!$V$5:$V$605,"Despesa",Ago!$G$5:$G$605,CPagar!$D680,Ago!$L$5:$L$605,"Não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SUMIFS(Ago!$J$5:$J$605,Ago!$V$5:$V$605,"Despesa",Ago!$G$5:$G$605,CPagar!$D681,Ago!$L$5:$L$605,"Não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SUMIFS(Ago!$J$5:$J$605,Ago!$V$5:$V$605,"Despesa",Ago!$G$5:$G$605,CPagar!$D682,Ago!$L$5:$L$605,"Não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SUMIFS(Ago!$J$5:$J$605,Ago!$V$5:$V$605,"Despesa",Ago!$G$5:$G$605,CPagar!$D683,Ago!$L$5:$L$605,"Não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SUMIFS(Ago!$J$5:$J$605,Ago!$V$5:$V$605,"Despesa",Ago!$G$5:$G$605,CPagar!$D684,Ago!$L$5:$L$605,"Não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SUMIFS(Ago!$J$5:$J$605,Ago!$V$5:$V$605,"Despesa",Ago!$G$5:$G$605,CPagar!$D685,Ago!$L$5:$L$605,"Não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SUMIFS(Ago!$J$5:$J$605,Ago!$V$5:$V$605,"Despesa",Ago!$G$5:$G$605,CPagar!$D686,Ago!$L$5:$L$605,"Não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SUMIFS(Ago!$J$5:$J$605,Ago!$V$5:$V$605,"Despesa",Ago!$G$5:$G$605,CPagar!$D687,Ago!$L$5:$L$605,"Não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SUMIFS(Ago!$J$5:$J$605,Ago!$V$5:$V$605,"Despesa",Ago!$G$5:$G$605,CPagar!$D688,Ago!$L$5:$L$605,"Não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SUMIFS(Ago!$J$5:$J$605,Ago!$V$5:$V$605,"Despesa",Ago!$G$5:$G$605,CPagar!$D689,Ago!$L$5:$L$605,"Não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SUMIFS(Ago!$J$5:$J$605,Ago!$V$5:$V$605,"Despesa",Ago!$G$5:$G$605,CPagar!$D690,Ago!$L$5:$L$605,"Não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SUMIFS(Ago!$J$5:$J$605,Ago!$V$5:$V$605,"Despesa",Ago!$G$5:$G$605,CPagar!$D691,Ago!$L$5:$L$605,"Não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SUMIFS(Ago!$J$5:$J$605,Ago!$V$5:$V$605,"Despesa",Ago!$G$5:$G$605,CPagar!$D692,Ago!$L$5:$L$605,"Não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SUMIFS(Ago!$J$5:$J$605,Ago!$V$5:$V$605,"Despesa",Ago!$G$5:$G$605,CPagar!$D693,Ago!$L$5:$L$605,"Não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SUMIFS(Ago!$J$5:$J$605,Ago!$V$5:$V$605,"Despesa",Ago!$G$5:$G$605,CPagar!$D694,Ago!$L$5:$L$605,"Não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SUMIFS(Ago!$J$5:$J$605,Ago!$V$5:$V$605,"Despesa",Ago!$G$5:$G$605,CPagar!$D695,Ago!$L$5:$L$605,"Não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SUMIFS(Ago!$J$5:$J$605,Ago!$V$5:$V$605,"Despesa",Ago!$G$5:$G$605,CPagar!$D696,Ago!$L$5:$L$605,"Não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SUMIFS(Ago!$J$5:$J$605,Ago!$V$5:$V$605,"Despesa",Ago!$G$5:$G$605,CPagar!$D697,Ago!$L$5:$L$605,"Não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SUMIFS(Ago!$J$5:$J$605,Ago!$V$5:$V$605,"Despesa",Ago!$G$5:$G$605,CPagar!$D698,Ago!$L$5:$L$605,"Não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SUMIFS(Ago!$J$5:$J$605,Ago!$V$5:$V$605,"Despesa",Ago!$G$5:$G$605,CPagar!$D699,Ago!$L$5:$L$605,"Não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SUMIFS(Ago!$J$5:$J$605,Ago!$V$5:$V$605,"Despesa",Ago!$G$5:$G$605,CPagar!$D700,Ago!$L$5:$L$605,"Não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SUMIFS(Ago!$J$5:$J$605,Ago!$V$5:$V$605,"Despesa",Ago!$G$5:$G$605,CPagar!$D701,Ago!$L$5:$L$605,"Não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SUMIFS(Ago!$J$5:$J$605,Ago!$V$5:$V$605,"Despesa",Ago!$G$5:$G$605,CPagar!$D702,Ago!$L$5:$L$605,"Não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SUMIFS(Ago!$J$5:$J$605,Ago!$V$5:$V$605,"Despesa",Ago!$G$5:$G$605,CPagar!$D703,Ago!$L$5:$L$605,"Não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SUMIFS(Ago!$J$5:$J$605,Ago!$V$5:$V$605,"Despesa",Ago!$G$5:$G$605,CPagar!$D704,Ago!$L$5:$L$605,"Não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SUMIFS(Ago!$J$5:$J$605,Ago!$V$5:$V$605,"Despesa",Ago!$G$5:$G$605,CPagar!$D705,Ago!$L$5:$L$605,"Não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SUMIFS(Ago!$J$5:$J$605,Ago!$V$5:$V$605,"Despesa",Ago!$G$5:$G$605,CPagar!$D706,Ago!$L$5:$L$605,"Não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SUMIFS(Ago!$J$5:$J$605,Ago!$V$5:$V$605,"Despesa",Ago!$G$5:$G$605,CPagar!$D707,Ago!$L$5:$L$605,"Não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SUMIFS(Ago!$J$5:$J$605,Ago!$V$5:$V$605,"Despesa",Ago!$G$5:$G$605,CPagar!$D709,Ago!$L$5:$L$605,"Não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SUMIFS(Ago!$J$5:$J$605,Ago!$V$5:$V$605,"Despesa",Ago!$G$5:$G$605,CPagar!$D710,Ago!$L$5:$L$605,"Não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SUMIFS(Ago!$J$5:$J$605,Ago!$V$5:$V$605,"Despesa",Ago!$G$5:$G$605,CPagar!$D711,Ago!$L$5:$L$605,"Não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SUMIFS(Ago!$J$5:$J$605,Ago!$V$5:$V$605,"Despesa",Ago!$G$5:$G$605,CPagar!$D712,Ago!$L$5:$L$605,"Não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SUMIFS(Ago!$J$5:$J$605,Ago!$V$5:$V$605,"Despesa",Ago!$G$5:$G$605,CPagar!$D713,Ago!$L$5:$L$605,"Não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SUMIFS(Ago!$J$5:$J$605,Ago!$V$5:$V$605,"Despesa",Ago!$G$5:$G$605,CPagar!$D714,Ago!$L$5:$L$605,"Não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SUMIFS(Ago!$J$5:$J$605,Ago!$V$5:$V$605,"Despesa",Ago!$G$5:$G$605,CPagar!$D715,Ago!$L$5:$L$605,"Não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SUMIFS(Ago!$J$5:$J$605,Ago!$V$5:$V$605,"Despesa",Ago!$G$5:$G$605,CPagar!$D716,Ago!$L$5:$L$605,"Não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SUMIFS(Ago!$J$5:$J$605,Ago!$V$5:$V$605,"Despesa",Ago!$G$5:$G$605,CPagar!$D717,Ago!$L$5:$L$605,"Não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SUMIFS(Ago!$J$5:$J$605,Ago!$V$5:$V$605,"Despesa",Ago!$G$5:$G$605,CPagar!$D718,Ago!$L$5:$L$605,"Não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SUMIFS(Ago!$J$5:$J$605,Ago!$V$5:$V$605,"Despesa",Ago!$G$5:$G$605,CPagar!$D719,Ago!$L$5:$L$605,"Não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SUMIFS(Ago!$J$5:$J$605,Ago!$V$5:$V$605,"Despesa",Ago!$G$5:$G$605,CPagar!$D720,Ago!$L$5:$L$605,"Não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SUMIFS(Ago!$J$5:$J$605,Ago!$V$5:$V$605,"Despesa",Ago!$G$5:$G$605,CPagar!$D721,Ago!$L$5:$L$605,"Não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SUMIFS(Ago!$J$5:$J$605,Ago!$V$5:$V$605,"Despesa",Ago!$G$5:$G$605,CPagar!$D722,Ago!$L$5:$L$605,"Não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SUMIFS(Ago!$J$5:$J$605,Ago!$V$5:$V$605,"Despesa",Ago!$G$5:$G$605,CPagar!$D723,Ago!$L$5:$L$605,"Não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SUMIFS(Ago!$J$5:$J$605,Ago!$V$5:$V$605,"Despesa",Ago!$G$5:$G$605,CPagar!$D724,Ago!$L$5:$L$605,"Não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SUMIFS(Ago!$J$5:$J$605,Ago!$V$5:$V$605,"Despesa",Ago!$G$5:$G$605,CPagar!$D725,Ago!$L$5:$L$605,"Não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SUMIFS(Ago!$J$5:$J$605,Ago!$V$5:$V$605,"Despesa",Ago!$G$5:$G$605,CPagar!$D726,Ago!$L$5:$L$605,"Não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SUMIFS(Ago!$J$5:$J$605,Ago!$V$5:$V$605,"Despesa",Ago!$G$5:$G$605,CPagar!$D727,Ago!$L$5:$L$605,"Não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SUMIFS(Ago!$J$5:$J$605,Ago!$V$5:$V$605,"Despesa",Ago!$G$5:$G$605,CPagar!$D728,Ago!$L$5:$L$605,"Não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SUMIFS(Ago!$J$5:$J$605,Ago!$V$5:$V$605,"Despesa",Ago!$G$5:$G$605,CPagar!$D729,Ago!$L$5:$L$605,"Não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SUMIFS(Ago!$J$5:$J$605,Ago!$V$5:$V$605,"Despesa",Ago!$G$5:$G$605,CPagar!$D730,Ago!$L$5:$L$605,"Não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SUMIFS(Ago!$J$5:$J$605,Ago!$V$5:$V$605,"Despesa",Ago!$G$5:$G$605,CPagar!$D731,Ago!$L$5:$L$605,"Não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SUMIFS(Ago!$J$5:$J$605,Ago!$V$5:$V$605,"Despesa",Ago!$G$5:$G$605,CPagar!$D732,Ago!$L$5:$L$605,"Não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SUMIFS(Ago!$J$5:$J$605,Ago!$V$5:$V$605,"Despesa",Ago!$G$5:$G$605,CPagar!$D733,Ago!$L$5:$L$605,"Não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SUMIFS(Ago!$J$5:$J$605,Ago!$V$5:$V$605,"Despesa",Ago!$G$5:$G$605,CPagar!$D734,Ago!$L$5:$L$605,"Não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SUMIFS(Ago!$J$5:$J$605,Ago!$V$5:$V$605,"Despesa",Ago!$G$5:$G$605,CPagar!$D735,Ago!$L$5:$L$605,"Não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SUMIFS(Ago!$J$5:$J$605,Ago!$V$5:$V$605,"Despesa",Ago!$G$5:$G$605,CPagar!$D736,Ago!$L$5:$L$605,"Não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SUMIFS(Ago!$J$5:$J$605,Ago!$V$5:$V$605,"Despesa",Ago!$G$5:$G$605,CPagar!$D737,Ago!$L$5:$L$605,"Não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SUMIFS(Ago!$J$5:$J$605,Ago!$V$5:$V$605,"Despesa",Ago!$G$5:$G$605,CPagar!$D738,Ago!$L$5:$L$605,"Não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SUMIFS(Ago!$J$5:$J$605,Ago!$V$5:$V$605,"Despesa",Ago!$G$5:$G$605,CPagar!$D739,Ago!$L$5:$L$605,"Não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SUMIFS(Ago!$J$5:$J$605,Ago!$V$5:$V$605,"Despesa",Ago!$G$5:$G$605,CPagar!$D740,Ago!$L$5:$L$605,"Não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SUMIFS(Ago!$J$5:$J$605,Ago!$V$5:$V$605,"Despesa",Ago!$G$5:$G$605,CPagar!$D741,Ago!$L$5:$L$605,"Não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SUMIFS(Ago!$J$5:$J$605,Ago!$V$5:$V$605,"Despesa",Ago!$G$5:$G$605,CPagar!$D742,Ago!$L$5:$L$605,"Não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SUMIFS(Ago!$J$5:$J$605,Ago!$V$5:$V$605,"Despesa",Ago!$G$5:$G$605,CPagar!$D743,Ago!$L$5:$L$605,"Não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SUMIFS(Ago!$J$5:$J$605,Ago!$V$5:$V$605,"Despesa",Ago!$G$5:$G$605,CPagar!$D744,Ago!$L$5:$L$605,"Não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SUMIFS(Ago!$J$5:$J$605,Ago!$V$5:$V$605,"Despesa",Ago!$G$5:$G$605,CPagar!$D745,Ago!$L$5:$L$605,"Não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SUMIFS(Ago!$J$5:$J$605,Ago!$V$5:$V$605,"Despesa",Ago!$G$5:$G$605,CPagar!$D746,Ago!$L$5:$L$605,"Não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SUMIFS(Ago!$J$5:$J$605,Ago!$V$5:$V$605,"Despesa",Ago!$G$5:$G$605,CPagar!$D747,Ago!$L$5:$L$605,"Não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SUMIFS(Ago!$J$5:$J$605,Ago!$V$5:$V$605,"Despesa",Ago!$G$5:$G$605,CPagar!$D748,Ago!$L$5:$L$605,"Não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SUMIFS(Ago!$J$5:$J$605,Ago!$V$5:$V$605,"Despesa",Ago!$G$5:$G$605,CPagar!$D749,Ago!$L$5:$L$605,"Não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SUMIFS(Ago!$J$5:$J$605,Ago!$V$5:$V$605,"Despesa",Ago!$G$5:$G$605,CPagar!$D750,Ago!$L$5:$L$605,"Não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SUMIFS(Ago!$J$5:$J$605,Ago!$V$5:$V$605,"Despesa",Ago!$G$5:$G$605,CPagar!$D751,Ago!$L$5:$L$605,"Não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SUMIFS(Ago!$J$5:$J$605,Ago!$V$5:$V$605,"Despesa",Ago!$G$5:$G$605,CPagar!$D752,Ago!$L$5:$L$605,"Não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SUMIFS(Ago!$J$5:$J$605,Ago!$V$5:$V$605,"Despesa",Ago!$G$5:$G$605,CPagar!$D753,Ago!$L$5:$L$605,"Não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SUMIFS(Ago!$J$5:$J$605,Ago!$V$5:$V$605,"Despesa",Ago!$G$5:$G$605,CPagar!$D754,Ago!$L$5:$L$605,"Não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SUMIFS(Ago!$J$5:$J$605,Ago!$V$5:$V$605,"Despesa",Ago!$G$5:$G$605,CPagar!$D755,Ago!$L$5:$L$605,"Não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SUMIFS(Ago!$J$5:$J$605,Ago!$V$5:$V$605,"Despesa",Ago!$G$5:$G$605,CPagar!$D756,Ago!$L$5:$L$605,"Não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SUMIFS(Ago!$J$5:$J$605,Ago!$V$5:$V$605,"Despesa",Ago!$G$5:$G$605,CPagar!$D757,Ago!$L$5:$L$605,"Não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SUMIFS(Ago!$J$5:$J$605,Ago!$V$5:$V$605,"Despesa",Ago!$G$5:$G$605,CPagar!$D758,Ago!$L$5:$L$605,"Não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SUMIFS(Ago!$J$5:$J$605,Ago!$V$5:$V$605,"Despesa",Ago!$G$5:$G$605,CPagar!$D759,Ago!$L$5:$L$605,"Não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SUMIFS(Ago!$J$5:$J$605,Ago!$V$5:$V$605,"Despesa",Ago!$G$5:$G$605,CPagar!$D760,Ago!$L$5:$L$605,"Não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SUMIFS(Ago!$J$5:$J$605,Ago!$V$5:$V$605,"Despesa",Ago!$G$5:$G$605,CPagar!$D761,Ago!$L$5:$L$605,"Não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SUMIFS(Ago!$J$5:$J$605,Ago!$V$5:$V$605,"Despesa",Ago!$G$5:$G$605,CPagar!$D762,Ago!$L$5:$L$605,"Não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SUMIFS(Ago!$J$5:$J$605,Ago!$V$5:$V$605,"Despesa",Ago!$G$5:$G$605,CPagar!$D763,Ago!$L$5:$L$605,"Não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SUMIFS(Ago!$J$5:$J$605,Ago!$V$5:$V$605,"Despesa",Ago!$G$5:$G$605,CPagar!$D764,Ago!$L$5:$L$605,"Não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SUMIFS(Ago!$J$5:$J$605,Ago!$V$5:$V$605,"Despesa",Ago!$G$5:$G$605,CPagar!$D765,Ago!$L$5:$L$605,"Não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SUMIFS(Ago!$J$5:$J$605,Ago!$V$5:$V$605,"Despesa",Ago!$G$5:$G$605,CPagar!$D766,Ago!$L$5:$L$605,"Não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SUMIFS(Ago!$J$5:$J$605,Ago!$V$5:$V$605,"Despesa",Ago!$G$5:$G$605,CPagar!$D767,Ago!$L$5:$L$605,"Não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SUMIFS(Ago!$J$5:$J$605,Ago!$V$5:$V$605,"Despesa",Ago!$G$5:$G$605,CPagar!$D768,Ago!$L$5:$L$605,"Não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SUMIFS(Ago!$J$5:$J$605,Ago!$V$5:$V$605,"Despesa",Ago!$G$5:$G$605,CPagar!$D769,Ago!$L$5:$L$605,"Não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SUMIFS(Ago!$J$5:$J$605,Ago!$V$5:$V$605,"Despesa",Ago!$G$5:$G$605,CPagar!$D770,Ago!$L$5:$L$605,"Não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SUMIFS(Ago!$J$5:$J$605,Ago!$V$5:$V$605,"Despesa",Ago!$G$5:$G$605,CPagar!$D771,Ago!$L$5:$L$605,"Não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SUMIFS(Ago!$J$5:$J$605,Ago!$V$5:$V$605,"Despesa",Ago!$G$5:$G$605,CPagar!$D772,Ago!$L$5:$L$605,"Não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SUMIFS(Ago!$J$5:$J$605,Ago!$V$5:$V$605,"Despesa",Ago!$G$5:$G$605,CPagar!$D773,Ago!$L$5:$L$605,"Não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SUMIFS(Ago!$J$5:$J$605,Ago!$V$5:$V$605,"Despesa",Ago!$G$5:$G$605,CPagar!$D774,Ago!$L$5:$L$605,"Não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SUMIFS(Ago!$J$5:$J$605,Ago!$V$5:$V$605,"Despesa",Ago!$G$5:$G$605,CPagar!$D775,Ago!$L$5:$L$605,"Não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SUMIFS(Ago!$J$5:$J$605,Ago!$V$5:$V$605,"Despesa",Ago!$G$5:$G$605,CPagar!$D776,Ago!$L$5:$L$605,"Não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SUMIFS(Ago!$J$5:$J$605,Ago!$V$5:$V$605,"Despesa",Ago!$G$5:$G$605,CPagar!$D777,Ago!$L$5:$L$605,"Não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SUMIFS(Ago!$J$5:$J$605,Ago!$V$5:$V$605,"Despesa",Ago!$G$5:$G$605,CPagar!$D778,Ago!$L$5:$L$605,"Não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SUMIFS(Ago!$J$5:$J$605,Ago!$V$5:$V$605,"Despesa",Ago!$G$5:$G$605,CPagar!$D779,Ago!$L$5:$L$605,"Não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SUMIFS(Ago!$J$5:$J$605,Ago!$V$5:$V$605,"Despesa",Ago!$G$5:$G$605,CPagar!$D780,Ago!$L$5:$L$605,"Não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SUMIFS(Ago!$J$5:$J$605,Ago!$V$5:$V$605,"Despesa",Ago!$G$5:$G$605,CPagar!$D781,Ago!$L$5:$L$605,"Não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SUMIFS(Ago!$J$5:$J$605,Ago!$V$5:$V$605,"Despesa",Ago!$G$5:$G$605,CPagar!$D782,Ago!$L$5:$L$605,"Não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SUMIFS(Ago!$J$5:$J$605,Ago!$V$5:$V$605,"Despesa",Ago!$G$5:$G$605,CPagar!$D783,Ago!$L$5:$L$605,"Não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SUMIFS(Ago!$J$5:$J$605,Ago!$V$5:$V$605,"Despesa",Ago!$G$5:$G$605,CPagar!$D784,Ago!$L$5:$L$605,"Não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SUMIFS(Ago!$J$5:$J$605,Ago!$V$5:$V$605,"Despesa",Ago!$G$5:$G$605,CPagar!$D785,Ago!$L$5:$L$605,"Não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SUMIFS(Ago!$J$5:$J$605,Ago!$V$5:$V$605,"Despesa",Ago!$G$5:$G$605,CPagar!$D786,Ago!$L$5:$L$605,"Não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SUMIFS(Ago!$J$5:$J$605,Ago!$V$5:$V$605,"Despesa",Ago!$G$5:$G$605,CPagar!$D787,Ago!$L$5:$L$605,"Não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SUMIFS(Ago!$J$5:$J$605,Ago!$V$5:$V$605,"Despesa",Ago!$G$5:$G$605,CPagar!$D788,Ago!$L$5:$L$605,"Não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SUMIFS(Ago!$J$5:$J$605,Ago!$V$5:$V$605,"Despesa",Ago!$G$5:$G$605,CPagar!$D789,Ago!$L$5:$L$605,"Não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SUMIFS(Ago!$J$5:$J$605,Ago!$V$5:$V$605,"Despesa",Ago!$G$5:$G$605,CPagar!$D790,Ago!$L$5:$L$605,"Não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SUMIFS(Ago!$J$5:$J$605,Ago!$V$5:$V$605,"Despesa",Ago!$G$5:$G$605,CPagar!$D791,Ago!$L$5:$L$605,"Não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SUMIFS(Ago!$J$5:$J$605,Ago!$V$5:$V$605,"Despesa",Ago!$G$5:$G$605,CPagar!$D792,Ago!$L$5:$L$605,"Não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SUMIFS(Ago!$J$5:$J$605,Ago!$V$5:$V$605,"Despesa",Ago!$G$5:$G$605,CPagar!$D793,Ago!$L$5:$L$605,"Não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SUMIFS(Ago!$J$5:$J$605,Ago!$V$5:$V$605,"Despesa",Ago!$G$5:$G$605,CPagar!$D794,Ago!$L$5:$L$605,"Não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SUMIFS(Ago!$J$5:$J$605,Ago!$V$5:$V$605,"Despesa",Ago!$G$5:$G$605,CPagar!$D795,Ago!$L$5:$L$605,"Não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SUMIFS(Ago!$J$5:$J$605,Ago!$V$5:$V$605,"Despesa",Ago!$G$5:$G$605,CPagar!$D796,Ago!$L$5:$L$605,"Não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SUMIFS(Ago!$J$5:$J$605,Ago!$V$5:$V$605,"Despesa",Ago!$G$5:$G$605,CPagar!$D797,Ago!$L$5:$L$605,"Não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SUMIFS(Ago!$J$5:$J$605,Ago!$V$5:$V$605,"Despesa",Ago!$G$5:$G$605,CPagar!$D798,Ago!$L$5:$L$605,"Não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SUMIFS(Ago!$J$5:$J$605,Ago!$V$5:$V$605,"Despesa",Ago!$G$5:$G$605,CPagar!$D799,Ago!$L$5:$L$605,"Não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SUMIFS(Ago!$J$5:$J$605,Ago!$V$5:$V$605,"Despesa",Ago!$G$5:$G$605,CPagar!$D800,Ago!$L$5:$L$605,"Não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SUMIFS(Ago!$J$5:$J$605,Ago!$V$5:$V$605,"Despesa",Ago!$G$5:$G$605,CPagar!$D801,Ago!$L$5:$L$605,"Não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SUMIFS(Ago!$J$5:$J$605,Ago!$V$5:$V$605,"Despesa",Ago!$G$5:$G$605,CPagar!$D802,Ago!$L$5:$L$605,"Não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SUMIFS(Ago!$J$5:$J$605,Ago!$V$5:$V$605,"Despesa",Ago!$G$5:$G$605,CPagar!$D803,Ago!$L$5:$L$605,"Não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SUMIFS(Ago!$J$5:$J$605,Ago!$V$5:$V$605,"Despesa",Ago!$G$5:$G$605,CPagar!$D804,Ago!$L$5:$L$605,"Não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SUMIFS(Ago!$J$5:$J$605,Ago!$V$5:$V$605,"Despesa",Ago!$G$5:$G$605,CPagar!$D805,Ago!$L$5:$L$605,"Não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SUMIFS(Ago!$J$5:$J$605,Ago!$V$5:$V$605,"Despesa",Ago!$G$5:$G$605,CPagar!$D806,Ago!$L$5:$L$605,"Não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SUMIFS(Ago!$J$5:$J$605,Ago!$V$5:$V$605,"Despesa",Ago!$G$5:$G$605,CPagar!$D807,Ago!$L$5:$L$605,"Não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topLeftCell="A4" zoomScale="90" zoomScaleNormal="90" zoomScalePageLayoutView="90" workbookViewId="0">
      <selection activeCell="J15" sqref="J15"/>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9" t="s">
        <v>113</v>
      </c>
      <c r="D1" s="229"/>
      <c r="E1" s="229"/>
      <c r="F1" s="229"/>
      <c r="G1" s="229"/>
      <c r="H1" s="229"/>
      <c r="I1" s="229"/>
      <c r="J1" s="229"/>
      <c r="K1" s="229"/>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58" t="s">
        <v>87</v>
      </c>
      <c r="D4" s="258"/>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8" t="s">
        <v>97</v>
      </c>
      <c r="D6" s="258"/>
      <c r="E6" s="70">
        <f>E8+E108+E208</f>
        <v>0</v>
      </c>
      <c r="F6" s="70">
        <f t="shared" ref="F6:Q6" si="0">F8+F108+F208</f>
        <v>0</v>
      </c>
      <c r="G6" s="70">
        <f t="shared" si="0"/>
        <v>0</v>
      </c>
      <c r="H6" s="70">
        <f t="shared" si="0"/>
        <v>0</v>
      </c>
      <c r="I6" s="70">
        <f t="shared" si="0"/>
        <v>0</v>
      </c>
      <c r="J6" s="70">
        <f t="shared" si="0"/>
        <v>100</v>
      </c>
      <c r="K6" s="70">
        <f t="shared" si="0"/>
        <v>0</v>
      </c>
      <c r="L6" s="70">
        <f t="shared" si="0"/>
        <v>2792.78</v>
      </c>
      <c r="M6" s="70">
        <f t="shared" si="0"/>
        <v>0</v>
      </c>
      <c r="N6" s="70">
        <f t="shared" si="0"/>
        <v>0</v>
      </c>
      <c r="O6" s="70">
        <f t="shared" si="0"/>
        <v>0</v>
      </c>
      <c r="P6" s="70">
        <f t="shared" si="0"/>
        <v>0</v>
      </c>
      <c r="Q6" s="70">
        <f t="shared" si="0"/>
        <v>2892.78</v>
      </c>
    </row>
    <row r="7" spans="1:17" ht="17.25" customHeight="1" thickTop="1" thickBot="1" x14ac:dyDescent="0.3">
      <c r="C7" s="259"/>
      <c r="D7" s="259"/>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100</v>
      </c>
      <c r="K8" s="97">
        <f t="shared" si="1"/>
        <v>0</v>
      </c>
      <c r="L8" s="97">
        <f t="shared" si="1"/>
        <v>2792.78</v>
      </c>
      <c r="M8" s="97">
        <f t="shared" si="1"/>
        <v>0</v>
      </c>
      <c r="N8" s="97">
        <f t="shared" si="1"/>
        <v>0</v>
      </c>
      <c r="O8" s="97">
        <f t="shared" si="1"/>
        <v>0</v>
      </c>
      <c r="P8" s="97">
        <f t="shared" si="1"/>
        <v>0</v>
      </c>
      <c r="Q8" s="97">
        <f>SUM(E8:P8)</f>
        <v>2892.78</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SUMIFS(Ago!$J$5:$J$605,Ago!$V$5:$V$605,"Receita",Ago!$G$5:$G$605,CReceber!$D9,Ago!$L$5:$L$605,"Não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SUMIFS(Ago!$J$5:$J$605,Ago!$V$5:$V$605,"Receita",Ago!$G$5:$G$605,CReceber!$D10,Ago!$L$5:$L$605,"Não Pago")</f>
        <v>1678.45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1678.45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SUMIFS(Ago!$J$5:$J$605,Ago!$V$5:$V$605,"Receita",Ago!$G$5:$G$605,CReceber!$D11,Ago!$L$5:$L$605,"Não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SUMIFS(Ago!$J$5:$J$605,Ago!$V$5:$V$605,"Receita",Ago!$G$5:$G$605,CReceber!$D12,Ago!$L$5:$L$605,"Não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SUMIFS(Ago!$J$5:$J$605,Ago!$V$5:$V$605,"Receita",Ago!$G$5:$G$605,CReceber!$D13,Ago!$L$5:$L$605,"Não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SUMIFS(Ago!$J$5:$J$605,Ago!$V$5:$V$605,"Receita",Ago!$G$5:$G$605,CReceber!$D14,Ago!$L$5:$L$605,"Não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100</v>
      </c>
      <c r="K15" s="65">
        <f>SUMIFS(Jul!$I$5:$I$605,Jul!$U$5:$U$605,"Receita",Jul!$G$5:$G$605,CReceber!$D15,Jul!$K$5:$K$605,"Não Pago")</f>
        <v>0</v>
      </c>
      <c r="L15" s="65">
        <f>SUMIFS(Ago!$J$5:$J$605,Ago!$V$5:$V$605,"Receita",Ago!$G$5:$G$605,CReceber!$D15,Ago!$L$5:$L$605,"Não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100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SUMIFS(Ago!$J$5:$J$605,Ago!$V$5:$V$605,"Receita",Ago!$G$5:$G$605,CReceber!$D16,Ago!$L$5:$L$605,"Não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SUMIFS(Ago!$J$5:$J$605,Ago!$V$5:$V$605,"Receita",Ago!$G$5:$G$605,CReceber!$D17,Ago!$L$5:$L$605,"Não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SUMIFS(Ago!$J$5:$J$605,Ago!$V$5:$V$605,"Receita",Ago!$G$5:$G$605,CReceber!$D18,Ago!$L$5:$L$605,"Não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SUMIFS(Ago!$J$5:$J$605,Ago!$V$5:$V$605,"Receita",Ago!$G$5:$G$605,CReceber!$D19,Ago!$L$5:$L$605,"Não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SUMIFS(Ago!$J$5:$J$605,Ago!$V$5:$V$605,"Receita",Ago!$G$5:$G$605,CReceber!$D20,Ago!$L$5:$L$605,"Não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SUMIFS(Ago!$J$5:$J$605,Ago!$V$5:$V$605,"Receita",Ago!$G$5:$G$605,CReceber!$D21,Ago!$L$5:$L$605,"Não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SUMIFS(Ago!$J$5:$J$605,Ago!$V$5:$V$605,"Receita",Ago!$G$5:$G$605,CReceber!$D22,Ago!$L$5:$L$605,"Não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SUMIFS(Ago!$J$5:$J$605,Ago!$V$5:$V$605,"Receita",Ago!$G$5:$G$605,CReceber!$D23,Ago!$L$5:$L$605,"Não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SUMIFS(Ago!$J$5:$J$605,Ago!$V$5:$V$605,"Receita",Ago!$G$5:$G$605,CReceber!$D24,Ago!$L$5:$L$605,"Não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SUMIFS(Ago!$J$5:$J$605,Ago!$V$5:$V$605,"Receita",Ago!$G$5:$G$605,CReceber!$D25,Ago!$L$5:$L$605,"Não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SUMIFS(Ago!$J$5:$J$605,Ago!$V$5:$V$605,"Receita",Ago!$G$5:$G$605,CReceber!$D26,Ago!$L$5:$L$605,"Não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SUMIFS(Ago!$J$5:$J$605,Ago!$V$5:$V$605,"Receita",Ago!$G$5:$G$605,CReceber!$D27,Ago!$L$5:$L$605,"Não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SUMIFS(Ago!$J$5:$J$605,Ago!$V$5:$V$605,"Receita",Ago!$G$5:$G$605,CReceber!$D28,Ago!$L$5:$L$605,"Não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SUMIFS(Ago!$J$5:$J$605,Ago!$V$5:$V$605,"Receita",Ago!$G$5:$G$605,CReceber!$D29,Ago!$L$5:$L$605,"Não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SUMIFS(Ago!$J$5:$J$605,Ago!$V$5:$V$605,"Receita",Ago!$G$5:$G$605,CReceber!$D30,Ago!$L$5:$L$605,"Não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SUMIFS(Ago!$J$5:$J$605,Ago!$V$5:$V$605,"Receita",Ago!$G$5:$G$605,CReceber!$D31,Ago!$L$5:$L$605,"Não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SUMIFS(Ago!$J$5:$J$605,Ago!$V$5:$V$605,"Receita",Ago!$G$5:$G$605,CReceber!$D32,Ago!$L$5:$L$605,"Não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SUMIFS(Ago!$J$5:$J$605,Ago!$V$5:$V$605,"Receita",Ago!$G$5:$G$605,CReceber!$D33,Ago!$L$5:$L$605,"Não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SUMIFS(Ago!$J$5:$J$605,Ago!$V$5:$V$605,"Receita",Ago!$G$5:$G$605,CReceber!$D34,Ago!$L$5:$L$605,"Não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SUMIFS(Ago!$J$5:$J$605,Ago!$V$5:$V$605,"Receita",Ago!$G$5:$G$605,CReceber!$D35,Ago!$L$5:$L$605,"Não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SUMIFS(Ago!$J$5:$J$605,Ago!$V$5:$V$605,"Receita",Ago!$G$5:$G$605,CReceber!$D36,Ago!$L$5:$L$605,"Não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SUMIFS(Ago!$J$5:$J$605,Ago!$V$5:$V$605,"Receita",Ago!$G$5:$G$605,CReceber!$D37,Ago!$L$5:$L$605,"Não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SUMIFS(Ago!$J$5:$J$605,Ago!$V$5:$V$605,"Receita",Ago!$G$5:$G$605,CReceber!$D38,Ago!$L$5:$L$605,"Não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SUMIFS(Ago!$J$5:$J$605,Ago!$V$5:$V$605,"Receita",Ago!$G$5:$G$605,CReceber!$D39,Ago!$L$5:$L$605,"Não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SUMIFS(Ago!$J$5:$J$605,Ago!$V$5:$V$605,"Receita",Ago!$G$5:$G$605,CReceber!$D40,Ago!$L$5:$L$605,"Não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SUMIFS(Ago!$J$5:$J$605,Ago!$V$5:$V$605,"Receita",Ago!$G$5:$G$605,CReceber!$D41,Ago!$L$5:$L$605,"Não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SUMIFS(Ago!$J$5:$J$605,Ago!$V$5:$V$605,"Receita",Ago!$G$5:$G$605,CReceber!$D42,Ago!$L$5:$L$605,"Não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SUMIFS(Ago!$J$5:$J$605,Ago!$V$5:$V$605,"Receita",Ago!$G$5:$G$605,CReceber!$D43,Ago!$L$5:$L$605,"Não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SUMIFS(Ago!$J$5:$J$605,Ago!$V$5:$V$605,"Receita",Ago!$G$5:$G$605,CReceber!$D44,Ago!$L$5:$L$605,"Não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SUMIFS(Ago!$J$5:$J$605,Ago!$V$5:$V$605,"Receita",Ago!$G$5:$G$605,CReceber!$D45,Ago!$L$5:$L$605,"Não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SUMIFS(Ago!$J$5:$J$605,Ago!$V$5:$V$605,"Receita",Ago!$G$5:$G$605,CReceber!$D46,Ago!$L$5:$L$605,"Não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SUMIFS(Ago!$J$5:$J$605,Ago!$V$5:$V$605,"Receita",Ago!$G$5:$G$605,CReceber!$D47,Ago!$L$5:$L$605,"Não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SUMIFS(Ago!$J$5:$J$605,Ago!$V$5:$V$605,"Receita",Ago!$G$5:$G$605,CReceber!$D48,Ago!$L$5:$L$605,"Não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SUMIFS(Ago!$J$5:$J$605,Ago!$V$5:$V$605,"Receita",Ago!$G$5:$G$605,CReceber!$D49,Ago!$L$5:$L$605,"Não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SUMIFS(Ago!$J$5:$J$605,Ago!$V$5:$V$605,"Receita",Ago!$G$5:$G$605,CReceber!$D50,Ago!$L$5:$L$605,"Não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SUMIFS(Ago!$J$5:$J$605,Ago!$V$5:$V$605,"Receita",Ago!$G$5:$G$605,CReceber!$D51,Ago!$L$5:$L$605,"Não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SUMIFS(Ago!$J$5:$J$605,Ago!$V$5:$V$605,"Receita",Ago!$G$5:$G$605,CReceber!$D52,Ago!$L$5:$L$605,"Não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SUMIFS(Ago!$J$5:$J$605,Ago!$V$5:$V$605,"Receita",Ago!$G$5:$G$605,CReceber!$D53,Ago!$L$5:$L$605,"Não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SUMIFS(Ago!$J$5:$J$605,Ago!$V$5:$V$605,"Receita",Ago!$G$5:$G$605,CReceber!$D54,Ago!$L$5:$L$605,"Não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SUMIFS(Ago!$J$5:$J$605,Ago!$V$5:$V$605,"Receita",Ago!$G$5:$G$605,CReceber!$D55,Ago!$L$5:$L$605,"Não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SUMIFS(Ago!$J$5:$J$605,Ago!$V$5:$V$605,"Receita",Ago!$G$5:$G$605,CReceber!$D56,Ago!$L$5:$L$605,"Não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SUMIFS(Ago!$J$5:$J$605,Ago!$V$5:$V$605,"Receita",Ago!$G$5:$G$605,CReceber!$D57,Ago!$L$5:$L$605,"Não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SUMIFS(Ago!$J$5:$J$605,Ago!$V$5:$V$605,"Receita",Ago!$G$5:$G$605,CReceber!$D58,Ago!$L$5:$L$605,"Não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SUMIFS(Ago!$J$5:$J$605,Ago!$V$5:$V$605,"Receita",Ago!$G$5:$G$605,CReceber!$D59,Ago!$L$5:$L$605,"Não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SUMIFS(Ago!$J$5:$J$605,Ago!$V$5:$V$605,"Receita",Ago!$G$5:$G$605,CReceber!$D60,Ago!$L$5:$L$605,"Não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SUMIFS(Ago!$J$5:$J$605,Ago!$V$5:$V$605,"Receita",Ago!$G$5:$G$605,CReceber!$D61,Ago!$L$5:$L$605,"Não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SUMIFS(Ago!$J$5:$J$605,Ago!$V$5:$V$605,"Receita",Ago!$G$5:$G$605,CReceber!$D62,Ago!$L$5:$L$605,"Não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SUMIFS(Ago!$J$5:$J$605,Ago!$V$5:$V$605,"Receita",Ago!$G$5:$G$605,CReceber!$D63,Ago!$L$5:$L$605,"Não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SUMIFS(Ago!$J$5:$J$605,Ago!$V$5:$V$605,"Receita",Ago!$G$5:$G$605,CReceber!$D64,Ago!$L$5:$L$605,"Não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SUMIFS(Ago!$J$5:$J$605,Ago!$V$5:$V$605,"Receita",Ago!$G$5:$G$605,CReceber!$D65,Ago!$L$5:$L$605,"Não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SUMIFS(Ago!$J$5:$J$605,Ago!$V$5:$V$605,"Receita",Ago!$G$5:$G$605,CReceber!$D66,Ago!$L$5:$L$605,"Não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SUMIFS(Ago!$J$5:$J$605,Ago!$V$5:$V$605,"Receita",Ago!$G$5:$G$605,CReceber!$D67,Ago!$L$5:$L$605,"Não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SUMIFS(Ago!$J$5:$J$605,Ago!$V$5:$V$605,"Receita",Ago!$G$5:$G$605,CReceber!$D68,Ago!$L$5:$L$605,"Não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SUMIFS(Ago!$J$5:$J$605,Ago!$V$5:$V$605,"Receita",Ago!$G$5:$G$605,CReceber!$D69,Ago!$L$5:$L$605,"Não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SUMIFS(Ago!$J$5:$J$605,Ago!$V$5:$V$605,"Receita",Ago!$G$5:$G$605,CReceber!$D70,Ago!$L$5:$L$605,"Não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SUMIFS(Ago!$J$5:$J$605,Ago!$V$5:$V$605,"Receita",Ago!$G$5:$G$605,CReceber!$D71,Ago!$L$5:$L$605,"Não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SUMIFS(Ago!$J$5:$J$605,Ago!$V$5:$V$605,"Receita",Ago!$G$5:$G$605,CReceber!$D72,Ago!$L$5:$L$605,"Não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SUMIFS(Ago!$J$5:$J$605,Ago!$V$5:$V$605,"Receita",Ago!$G$5:$G$605,CReceber!$D73,Ago!$L$5:$L$605,"Não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SUMIFS(Ago!$J$5:$J$605,Ago!$V$5:$V$605,"Receita",Ago!$G$5:$G$605,CReceber!$D74,Ago!$L$5:$L$605,"Não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SUMIFS(Ago!$J$5:$J$605,Ago!$V$5:$V$605,"Receita",Ago!$G$5:$G$605,CReceber!$D75,Ago!$L$5:$L$605,"Não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SUMIFS(Ago!$J$5:$J$605,Ago!$V$5:$V$605,"Receita",Ago!$G$5:$G$605,CReceber!$D76,Ago!$L$5:$L$605,"Não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SUMIFS(Ago!$J$5:$J$605,Ago!$V$5:$V$605,"Receita",Ago!$G$5:$G$605,CReceber!$D77,Ago!$L$5:$L$605,"Não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SUMIFS(Ago!$J$5:$J$605,Ago!$V$5:$V$605,"Receita",Ago!$G$5:$G$605,CReceber!$D78,Ago!$L$5:$L$605,"Não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SUMIFS(Ago!$J$5:$J$605,Ago!$V$5:$V$605,"Receita",Ago!$G$5:$G$605,CReceber!$D79,Ago!$L$5:$L$605,"Não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SUMIFS(Ago!$J$5:$J$605,Ago!$V$5:$V$605,"Receita",Ago!$G$5:$G$605,CReceber!$D80,Ago!$L$5:$L$605,"Não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SUMIFS(Ago!$J$5:$J$605,Ago!$V$5:$V$605,"Receita",Ago!$G$5:$G$605,CReceber!$D81,Ago!$L$5:$L$605,"Não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SUMIFS(Ago!$J$5:$J$605,Ago!$V$5:$V$605,"Receita",Ago!$G$5:$G$605,CReceber!$D82,Ago!$L$5:$L$605,"Não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SUMIFS(Ago!$J$5:$J$605,Ago!$V$5:$V$605,"Receita",Ago!$G$5:$G$605,CReceber!$D83,Ago!$L$5:$L$605,"Não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SUMIFS(Ago!$J$5:$J$605,Ago!$V$5:$V$605,"Receita",Ago!$G$5:$G$605,CReceber!$D84,Ago!$L$5:$L$605,"Não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SUMIFS(Ago!$J$5:$J$605,Ago!$V$5:$V$605,"Receita",Ago!$G$5:$G$605,CReceber!$D85,Ago!$L$5:$L$605,"Não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SUMIFS(Ago!$J$5:$J$605,Ago!$V$5:$V$605,"Receita",Ago!$G$5:$G$605,CReceber!$D86,Ago!$L$5:$L$605,"Não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SUMIFS(Ago!$J$5:$J$605,Ago!$V$5:$V$605,"Receita",Ago!$G$5:$G$605,CReceber!$D87,Ago!$L$5:$L$605,"Não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SUMIFS(Ago!$J$5:$J$605,Ago!$V$5:$V$605,"Receita",Ago!$G$5:$G$605,CReceber!$D88,Ago!$L$5:$L$605,"Não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SUMIFS(Ago!$J$5:$J$605,Ago!$V$5:$V$605,"Receita",Ago!$G$5:$G$605,CReceber!$D89,Ago!$L$5:$L$605,"Não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SUMIFS(Ago!$J$5:$J$605,Ago!$V$5:$V$605,"Receita",Ago!$G$5:$G$605,CReceber!$D90,Ago!$L$5:$L$605,"Não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SUMIFS(Ago!$J$5:$J$605,Ago!$V$5:$V$605,"Receita",Ago!$G$5:$G$605,CReceber!$D91,Ago!$L$5:$L$605,"Não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SUMIFS(Ago!$J$5:$J$605,Ago!$V$5:$V$605,"Receita",Ago!$G$5:$G$605,CReceber!$D92,Ago!$L$5:$L$605,"Não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SUMIFS(Ago!$J$5:$J$605,Ago!$V$5:$V$605,"Receita",Ago!$G$5:$G$605,CReceber!$D93,Ago!$L$5:$L$605,"Não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SUMIFS(Ago!$J$5:$J$605,Ago!$V$5:$V$605,"Receita",Ago!$G$5:$G$605,CReceber!$D94,Ago!$L$5:$L$605,"Não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SUMIFS(Ago!$J$5:$J$605,Ago!$V$5:$V$605,"Receita",Ago!$G$5:$G$605,CReceber!$D95,Ago!$L$5:$L$605,"Não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SUMIFS(Ago!$J$5:$J$605,Ago!$V$5:$V$605,"Receita",Ago!$G$5:$G$605,CReceber!$D96,Ago!$L$5:$L$605,"Não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SUMIFS(Ago!$J$5:$J$605,Ago!$V$5:$V$605,"Receita",Ago!$G$5:$G$605,CReceber!$D97,Ago!$L$5:$L$605,"Não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SUMIFS(Ago!$J$5:$J$605,Ago!$V$5:$V$605,"Receita",Ago!$G$5:$G$605,CReceber!$D98,Ago!$L$5:$L$605,"Não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SUMIFS(Ago!$J$5:$J$605,Ago!$V$5:$V$605,"Receita",Ago!$G$5:$G$605,CReceber!$D99,Ago!$L$5:$L$605,"Não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SUMIFS(Ago!$J$5:$J$605,Ago!$V$5:$V$605,"Receita",Ago!$G$5:$G$605,CReceber!$D100,Ago!$L$5:$L$605,"Não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SUMIFS(Ago!$J$5:$J$605,Ago!$V$5:$V$605,"Receita",Ago!$G$5:$G$605,CReceber!$D101,Ago!$L$5:$L$605,"Não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SUMIFS(Ago!$J$5:$J$605,Ago!$V$5:$V$605,"Receita",Ago!$G$5:$G$605,CReceber!$D102,Ago!$L$5:$L$605,"Não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SUMIFS(Ago!$J$5:$J$605,Ago!$V$5:$V$605,"Receita",Ago!$G$5:$G$605,CReceber!$D103,Ago!$L$5:$L$605,"Não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SUMIFS(Ago!$J$5:$J$605,Ago!$V$5:$V$605,"Receita",Ago!$G$5:$G$605,CReceber!$D104,Ago!$L$5:$L$605,"Não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SUMIFS(Ago!$J$5:$J$605,Ago!$V$5:$V$605,"Receita",Ago!$G$5:$G$605,CReceber!$D105,Ago!$L$5:$L$605,"Não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SUMIFS(Ago!$J$5:$J$605,Ago!$V$5:$V$605,"Receita",Ago!$G$5:$G$605,CReceber!$D106,Ago!$L$5:$L$605,"Não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SUMIFS(Ago!$J$5:$J$605,Ago!$V$5:$V$605,"Receita",Ago!$G$5:$G$605,CReceber!$D107,Ago!$L$5:$L$605,"Não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SUMIFS(Ago!$J$5:$J$605,Ago!$V$5:$V$605,"Receita",Ago!$G$5:$G$605,CReceber!$D109,Ago!$L$5:$L$605,"Não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SUMIFS(Ago!$J$5:$J$605,Ago!$V$5:$V$605,"Receita",Ago!$G$5:$G$605,CReceber!$D110,Ago!$L$5:$L$605,"Não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SUMIFS(Ago!$J$5:$J$605,Ago!$V$5:$V$605,"Receita",Ago!$G$5:$G$605,CReceber!$D111,Ago!$L$5:$L$605,"Não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SUMIFS(Ago!$J$5:$J$605,Ago!$V$5:$V$605,"Receita",Ago!$G$5:$G$605,CReceber!$D112,Ago!$L$5:$L$605,"Não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SUMIFS(Ago!$J$5:$J$605,Ago!$V$5:$V$605,"Receita",Ago!$G$5:$G$605,CReceber!$D113,Ago!$L$5:$L$605,"Não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SUMIFS(Ago!$J$5:$J$605,Ago!$V$5:$V$605,"Receita",Ago!$G$5:$G$605,CReceber!$D114,Ago!$L$5:$L$605,"Não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SUMIFS(Ago!$J$5:$J$605,Ago!$V$5:$V$605,"Receita",Ago!$G$5:$G$605,CReceber!$D115,Ago!$L$5:$L$605,"Não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SUMIFS(Ago!$J$5:$J$605,Ago!$V$5:$V$605,"Receita",Ago!$G$5:$G$605,CReceber!$D116,Ago!$L$5:$L$605,"Não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SUMIFS(Ago!$J$5:$J$605,Ago!$V$5:$V$605,"Receita",Ago!$G$5:$G$605,CReceber!$D117,Ago!$L$5:$L$605,"Não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SUMIFS(Ago!$J$5:$J$605,Ago!$V$5:$V$605,"Receita",Ago!$G$5:$G$605,CReceber!$D118,Ago!$L$5:$L$605,"Não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SUMIFS(Ago!$J$5:$J$605,Ago!$V$5:$V$605,"Receita",Ago!$G$5:$G$605,CReceber!$D119,Ago!$L$5:$L$605,"Não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SUMIFS(Ago!$J$5:$J$605,Ago!$V$5:$V$605,"Receita",Ago!$G$5:$G$605,CReceber!$D120,Ago!$L$5:$L$605,"Não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SUMIFS(Ago!$J$5:$J$605,Ago!$V$5:$V$605,"Receita",Ago!$G$5:$G$605,CReceber!$D121,Ago!$L$5:$L$605,"Não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SUMIFS(Ago!$J$5:$J$605,Ago!$V$5:$V$605,"Receita",Ago!$G$5:$G$605,CReceber!$D122,Ago!$L$5:$L$605,"Não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SUMIFS(Ago!$J$5:$J$605,Ago!$V$5:$V$605,"Receita",Ago!$G$5:$G$605,CReceber!$D123,Ago!$L$5:$L$605,"Não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SUMIFS(Ago!$J$5:$J$605,Ago!$V$5:$V$605,"Receita",Ago!$G$5:$G$605,CReceber!$D124,Ago!$L$5:$L$605,"Não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SUMIFS(Ago!$J$5:$J$605,Ago!$V$5:$V$605,"Receita",Ago!$G$5:$G$605,CReceber!$D125,Ago!$L$5:$L$605,"Não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SUMIFS(Ago!$J$5:$J$605,Ago!$V$5:$V$605,"Receita",Ago!$G$5:$G$605,CReceber!$D126,Ago!$L$5:$L$605,"Não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SUMIFS(Ago!$J$5:$J$605,Ago!$V$5:$V$605,"Receita",Ago!$G$5:$G$605,CReceber!$D127,Ago!$L$5:$L$605,"Não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SUMIFS(Ago!$J$5:$J$605,Ago!$V$5:$V$605,"Receita",Ago!$G$5:$G$605,CReceber!$D128,Ago!$L$5:$L$605,"Não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SUMIFS(Ago!$J$5:$J$605,Ago!$V$5:$V$605,"Receita",Ago!$G$5:$G$605,CReceber!$D129,Ago!$L$5:$L$605,"Não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SUMIFS(Ago!$J$5:$J$605,Ago!$V$5:$V$605,"Receita",Ago!$G$5:$G$605,CReceber!$D130,Ago!$L$5:$L$605,"Não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SUMIFS(Ago!$J$5:$J$605,Ago!$V$5:$V$605,"Receita",Ago!$G$5:$G$605,CReceber!$D131,Ago!$L$5:$L$605,"Não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SUMIFS(Ago!$J$5:$J$605,Ago!$V$5:$V$605,"Receita",Ago!$G$5:$G$605,CReceber!$D132,Ago!$L$5:$L$605,"Não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SUMIFS(Ago!$J$5:$J$605,Ago!$V$5:$V$605,"Receita",Ago!$G$5:$G$605,CReceber!$D133,Ago!$L$5:$L$605,"Não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SUMIFS(Ago!$J$5:$J$605,Ago!$V$5:$V$605,"Receita",Ago!$G$5:$G$605,CReceber!$D134,Ago!$L$5:$L$605,"Não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SUMIFS(Ago!$J$5:$J$605,Ago!$V$5:$V$605,"Receita",Ago!$G$5:$G$605,CReceber!$D135,Ago!$L$5:$L$605,"Não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SUMIFS(Ago!$J$5:$J$605,Ago!$V$5:$V$605,"Receita",Ago!$G$5:$G$605,CReceber!$D136,Ago!$L$5:$L$605,"Não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SUMIFS(Ago!$J$5:$J$605,Ago!$V$5:$V$605,"Receita",Ago!$G$5:$G$605,CReceber!$D137,Ago!$L$5:$L$605,"Não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SUMIFS(Ago!$J$5:$J$605,Ago!$V$5:$V$605,"Receita",Ago!$G$5:$G$605,CReceber!$D138,Ago!$L$5:$L$605,"Não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SUMIFS(Ago!$J$5:$J$605,Ago!$V$5:$V$605,"Receita",Ago!$G$5:$G$605,CReceber!$D139,Ago!$L$5:$L$605,"Não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SUMIFS(Ago!$J$5:$J$605,Ago!$V$5:$V$605,"Receita",Ago!$G$5:$G$605,CReceber!$D140,Ago!$L$5:$L$605,"Não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SUMIFS(Ago!$J$5:$J$605,Ago!$V$5:$V$605,"Receita",Ago!$G$5:$G$605,CReceber!$D141,Ago!$L$5:$L$605,"Não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SUMIFS(Ago!$J$5:$J$605,Ago!$V$5:$V$605,"Receita",Ago!$G$5:$G$605,CReceber!$D142,Ago!$L$5:$L$605,"Não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SUMIFS(Ago!$J$5:$J$605,Ago!$V$5:$V$605,"Receita",Ago!$G$5:$G$605,CReceber!$D143,Ago!$L$5:$L$605,"Não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SUMIFS(Ago!$J$5:$J$605,Ago!$V$5:$V$605,"Receita",Ago!$G$5:$G$605,CReceber!$D144,Ago!$L$5:$L$605,"Não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SUMIFS(Ago!$J$5:$J$605,Ago!$V$5:$V$605,"Receita",Ago!$G$5:$G$605,CReceber!$D145,Ago!$L$5:$L$605,"Não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SUMIFS(Ago!$J$5:$J$605,Ago!$V$5:$V$605,"Receita",Ago!$G$5:$G$605,CReceber!$D146,Ago!$L$5:$L$605,"Não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SUMIFS(Ago!$J$5:$J$605,Ago!$V$5:$V$605,"Receita",Ago!$G$5:$G$605,CReceber!$D147,Ago!$L$5:$L$605,"Não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SUMIFS(Ago!$J$5:$J$605,Ago!$V$5:$V$605,"Receita",Ago!$G$5:$G$605,CReceber!$D148,Ago!$L$5:$L$605,"Não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SUMIFS(Ago!$J$5:$J$605,Ago!$V$5:$V$605,"Receita",Ago!$G$5:$G$605,CReceber!$D149,Ago!$L$5:$L$605,"Não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SUMIFS(Ago!$J$5:$J$605,Ago!$V$5:$V$605,"Receita",Ago!$G$5:$G$605,CReceber!$D150,Ago!$L$5:$L$605,"Não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SUMIFS(Ago!$J$5:$J$605,Ago!$V$5:$V$605,"Receita",Ago!$G$5:$G$605,CReceber!$D151,Ago!$L$5:$L$605,"Não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SUMIFS(Ago!$J$5:$J$605,Ago!$V$5:$V$605,"Receita",Ago!$G$5:$G$605,CReceber!$D152,Ago!$L$5:$L$605,"Não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SUMIFS(Ago!$J$5:$J$605,Ago!$V$5:$V$605,"Receita",Ago!$G$5:$G$605,CReceber!$D153,Ago!$L$5:$L$605,"Não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SUMIFS(Ago!$J$5:$J$605,Ago!$V$5:$V$605,"Receita",Ago!$G$5:$G$605,CReceber!$D154,Ago!$L$5:$L$605,"Não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SUMIFS(Ago!$J$5:$J$605,Ago!$V$5:$V$605,"Receita",Ago!$G$5:$G$605,CReceber!$D155,Ago!$L$5:$L$605,"Não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SUMIFS(Ago!$J$5:$J$605,Ago!$V$5:$V$605,"Receita",Ago!$G$5:$G$605,CReceber!$D156,Ago!$L$5:$L$605,"Não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SUMIFS(Ago!$J$5:$J$605,Ago!$V$5:$V$605,"Receita",Ago!$G$5:$G$605,CReceber!$D157,Ago!$L$5:$L$605,"Não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SUMIFS(Ago!$J$5:$J$605,Ago!$V$5:$V$605,"Receita",Ago!$G$5:$G$605,CReceber!$D158,Ago!$L$5:$L$605,"Não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SUMIFS(Ago!$J$5:$J$605,Ago!$V$5:$V$605,"Receita",Ago!$G$5:$G$605,CReceber!$D159,Ago!$L$5:$L$605,"Não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SUMIFS(Ago!$J$5:$J$605,Ago!$V$5:$V$605,"Receita",Ago!$G$5:$G$605,CReceber!$D160,Ago!$L$5:$L$605,"Não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SUMIFS(Ago!$J$5:$J$605,Ago!$V$5:$V$605,"Receita",Ago!$G$5:$G$605,CReceber!$D161,Ago!$L$5:$L$605,"Não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SUMIFS(Ago!$J$5:$J$605,Ago!$V$5:$V$605,"Receita",Ago!$G$5:$G$605,CReceber!$D162,Ago!$L$5:$L$605,"Não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SUMIFS(Ago!$J$5:$J$605,Ago!$V$5:$V$605,"Receita",Ago!$G$5:$G$605,CReceber!$D163,Ago!$L$5:$L$605,"Não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SUMIFS(Ago!$J$5:$J$605,Ago!$V$5:$V$605,"Receita",Ago!$G$5:$G$605,CReceber!$D164,Ago!$L$5:$L$605,"Não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SUMIFS(Ago!$J$5:$J$605,Ago!$V$5:$V$605,"Receita",Ago!$G$5:$G$605,CReceber!$D165,Ago!$L$5:$L$605,"Não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SUMIFS(Ago!$J$5:$J$605,Ago!$V$5:$V$605,"Receita",Ago!$G$5:$G$605,CReceber!$D166,Ago!$L$5:$L$605,"Não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SUMIFS(Ago!$J$5:$J$605,Ago!$V$5:$V$605,"Receita",Ago!$G$5:$G$605,CReceber!$D167,Ago!$L$5:$L$605,"Não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SUMIFS(Ago!$J$5:$J$605,Ago!$V$5:$V$605,"Receita",Ago!$G$5:$G$605,CReceber!$D168,Ago!$L$5:$L$605,"Não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SUMIFS(Ago!$J$5:$J$605,Ago!$V$5:$V$605,"Receita",Ago!$G$5:$G$605,CReceber!$D169,Ago!$L$5:$L$605,"Não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SUMIFS(Ago!$J$5:$J$605,Ago!$V$5:$V$605,"Receita",Ago!$G$5:$G$605,CReceber!$D170,Ago!$L$5:$L$605,"Não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SUMIFS(Ago!$J$5:$J$605,Ago!$V$5:$V$605,"Receita",Ago!$G$5:$G$605,CReceber!$D171,Ago!$L$5:$L$605,"Não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SUMIFS(Ago!$J$5:$J$605,Ago!$V$5:$V$605,"Receita",Ago!$G$5:$G$605,CReceber!$D172,Ago!$L$5:$L$605,"Não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SUMIFS(Ago!$J$5:$J$605,Ago!$V$5:$V$605,"Receita",Ago!$G$5:$G$605,CReceber!$D173,Ago!$L$5:$L$605,"Não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SUMIFS(Ago!$J$5:$J$605,Ago!$V$5:$V$605,"Receita",Ago!$G$5:$G$605,CReceber!$D174,Ago!$L$5:$L$605,"Não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SUMIFS(Ago!$J$5:$J$605,Ago!$V$5:$V$605,"Receita",Ago!$G$5:$G$605,CReceber!$D175,Ago!$L$5:$L$605,"Não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SUMIFS(Ago!$J$5:$J$605,Ago!$V$5:$V$605,"Receita",Ago!$G$5:$G$605,CReceber!$D176,Ago!$L$5:$L$605,"Não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SUMIFS(Ago!$J$5:$J$605,Ago!$V$5:$V$605,"Receita",Ago!$G$5:$G$605,CReceber!$D177,Ago!$L$5:$L$605,"Não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SUMIFS(Ago!$J$5:$J$605,Ago!$V$5:$V$605,"Receita",Ago!$G$5:$G$605,CReceber!$D178,Ago!$L$5:$L$605,"Não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SUMIFS(Ago!$J$5:$J$605,Ago!$V$5:$V$605,"Receita",Ago!$G$5:$G$605,CReceber!$D179,Ago!$L$5:$L$605,"Não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SUMIFS(Ago!$J$5:$J$605,Ago!$V$5:$V$605,"Receita",Ago!$G$5:$G$605,CReceber!$D180,Ago!$L$5:$L$605,"Não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SUMIFS(Ago!$J$5:$J$605,Ago!$V$5:$V$605,"Receita",Ago!$G$5:$G$605,CReceber!$D181,Ago!$L$5:$L$605,"Não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SUMIFS(Ago!$J$5:$J$605,Ago!$V$5:$V$605,"Receita",Ago!$G$5:$G$605,CReceber!$D182,Ago!$L$5:$L$605,"Não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SUMIFS(Ago!$J$5:$J$605,Ago!$V$5:$V$605,"Receita",Ago!$G$5:$G$605,CReceber!$D183,Ago!$L$5:$L$605,"Não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SUMIFS(Ago!$J$5:$J$605,Ago!$V$5:$V$605,"Receita",Ago!$G$5:$G$605,CReceber!$D184,Ago!$L$5:$L$605,"Não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SUMIFS(Ago!$J$5:$J$605,Ago!$V$5:$V$605,"Receita",Ago!$G$5:$G$605,CReceber!$D185,Ago!$L$5:$L$605,"Não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SUMIFS(Ago!$J$5:$J$605,Ago!$V$5:$V$605,"Receita",Ago!$G$5:$G$605,CReceber!$D186,Ago!$L$5:$L$605,"Não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SUMIFS(Ago!$J$5:$J$605,Ago!$V$5:$V$605,"Receita",Ago!$G$5:$G$605,CReceber!$D187,Ago!$L$5:$L$605,"Não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SUMIFS(Ago!$J$5:$J$605,Ago!$V$5:$V$605,"Receita",Ago!$G$5:$G$605,CReceber!$D188,Ago!$L$5:$L$605,"Não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SUMIFS(Ago!$J$5:$J$605,Ago!$V$5:$V$605,"Receita",Ago!$G$5:$G$605,CReceber!$D189,Ago!$L$5:$L$605,"Não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SUMIFS(Ago!$J$5:$J$605,Ago!$V$5:$V$605,"Receita",Ago!$G$5:$G$605,CReceber!$D190,Ago!$L$5:$L$605,"Não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SUMIFS(Ago!$J$5:$J$605,Ago!$V$5:$V$605,"Receita",Ago!$G$5:$G$605,CReceber!$D191,Ago!$L$5:$L$605,"Não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SUMIFS(Ago!$J$5:$J$605,Ago!$V$5:$V$605,"Receita",Ago!$G$5:$G$605,CReceber!$D192,Ago!$L$5:$L$605,"Não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SUMIFS(Ago!$J$5:$J$605,Ago!$V$5:$V$605,"Receita",Ago!$G$5:$G$605,CReceber!$D193,Ago!$L$5:$L$605,"Não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SUMIFS(Ago!$J$5:$J$605,Ago!$V$5:$V$605,"Receita",Ago!$G$5:$G$605,CReceber!$D194,Ago!$L$5:$L$605,"Não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SUMIFS(Ago!$J$5:$J$605,Ago!$V$5:$V$605,"Receita",Ago!$G$5:$G$605,CReceber!$D195,Ago!$L$5:$L$605,"Não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SUMIFS(Ago!$J$5:$J$605,Ago!$V$5:$V$605,"Receita",Ago!$G$5:$G$605,CReceber!$D196,Ago!$L$5:$L$605,"Não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SUMIFS(Ago!$J$5:$J$605,Ago!$V$5:$V$605,"Receita",Ago!$G$5:$G$605,CReceber!$D197,Ago!$L$5:$L$605,"Não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SUMIFS(Ago!$J$5:$J$605,Ago!$V$5:$V$605,"Receita",Ago!$G$5:$G$605,CReceber!$D198,Ago!$L$5:$L$605,"Não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SUMIFS(Ago!$J$5:$J$605,Ago!$V$5:$V$605,"Receita",Ago!$G$5:$G$605,CReceber!$D199,Ago!$L$5:$L$605,"Não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SUMIFS(Ago!$J$5:$J$605,Ago!$V$5:$V$605,"Receita",Ago!$G$5:$G$605,CReceber!$D200,Ago!$L$5:$L$605,"Não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SUMIFS(Ago!$J$5:$J$605,Ago!$V$5:$V$605,"Receita",Ago!$G$5:$G$605,CReceber!$D201,Ago!$L$5:$L$605,"Não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SUMIFS(Ago!$J$5:$J$605,Ago!$V$5:$V$605,"Receita",Ago!$G$5:$G$605,CReceber!$D202,Ago!$L$5:$L$605,"Não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SUMIFS(Ago!$J$5:$J$605,Ago!$V$5:$V$605,"Receita",Ago!$G$5:$G$605,CReceber!$D203,Ago!$L$5:$L$605,"Não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SUMIFS(Ago!$J$5:$J$605,Ago!$V$5:$V$605,"Receita",Ago!$G$5:$G$605,CReceber!$D204,Ago!$L$5:$L$605,"Não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SUMIFS(Ago!$J$5:$J$605,Ago!$V$5:$V$605,"Receita",Ago!$G$5:$G$605,CReceber!$D205,Ago!$L$5:$L$605,"Não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SUMIFS(Ago!$J$5:$J$605,Ago!$V$5:$V$605,"Receita",Ago!$G$5:$G$605,CReceber!$D206,Ago!$L$5:$L$605,"Não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SUMIFS(Ago!$J$5:$J$605,Ago!$V$5:$V$605,"Receita",Ago!$G$5:$G$605,CReceber!$D207,Ago!$L$5:$L$605,"Não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SUMIFS(Ago!$J$5:$J$605,Ago!$V$5:$V$605,"Receita",Ago!$G$5:$G$605,CReceber!$D209,Ago!$L$5:$L$605,"Não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SUMIFS(Ago!$J$5:$J$605,Ago!$V$5:$V$605,"Receita",Ago!$G$5:$G$605,CReceber!$D210,Ago!$L$5:$L$605,"Não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SUMIFS(Ago!$J$5:$J$605,Ago!$V$5:$V$605,"Receita",Ago!$G$5:$G$605,CReceber!$D211,Ago!$L$5:$L$605,"Não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SUMIFS(Ago!$J$5:$J$605,Ago!$V$5:$V$605,"Receita",Ago!$G$5:$G$605,CReceber!$D212,Ago!$L$5:$L$605,"Não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SUMIFS(Ago!$J$5:$J$605,Ago!$V$5:$V$605,"Receita",Ago!$G$5:$G$605,CReceber!$D213,Ago!$L$5:$L$605,"Não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SUMIFS(Ago!$J$5:$J$605,Ago!$V$5:$V$605,"Receita",Ago!$G$5:$G$605,CReceber!$D214,Ago!$L$5:$L$605,"Não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SUMIFS(Ago!$J$5:$J$605,Ago!$V$5:$V$605,"Receita",Ago!$G$5:$G$605,CReceber!$D215,Ago!$L$5:$L$605,"Não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SUMIFS(Ago!$J$5:$J$605,Ago!$V$5:$V$605,"Receita",Ago!$G$5:$G$605,CReceber!$D216,Ago!$L$5:$L$605,"Não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SUMIFS(Ago!$J$5:$J$605,Ago!$V$5:$V$605,"Receita",Ago!$G$5:$G$605,CReceber!$D217,Ago!$L$5:$L$605,"Não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SUMIFS(Ago!$J$5:$J$605,Ago!$V$5:$V$605,"Receita",Ago!$G$5:$G$605,CReceber!$D218,Ago!$L$5:$L$605,"Não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SUMIFS(Ago!$J$5:$J$605,Ago!$V$5:$V$605,"Receita",Ago!$G$5:$G$605,CReceber!$D219,Ago!$L$5:$L$605,"Não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SUMIFS(Ago!$J$5:$J$605,Ago!$V$5:$V$605,"Receita",Ago!$G$5:$G$605,CReceber!$D220,Ago!$L$5:$L$605,"Não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SUMIFS(Ago!$J$5:$J$605,Ago!$V$5:$V$605,"Receita",Ago!$G$5:$G$605,CReceber!$D221,Ago!$L$5:$L$605,"Não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SUMIFS(Ago!$J$5:$J$605,Ago!$V$5:$V$605,"Receita",Ago!$G$5:$G$605,CReceber!$D222,Ago!$L$5:$L$605,"Não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SUMIFS(Ago!$J$5:$J$605,Ago!$V$5:$V$605,"Receita",Ago!$G$5:$G$605,CReceber!$D223,Ago!$L$5:$L$605,"Não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SUMIFS(Ago!$J$5:$J$605,Ago!$V$5:$V$605,"Receita",Ago!$G$5:$G$605,CReceber!$D224,Ago!$L$5:$L$605,"Não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SUMIFS(Ago!$J$5:$J$605,Ago!$V$5:$V$605,"Receita",Ago!$G$5:$G$605,CReceber!$D225,Ago!$L$5:$L$605,"Não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SUMIFS(Ago!$J$5:$J$605,Ago!$V$5:$V$605,"Receita",Ago!$G$5:$G$605,CReceber!$D226,Ago!$L$5:$L$605,"Não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SUMIFS(Ago!$J$5:$J$605,Ago!$V$5:$V$605,"Receita",Ago!$G$5:$G$605,CReceber!$D227,Ago!$L$5:$L$605,"Não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SUMIFS(Ago!$J$5:$J$605,Ago!$V$5:$V$605,"Receita",Ago!$G$5:$G$605,CReceber!$D228,Ago!$L$5:$L$605,"Não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SUMIFS(Ago!$J$5:$J$605,Ago!$V$5:$V$605,"Receita",Ago!$G$5:$G$605,CReceber!$D229,Ago!$L$5:$L$605,"Não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SUMIFS(Ago!$J$5:$J$605,Ago!$V$5:$V$605,"Receita",Ago!$G$5:$G$605,CReceber!$D230,Ago!$L$5:$L$605,"Não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SUMIFS(Ago!$J$5:$J$605,Ago!$V$5:$V$605,"Receita",Ago!$G$5:$G$605,CReceber!$D231,Ago!$L$5:$L$605,"Não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SUMIFS(Ago!$J$5:$J$605,Ago!$V$5:$V$605,"Receita",Ago!$G$5:$G$605,CReceber!$D232,Ago!$L$5:$L$605,"Não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SUMIFS(Ago!$J$5:$J$605,Ago!$V$5:$V$605,"Receita",Ago!$G$5:$G$605,CReceber!$D233,Ago!$L$5:$L$605,"Não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SUMIFS(Ago!$J$5:$J$605,Ago!$V$5:$V$605,"Receita",Ago!$G$5:$G$605,CReceber!$D234,Ago!$L$5:$L$605,"Não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SUMIFS(Ago!$J$5:$J$605,Ago!$V$5:$V$605,"Receita",Ago!$G$5:$G$605,CReceber!$D235,Ago!$L$5:$L$605,"Não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SUMIFS(Ago!$J$5:$J$605,Ago!$V$5:$V$605,"Receita",Ago!$G$5:$G$605,CReceber!$D236,Ago!$L$5:$L$605,"Não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SUMIFS(Ago!$J$5:$J$605,Ago!$V$5:$V$605,"Receita",Ago!$G$5:$G$605,CReceber!$D237,Ago!$L$5:$L$605,"Não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SUMIFS(Ago!$J$5:$J$605,Ago!$V$5:$V$605,"Receita",Ago!$G$5:$G$605,CReceber!$D238,Ago!$L$5:$L$605,"Não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SUMIFS(Ago!$J$5:$J$605,Ago!$V$5:$V$605,"Receita",Ago!$G$5:$G$605,CReceber!$D239,Ago!$L$5:$L$605,"Não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SUMIFS(Ago!$J$5:$J$605,Ago!$V$5:$V$605,"Receita",Ago!$G$5:$G$605,CReceber!$D240,Ago!$L$5:$L$605,"Não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SUMIFS(Ago!$J$5:$J$605,Ago!$V$5:$V$605,"Receita",Ago!$G$5:$G$605,CReceber!$D241,Ago!$L$5:$L$605,"Não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SUMIFS(Ago!$J$5:$J$605,Ago!$V$5:$V$605,"Receita",Ago!$G$5:$G$605,CReceber!$D242,Ago!$L$5:$L$605,"Não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SUMIFS(Ago!$J$5:$J$605,Ago!$V$5:$V$605,"Receita",Ago!$G$5:$G$605,CReceber!$D243,Ago!$L$5:$L$605,"Não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SUMIFS(Ago!$J$5:$J$605,Ago!$V$5:$V$605,"Receita",Ago!$G$5:$G$605,CReceber!$D244,Ago!$L$5:$L$605,"Não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SUMIFS(Ago!$J$5:$J$605,Ago!$V$5:$V$605,"Receita",Ago!$G$5:$G$605,CReceber!$D245,Ago!$L$5:$L$605,"Não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SUMIFS(Ago!$J$5:$J$605,Ago!$V$5:$V$605,"Receita",Ago!$G$5:$G$605,CReceber!$D246,Ago!$L$5:$L$605,"Não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SUMIFS(Ago!$J$5:$J$605,Ago!$V$5:$V$605,"Receita",Ago!$G$5:$G$605,CReceber!$D247,Ago!$L$5:$L$605,"Não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SUMIFS(Ago!$J$5:$J$605,Ago!$V$5:$V$605,"Receita",Ago!$G$5:$G$605,CReceber!$D248,Ago!$L$5:$L$605,"Não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SUMIFS(Ago!$J$5:$J$605,Ago!$V$5:$V$605,"Receita",Ago!$G$5:$G$605,CReceber!$D249,Ago!$L$5:$L$605,"Não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SUMIFS(Ago!$J$5:$J$605,Ago!$V$5:$V$605,"Receita",Ago!$G$5:$G$605,CReceber!$D250,Ago!$L$5:$L$605,"Não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SUMIFS(Ago!$J$5:$J$605,Ago!$V$5:$V$605,"Receita",Ago!$G$5:$G$605,CReceber!$D251,Ago!$L$5:$L$605,"Não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SUMIFS(Ago!$J$5:$J$605,Ago!$V$5:$V$605,"Receita",Ago!$G$5:$G$605,CReceber!$D252,Ago!$L$5:$L$605,"Não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SUMIFS(Ago!$J$5:$J$605,Ago!$V$5:$V$605,"Receita",Ago!$G$5:$G$605,CReceber!$D253,Ago!$L$5:$L$605,"Não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SUMIFS(Ago!$J$5:$J$605,Ago!$V$5:$V$605,"Receita",Ago!$G$5:$G$605,CReceber!$D254,Ago!$L$5:$L$605,"Não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SUMIFS(Ago!$J$5:$J$605,Ago!$V$5:$V$605,"Receita",Ago!$G$5:$G$605,CReceber!$D255,Ago!$L$5:$L$605,"Não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SUMIFS(Ago!$J$5:$J$605,Ago!$V$5:$V$605,"Receita",Ago!$G$5:$G$605,CReceber!$D256,Ago!$L$5:$L$605,"Não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SUMIFS(Ago!$J$5:$J$605,Ago!$V$5:$V$605,"Receita",Ago!$G$5:$G$605,CReceber!$D257,Ago!$L$5:$L$605,"Não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SUMIFS(Ago!$J$5:$J$605,Ago!$V$5:$V$605,"Receita",Ago!$G$5:$G$605,CReceber!$D258,Ago!$L$5:$L$605,"Não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SUMIFS(Ago!$J$5:$J$605,Ago!$V$5:$V$605,"Receita",Ago!$G$5:$G$605,CReceber!$D259,Ago!$L$5:$L$605,"Não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SUMIFS(Ago!$J$5:$J$605,Ago!$V$5:$V$605,"Receita",Ago!$G$5:$G$605,CReceber!$D260,Ago!$L$5:$L$605,"Não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SUMIFS(Ago!$J$5:$J$605,Ago!$V$5:$V$605,"Receita",Ago!$G$5:$G$605,CReceber!$D261,Ago!$L$5:$L$605,"Não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SUMIFS(Ago!$J$5:$J$605,Ago!$V$5:$V$605,"Receita",Ago!$G$5:$G$605,CReceber!$D262,Ago!$L$5:$L$605,"Não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SUMIFS(Ago!$J$5:$J$605,Ago!$V$5:$V$605,"Receita",Ago!$G$5:$G$605,CReceber!$D263,Ago!$L$5:$L$605,"Não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SUMIFS(Ago!$J$5:$J$605,Ago!$V$5:$V$605,"Receita",Ago!$G$5:$G$605,CReceber!$D264,Ago!$L$5:$L$605,"Não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SUMIFS(Ago!$J$5:$J$605,Ago!$V$5:$V$605,"Receita",Ago!$G$5:$G$605,CReceber!$D265,Ago!$L$5:$L$605,"Não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SUMIFS(Ago!$J$5:$J$605,Ago!$V$5:$V$605,"Receita",Ago!$G$5:$G$605,CReceber!$D266,Ago!$L$5:$L$605,"Não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SUMIFS(Ago!$J$5:$J$605,Ago!$V$5:$V$605,"Receita",Ago!$G$5:$G$605,CReceber!$D267,Ago!$L$5:$L$605,"Não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SUMIFS(Ago!$J$5:$J$605,Ago!$V$5:$V$605,"Receita",Ago!$G$5:$G$605,CReceber!$D268,Ago!$L$5:$L$605,"Não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SUMIFS(Ago!$J$5:$J$605,Ago!$V$5:$V$605,"Receita",Ago!$G$5:$G$605,CReceber!$D269,Ago!$L$5:$L$605,"Não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SUMIFS(Ago!$J$5:$J$605,Ago!$V$5:$V$605,"Receita",Ago!$G$5:$G$605,CReceber!$D270,Ago!$L$5:$L$605,"Não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SUMIFS(Ago!$J$5:$J$605,Ago!$V$5:$V$605,"Receita",Ago!$G$5:$G$605,CReceber!$D271,Ago!$L$5:$L$605,"Não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SUMIFS(Ago!$J$5:$J$605,Ago!$V$5:$V$605,"Receita",Ago!$G$5:$G$605,CReceber!$D272,Ago!$L$5:$L$605,"Não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SUMIFS(Ago!$J$5:$J$605,Ago!$V$5:$V$605,"Receita",Ago!$G$5:$G$605,CReceber!$D273,Ago!$L$5:$L$605,"Não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SUMIFS(Ago!$J$5:$J$605,Ago!$V$5:$V$605,"Receita",Ago!$G$5:$G$605,CReceber!$D274,Ago!$L$5:$L$605,"Não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SUMIFS(Ago!$J$5:$J$605,Ago!$V$5:$V$605,"Receita",Ago!$G$5:$G$605,CReceber!$D275,Ago!$L$5:$L$605,"Não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SUMIFS(Ago!$J$5:$J$605,Ago!$V$5:$V$605,"Receita",Ago!$G$5:$G$605,CReceber!$D276,Ago!$L$5:$L$605,"Não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SUMIFS(Ago!$J$5:$J$605,Ago!$V$5:$V$605,"Receita",Ago!$G$5:$G$605,CReceber!$D277,Ago!$L$5:$L$605,"Não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SUMIFS(Ago!$J$5:$J$605,Ago!$V$5:$V$605,"Receita",Ago!$G$5:$G$605,CReceber!$D278,Ago!$L$5:$L$605,"Não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SUMIFS(Ago!$J$5:$J$605,Ago!$V$5:$V$605,"Receita",Ago!$G$5:$G$605,CReceber!$D279,Ago!$L$5:$L$605,"Não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SUMIFS(Ago!$J$5:$J$605,Ago!$V$5:$V$605,"Receita",Ago!$G$5:$G$605,CReceber!$D280,Ago!$L$5:$L$605,"Não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SUMIFS(Ago!$J$5:$J$605,Ago!$V$5:$V$605,"Receita",Ago!$G$5:$G$605,CReceber!$D281,Ago!$L$5:$L$605,"Não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SUMIFS(Ago!$J$5:$J$605,Ago!$V$5:$V$605,"Receita",Ago!$G$5:$G$605,CReceber!$D282,Ago!$L$5:$L$605,"Não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SUMIFS(Ago!$J$5:$J$605,Ago!$V$5:$V$605,"Receita",Ago!$G$5:$G$605,CReceber!$D283,Ago!$L$5:$L$605,"Não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SUMIFS(Ago!$J$5:$J$605,Ago!$V$5:$V$605,"Receita",Ago!$G$5:$G$605,CReceber!$D284,Ago!$L$5:$L$605,"Não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SUMIFS(Ago!$J$5:$J$605,Ago!$V$5:$V$605,"Receita",Ago!$G$5:$G$605,CReceber!$D285,Ago!$L$5:$L$605,"Não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SUMIFS(Ago!$J$5:$J$605,Ago!$V$5:$V$605,"Receita",Ago!$G$5:$G$605,CReceber!$D286,Ago!$L$5:$L$605,"Não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SUMIFS(Ago!$J$5:$J$605,Ago!$V$5:$V$605,"Receita",Ago!$G$5:$G$605,CReceber!$D287,Ago!$L$5:$L$605,"Não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SUMIFS(Ago!$J$5:$J$605,Ago!$V$5:$V$605,"Receita",Ago!$G$5:$G$605,CReceber!$D288,Ago!$L$5:$L$605,"Não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SUMIFS(Ago!$J$5:$J$605,Ago!$V$5:$V$605,"Receita",Ago!$G$5:$G$605,CReceber!$D289,Ago!$L$5:$L$605,"Não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SUMIFS(Ago!$J$5:$J$605,Ago!$V$5:$V$605,"Receita",Ago!$G$5:$G$605,CReceber!$D290,Ago!$L$5:$L$605,"Não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SUMIFS(Ago!$J$5:$J$605,Ago!$V$5:$V$605,"Receita",Ago!$G$5:$G$605,CReceber!$D291,Ago!$L$5:$L$605,"Não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SUMIFS(Ago!$J$5:$J$605,Ago!$V$5:$V$605,"Receita",Ago!$G$5:$G$605,CReceber!$D292,Ago!$L$5:$L$605,"Não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SUMIFS(Ago!$J$5:$J$605,Ago!$V$5:$V$605,"Receita",Ago!$G$5:$G$605,CReceber!$D293,Ago!$L$5:$L$605,"Não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SUMIFS(Ago!$J$5:$J$605,Ago!$V$5:$V$605,"Receita",Ago!$G$5:$G$605,CReceber!$D294,Ago!$L$5:$L$605,"Não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SUMIFS(Ago!$J$5:$J$605,Ago!$V$5:$V$605,"Receita",Ago!$G$5:$G$605,CReceber!$D295,Ago!$L$5:$L$605,"Não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SUMIFS(Ago!$J$5:$J$605,Ago!$V$5:$V$605,"Receita",Ago!$G$5:$G$605,CReceber!$D296,Ago!$L$5:$L$605,"Não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SUMIFS(Ago!$J$5:$J$605,Ago!$V$5:$V$605,"Receita",Ago!$G$5:$G$605,CReceber!$D297,Ago!$L$5:$L$605,"Não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SUMIFS(Ago!$J$5:$J$605,Ago!$V$5:$V$605,"Receita",Ago!$G$5:$G$605,CReceber!$D298,Ago!$L$5:$L$605,"Não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SUMIFS(Ago!$J$5:$J$605,Ago!$V$5:$V$605,"Receita",Ago!$G$5:$G$605,CReceber!$D299,Ago!$L$5:$L$605,"Não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SUMIFS(Ago!$J$5:$J$605,Ago!$V$5:$V$605,"Receita",Ago!$G$5:$G$605,CReceber!$D300,Ago!$L$5:$L$605,"Não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SUMIFS(Ago!$J$5:$J$605,Ago!$V$5:$V$605,"Receita",Ago!$G$5:$G$605,CReceber!$D301,Ago!$L$5:$L$605,"Não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SUMIFS(Ago!$J$5:$J$605,Ago!$V$5:$V$605,"Receita",Ago!$G$5:$G$605,CReceber!$D302,Ago!$L$5:$L$605,"Não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SUMIFS(Ago!$J$5:$J$605,Ago!$V$5:$V$605,"Receita",Ago!$G$5:$G$605,CReceber!$D303,Ago!$L$5:$L$605,"Não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SUMIFS(Ago!$J$5:$J$605,Ago!$V$5:$V$605,"Receita",Ago!$G$5:$G$605,CReceber!$D304,Ago!$L$5:$L$605,"Não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SUMIFS(Ago!$J$5:$J$605,Ago!$V$5:$V$605,"Receita",Ago!$G$5:$G$605,CReceber!$D305,Ago!$L$5:$L$605,"Não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SUMIFS(Ago!$J$5:$J$605,Ago!$V$5:$V$605,"Receita",Ago!$G$5:$G$605,CReceber!$D306,Ago!$L$5:$L$605,"Não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SUMIFS(Ago!$J$5:$J$605,Ago!$V$5:$V$605,"Receita",Ago!$G$5:$G$605,CReceber!$D307,Ago!$L$5:$L$605,"Não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29" t="s">
        <v>246</v>
      </c>
      <c r="D1" s="229"/>
      <c r="E1" s="229"/>
      <c r="F1" s="229"/>
      <c r="G1" s="229"/>
      <c r="H1" s="229"/>
      <c r="I1" s="229"/>
      <c r="J1" s="229"/>
      <c r="K1" s="229"/>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60" t="s">
        <v>98</v>
      </c>
      <c r="D4" s="260"/>
      <c r="E4" s="260"/>
      <c r="F4" s="260"/>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60" t="s">
        <v>101</v>
      </c>
      <c r="D34" s="260"/>
      <c r="E34" s="260"/>
      <c r="F34" s="260"/>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60" t="s">
        <v>102</v>
      </c>
      <c r="D49" s="260"/>
      <c r="E49" s="260"/>
      <c r="I49" s="260" t="s">
        <v>103</v>
      </c>
      <c r="J49" s="260"/>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60" t="s">
        <v>318</v>
      </c>
      <c r="D68" s="260"/>
      <c r="E68" s="260"/>
      <c r="F68" s="260"/>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61" t="s">
        <v>343</v>
      </c>
      <c r="D85" s="261"/>
      <c r="E85" s="261"/>
      <c r="F85" s="261"/>
      <c r="G85" s="261"/>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29" t="s">
        <v>246</v>
      </c>
      <c r="D1" s="229"/>
      <c r="E1" s="229"/>
      <c r="F1" s="229"/>
      <c r="G1" s="229"/>
      <c r="H1" s="229"/>
      <c r="I1" s="229"/>
      <c r="J1" s="229"/>
      <c r="K1" s="229"/>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44" t="s">
        <v>253</v>
      </c>
      <c r="F4" s="245"/>
      <c r="G4" s="245"/>
      <c r="H4" s="246"/>
    </row>
    <row r="5" spans="1:56" ht="7.5" customHeight="1" thickBot="1" x14ac:dyDescent="0.3"/>
    <row r="6" spans="1:56" ht="23.25" customHeight="1" thickTop="1" x14ac:dyDescent="0.25">
      <c r="C6" s="260" t="s">
        <v>320</v>
      </c>
      <c r="D6" s="260"/>
      <c r="E6" s="260"/>
      <c r="F6" s="81">
        <f>SUM(Z7:Z9)</f>
        <v>4395.7800000000007</v>
      </c>
      <c r="I6" s="261" t="str">
        <f>"2. Top "&amp;Y8</f>
        <v>2. Top RECEITAS COM PRODUTO</v>
      </c>
      <c r="J6" s="261"/>
      <c r="K6" s="263"/>
      <c r="L6" s="231">
        <f>Z8</f>
        <v>4395.7800000000007</v>
      </c>
      <c r="M6" s="262"/>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4395.7800000000007</v>
      </c>
      <c r="AB8" s="85" t="str">
        <f>DRE!D18</f>
        <v>RECEITAS COM PRODUTO</v>
      </c>
      <c r="AC8" s="85">
        <f>HLOOKUP($E$4,DRE!$C$4:$Q$1132,ROW('G. Receitas'!X15),FALSE)</f>
        <v>4395.7800000000007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1678.45</v>
      </c>
      <c r="AD10" s="85">
        <f>IF(AC10=0,"",AC10+AA10/1000)</f>
        <v>1678.452</v>
      </c>
      <c r="AE10" s="85">
        <f>LARGE($AD$9:$AD$107,AA10)</f>
        <v>1678.452</v>
      </c>
      <c r="AF10" s="85" t="str">
        <f t="shared" si="1"/>
        <v>GLP 13 KG - CRÉDITO COM FENIX</v>
      </c>
      <c r="AG10" s="85">
        <f t="shared" ref="AG10:AG23" si="2">IFERROR(VLOOKUP(MATCH(AE10,$AD$9:$AD$107,0),$AA$9:$AC$107,AG$6,FALSE),"")</f>
        <v>1678.45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240.006</v>
      </c>
      <c r="AF11" s="85" t="str">
        <f t="shared" si="1"/>
        <v>Vasilhame</v>
      </c>
      <c r="AG11" s="85">
        <f t="shared" si="2"/>
        <v>240</v>
      </c>
    </row>
    <row r="12" spans="1:56" x14ac:dyDescent="0.25">
      <c r="Y12" s="85" t="str">
        <f>AB416</f>
        <v>DESPESAS COM RH</v>
      </c>
      <c r="Z12" s="85">
        <f t="shared" si="0"/>
        <v>4230.78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240</v>
      </c>
      <c r="AD14" s="85">
        <f t="shared" si="3"/>
        <v>240.006</v>
      </c>
      <c r="AE14" s="85">
        <f t="shared" si="4"/>
        <v>60.006999999999998</v>
      </c>
      <c r="AF14" s="85" t="str">
        <f t="shared" si="1"/>
        <v>GLP 13 KG - à vista</v>
      </c>
      <c r="AG14" s="85">
        <f t="shared" si="2"/>
        <v>60</v>
      </c>
    </row>
    <row r="15" spans="1:56" x14ac:dyDescent="0.25">
      <c r="Y15" s="85" t="str">
        <f>AB819</f>
        <v>DESPESAS NÃO OPERACIONAIS</v>
      </c>
      <c r="Z15" s="85">
        <f t="shared" si="0"/>
        <v>1577</v>
      </c>
      <c r="AA15" s="85">
        <v>7</v>
      </c>
      <c r="AB15" s="85" t="str">
        <f>DRE!D25</f>
        <v>GLP 13 KG - à vista</v>
      </c>
      <c r="AC15" s="85">
        <f>HLOOKUP($E$4,DRE!$C$4:$Q$1132,ROW('G. Receitas'!X22),FALSE)</f>
        <v>60</v>
      </c>
      <c r="AD15" s="85">
        <f t="shared" si="3"/>
        <v>60.006999999999998</v>
      </c>
      <c r="AE15" s="85">
        <f t="shared" si="4"/>
        <v>-16.992000000000001</v>
      </c>
      <c r="AF15" s="85" t="str">
        <f t="shared" si="1"/>
        <v>GLP 45 KG- FIADO</v>
      </c>
      <c r="AG15" s="85">
        <f t="shared" si="2"/>
        <v>-17</v>
      </c>
    </row>
    <row r="16" spans="1:56" x14ac:dyDescent="0.25">
      <c r="Y16" s="85" t="str">
        <f>AB920</f>
        <v>IMPOSTOS</v>
      </c>
      <c r="Z16" s="85">
        <f t="shared" si="0"/>
        <v>999.35</v>
      </c>
      <c r="AA16" s="85">
        <v>8</v>
      </c>
      <c r="AB16" s="85" t="str">
        <f>DRE!D26</f>
        <v>GLP 45 KG- FIADO</v>
      </c>
      <c r="AC16" s="85">
        <f>HLOOKUP($E$4,DRE!$C$4:$Q$1132,ROW('G. Receitas'!X23),FALSE)</f>
        <v>-17</v>
      </c>
      <c r="AD16" s="85">
        <f t="shared" si="3"/>
        <v>-16.992000000000001</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60" t="str">
        <f>"3. Top "&amp;Y9</f>
        <v>3. Top RECEITAS COM SERVIÇOS</v>
      </c>
      <c r="D24" s="260"/>
      <c r="E24" s="260"/>
      <c r="F24" s="81">
        <f>Z9</f>
        <v>0</v>
      </c>
      <c r="H24" s="15"/>
      <c r="I24" s="261" t="str">
        <f>"4. Top "&amp;Y7</f>
        <v>4. Top RECEITAS NÃO OPERACIONAIS</v>
      </c>
      <c r="J24" s="261"/>
      <c r="K24" s="261"/>
      <c r="L24" s="231">
        <f>Z7</f>
        <v>0</v>
      </c>
      <c r="M24" s="262"/>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60"/>
      <c r="D44" s="260"/>
      <c r="E44" s="260"/>
      <c r="F44" s="260"/>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60"/>
      <c r="D59" s="260"/>
      <c r="E59" s="260"/>
      <c r="I59" s="260"/>
      <c r="J59" s="260"/>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60"/>
      <c r="D78" s="260"/>
      <c r="E78" s="260"/>
      <c r="F78" s="260"/>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61"/>
      <c r="D95" s="261"/>
      <c r="E95" s="261"/>
      <c r="F95" s="261"/>
      <c r="G95" s="261"/>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4395.7800000000007</v>
      </c>
      <c r="AD412" s="85">
        <f t="shared" si="20"/>
        <v>4395.7800000000007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8744.36</v>
      </c>
      <c r="AD414" s="85">
        <f t="shared" si="20"/>
        <v>8744.36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4230.78</v>
      </c>
      <c r="AD416" s="85" t="s">
        <v>1338</v>
      </c>
      <c r="AE416" s="85" t="s">
        <v>1339</v>
      </c>
      <c r="AF416" s="85" t="s">
        <v>1340</v>
      </c>
      <c r="AG416" s="85" t="s">
        <v>1340</v>
      </c>
    </row>
    <row r="417" spans="27:33" x14ac:dyDescent="0.25">
      <c r="AA417" s="85">
        <v>1</v>
      </c>
      <c r="AB417" s="85" t="str">
        <f>DRE!D427</f>
        <v>SALÁRIOS</v>
      </c>
      <c r="AC417" s="85">
        <f>HLOOKUP('G. Despesas'!$E$4,DRE!$C$4:$Q$1132,ROW('G. Receitas'!X424),FALSE)</f>
        <v>3336.98</v>
      </c>
      <c r="AD417" s="85">
        <f>IF(AC417=0,"",AC417+AA417/1000)</f>
        <v>3336.9810000000002</v>
      </c>
      <c r="AE417" s="85">
        <f>LARGE($AD$417:$AD$515,AA417)</f>
        <v>3336.9810000000002</v>
      </c>
      <c r="AF417" s="85" t="str">
        <f t="shared" ref="AF417:AF431" si="21">IFERROR(VLOOKUP(MATCH(AE417,$AD$417:$AD$515,0),$AA$417:$AC$515,AF$6,FALSE),"-")</f>
        <v>SALÁRIOS</v>
      </c>
      <c r="AG417" s="85">
        <f t="shared" ref="AG417:AG431" si="22">IFERROR(VLOOKUP(MATCH(AE417,$AD$417:$AD$515,0),$AA$417:$AC$515,AG$6,FALSE),"")</f>
        <v>3336.98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-6924.93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29" t="s">
        <v>246</v>
      </c>
      <c r="D1" s="229"/>
      <c r="E1" s="229"/>
      <c r="F1" s="229"/>
      <c r="G1" s="229"/>
      <c r="H1" s="229"/>
      <c r="I1" s="229"/>
      <c r="J1" s="229"/>
      <c r="K1" s="229"/>
      <c r="L1" s="229"/>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44" t="s">
        <v>253</v>
      </c>
      <c r="F4" s="245"/>
      <c r="G4" s="245"/>
      <c r="H4" s="246"/>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60" t="s">
        <v>322</v>
      </c>
      <c r="D6" s="260"/>
      <c r="E6" s="260"/>
      <c r="F6" s="108">
        <f>SUM('G. Receitas'!Z10:Z17)</f>
        <v>11444.69</v>
      </c>
      <c r="J6" s="261" t="str">
        <f>"2. "&amp;'G. Receitas'!Y10</f>
        <v>2. DESPESAS COM PRODUTOS</v>
      </c>
      <c r="K6" s="261"/>
      <c r="L6" s="263"/>
      <c r="M6" s="264">
        <f>'G. Receitas'!Z10</f>
        <v>0</v>
      </c>
      <c r="N6" s="264"/>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60" t="str">
        <f>"3. "&amp;'G. Receitas'!Y11</f>
        <v>3. DESPESAS COM SERVIÇOS</v>
      </c>
      <c r="D24" s="260"/>
      <c r="E24" s="260"/>
      <c r="F24" s="108">
        <f>'G. Receitas'!Z11</f>
        <v>0</v>
      </c>
      <c r="H24" s="15"/>
      <c r="I24" s="15"/>
      <c r="J24" s="261" t="str">
        <f>"4. "&amp;'G. Receitas'!Y15</f>
        <v>4. DESPESAS NÃO OPERACIONAIS</v>
      </c>
      <c r="K24" s="261"/>
      <c r="L24" s="261"/>
      <c r="M24" s="264">
        <f>'G. Receitas'!Z15</f>
        <v>1577</v>
      </c>
      <c r="N24" s="264"/>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60" t="str">
        <f>"5. "&amp;'G. Receitas'!Y12</f>
        <v>5. DESPESAS COM RH</v>
      </c>
      <c r="D44" s="260"/>
      <c r="E44" s="260"/>
      <c r="F44" s="108">
        <f>'G. Receitas'!Z12</f>
        <v>4230.78</v>
      </c>
      <c r="H44" s="15"/>
      <c r="I44" s="15"/>
      <c r="J44" s="261" t="str">
        <f>"6. "&amp;'G. Receitas'!Y13</f>
        <v>6. DESPESAS OPERACIONAIS</v>
      </c>
      <c r="K44" s="261"/>
      <c r="L44" s="261"/>
      <c r="M44" s="264">
        <f>'G. Receitas'!Z13</f>
        <v>4513.58</v>
      </c>
      <c r="N44" s="264"/>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60" t="str">
        <f>"7. "&amp;'G. Receitas'!Y14</f>
        <v>7. DESPESAS DE MARKETING</v>
      </c>
      <c r="D62" s="260"/>
      <c r="E62" s="260"/>
      <c r="F62" s="109">
        <f>'G. Receitas'!Z14</f>
        <v>0</v>
      </c>
      <c r="H62" s="15"/>
      <c r="I62" s="15"/>
      <c r="J62" s="261" t="str">
        <f>"8. "&amp;'G. Receitas'!Y16</f>
        <v>8. IMPOSTOS</v>
      </c>
      <c r="K62" s="261"/>
      <c r="L62" s="261"/>
      <c r="M62" s="264">
        <f>'G. Receitas'!Z16</f>
        <v>999.35</v>
      </c>
      <c r="N62" s="264"/>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60" t="str">
        <f>"9. "&amp;'G. Receitas'!Y17</f>
        <v>9. INVESTIMENTOS</v>
      </c>
      <c r="D80" s="260"/>
      <c r="E80" s="260"/>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60"/>
      <c r="D93" s="260"/>
      <c r="E93" s="260"/>
      <c r="F93" s="260"/>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61"/>
      <c r="D115" s="261"/>
      <c r="E115" s="261"/>
      <c r="F115" s="261"/>
      <c r="G115" s="261"/>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29" t="s">
        <v>247</v>
      </c>
      <c r="D1" s="229"/>
      <c r="E1" s="229"/>
      <c r="F1" s="229"/>
      <c r="G1" s="229"/>
      <c r="H1" s="229"/>
      <c r="I1" s="229"/>
      <c r="J1" s="229"/>
      <c r="K1" s="229"/>
      <c r="L1" s="229"/>
      <c r="M1" s="229"/>
      <c r="N1" s="229"/>
      <c r="O1" s="229"/>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71" t="s">
        <v>249</v>
      </c>
      <c r="F4" s="272"/>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67" t="s">
        <v>104</v>
      </c>
      <c r="D9" s="268"/>
      <c r="E9" s="267" t="s">
        <v>105</v>
      </c>
      <c r="F9" s="268"/>
      <c r="G9" s="267" t="s">
        <v>106</v>
      </c>
      <c r="H9" s="268"/>
      <c r="I9" s="269" t="s">
        <v>107</v>
      </c>
      <c r="J9" s="269"/>
    </row>
    <row r="10" spans="1:20" ht="139.5" customHeight="1" thickTop="1" thickBot="1" x14ac:dyDescent="0.3">
      <c r="C10" s="265" t="str">
        <f>HLOOKUP($E$4,$C$13:$N$32,5,FALSE)</f>
        <v>Suas receitas e despesas se igualaram esse mês. Se puder, busque reduzir custos para o póximo mês que isso pode deixar seu resultado positivo</v>
      </c>
      <c r="D10" s="266"/>
      <c r="E10" s="265" t="str">
        <f>HLOOKUP($E$4,$C$13:$N$32,10,FALSE)</f>
        <v>Mês anterior sem resultado para comparação</v>
      </c>
      <c r="F10" s="266"/>
      <c r="G10" s="265" t="str">
        <f>HLOOKUP($E$4,$C$13:$N$32,15,FALSE)</f>
        <v>Seu contas a pagar e a receber se igualaram esse mês</v>
      </c>
      <c r="H10" s="266"/>
      <c r="I10" s="270" t="str">
        <f>HLOOKUP($E$4,$C$13:$N$32,20,FALSE)</f>
        <v>Sua necessidade de caixa para o mês que vem é menor do que você tem acumulado. Sua empresa está indo bem, mas fique de olho nos meses futuros para não ter surpresas!</v>
      </c>
      <c r="J10" s="270"/>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1795</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6850.13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1795</v>
      </c>
      <c r="K19" s="85">
        <f t="shared" si="1"/>
        <v>-6850.13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1795</v>
      </c>
      <c r="J20" s="85">
        <f t="shared" si="2"/>
        <v>-6850.13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100</v>
      </c>
      <c r="I24" s="85">
        <f>FC!J15</f>
        <v>0</v>
      </c>
      <c r="J24" s="85">
        <f>FC!K15</f>
        <v>4191.7800000000007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Positivo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-100</v>
      </c>
      <c r="I29" s="85">
        <f t="shared" si="5"/>
        <v>0</v>
      </c>
      <c r="J29" s="85">
        <f t="shared" si="5"/>
        <v>-39.570000000000618</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14722.7</v>
      </c>
      <c r="J30" s="85">
        <f>FC!K10</f>
        <v>7872.5700000000006</v>
      </c>
      <c r="K30" s="85">
        <f>FC!L10</f>
        <v>7872.5700000000006</v>
      </c>
      <c r="L30" s="85">
        <f>FC!M10</f>
        <v>7872.5700000000006</v>
      </c>
      <c r="M30" s="85">
        <f>FC!N10</f>
        <v>7872.5700000000006</v>
      </c>
      <c r="N30" s="85">
        <f>FC!O10</f>
        <v>7872.5700000000006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73" t="s">
        <v>340</v>
      </c>
      <c r="E3" s="273"/>
      <c r="F3" s="273"/>
      <c r="G3" s="273"/>
      <c r="H3" s="273"/>
      <c r="I3" s="273"/>
      <c r="J3" s="273"/>
      <c r="K3" s="273"/>
      <c r="L3" s="273"/>
      <c r="M3" s="273"/>
      <c r="N3" s="273"/>
      <c r="R3" s="160"/>
      <c r="S3" s="160"/>
      <c r="T3" s="160"/>
      <c r="U3" s="160"/>
      <c r="V3" s="160"/>
      <c r="W3" s="160"/>
      <c r="X3" s="160"/>
      <c r="Y3" s="160"/>
      <c r="Z3" s="160"/>
    </row>
    <row r="4" spans="1:26" s="123" customFormat="1" ht="69.75" customHeight="1" x14ac:dyDescent="1.35">
      <c r="A4" s="75"/>
      <c r="B4"/>
      <c r="D4" s="276" t="s">
        <v>339</v>
      </c>
      <c r="E4" s="276"/>
      <c r="F4" s="276"/>
      <c r="G4" s="276"/>
      <c r="H4" s="276"/>
      <c r="I4" s="276"/>
      <c r="J4" s="276"/>
      <c r="K4" s="276"/>
      <c r="L4" s="276"/>
      <c r="M4" s="276"/>
      <c r="N4" s="276"/>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74" t="s">
        <v>324</v>
      </c>
      <c r="E8" s="274"/>
      <c r="F8" s="274"/>
      <c r="G8" s="274"/>
      <c r="H8" s="274"/>
      <c r="I8" s="274"/>
      <c r="J8" s="274"/>
      <c r="K8" s="274"/>
      <c r="L8" s="274"/>
      <c r="M8" s="274"/>
      <c r="N8" s="274"/>
      <c r="O8" s="274"/>
      <c r="P8" s="274"/>
      <c r="Q8" s="274"/>
    </row>
    <row r="9" spans="1:26" ht="70.5" customHeight="1" x14ac:dyDescent="0.25">
      <c r="D9" s="274" t="s">
        <v>329</v>
      </c>
      <c r="E9" s="274"/>
      <c r="F9" s="274"/>
      <c r="G9" s="274"/>
      <c r="H9" s="274"/>
      <c r="I9" s="274"/>
      <c r="J9" s="274"/>
      <c r="K9" s="274"/>
      <c r="L9" s="274"/>
      <c r="M9" s="274"/>
      <c r="N9" s="274"/>
      <c r="O9" s="274"/>
      <c r="P9" s="274"/>
      <c r="Q9" s="274"/>
    </row>
    <row r="10" spans="1:26" ht="70.5" customHeight="1" x14ac:dyDescent="0.25">
      <c r="D10" s="274" t="s">
        <v>330</v>
      </c>
      <c r="E10" s="274"/>
      <c r="F10" s="274"/>
      <c r="G10" s="274"/>
      <c r="H10" s="274"/>
      <c r="I10" s="274"/>
      <c r="J10" s="274"/>
      <c r="K10" s="274"/>
      <c r="L10" s="274"/>
      <c r="M10" s="274"/>
      <c r="N10" s="274"/>
      <c r="O10" s="274"/>
      <c r="P10" s="274"/>
      <c r="Q10" s="274"/>
    </row>
    <row r="11" spans="1:26" ht="70.5" customHeight="1" x14ac:dyDescent="0.25">
      <c r="D11" s="274" t="s">
        <v>325</v>
      </c>
      <c r="E11" s="274"/>
      <c r="F11" s="274"/>
      <c r="G11" s="274"/>
      <c r="H11" s="274"/>
      <c r="I11" s="274"/>
      <c r="J11" s="274"/>
      <c r="K11" s="274"/>
      <c r="L11" s="274"/>
      <c r="M11" s="274"/>
      <c r="N11" s="274"/>
      <c r="O11" s="274"/>
      <c r="P11" s="274"/>
      <c r="Q11" s="274"/>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75" t="s">
        <v>326</v>
      </c>
      <c r="E15" s="275"/>
      <c r="F15" s="275"/>
      <c r="G15" s="275"/>
      <c r="H15" s="275"/>
      <c r="I15" s="275"/>
      <c r="J15" s="275"/>
      <c r="K15" s="275"/>
      <c r="L15" s="275"/>
      <c r="M15" s="275"/>
      <c r="N15" s="275"/>
      <c r="O15" s="275"/>
      <c r="P15" s="275"/>
      <c r="Q15" s="275"/>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14722.7</v>
      </c>
      <c r="M29" s="61">
        <f t="shared" si="0"/>
        <v>7872.5700000000006</v>
      </c>
      <c r="N29" s="61">
        <f t="shared" si="0"/>
        <v>7872.5700000000006</v>
      </c>
      <c r="O29" s="61">
        <f t="shared" si="0"/>
        <v>7872.5700000000006</v>
      </c>
      <c r="P29" s="61">
        <f t="shared" si="0"/>
        <v>7872.5700000000006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1795</v>
      </c>
      <c r="L30" s="61">
        <f>FC!K7</f>
        <v>0</v>
      </c>
      <c r="M30" s="61">
        <f>FC!L7</f>
        <v>0</v>
      </c>
      <c r="N30" s="61">
        <f>FC!M7</f>
        <v>0</v>
      </c>
      <c r="O30" s="61">
        <f>FC!N7</f>
        <v>0</v>
      </c>
      <c r="P30" s="61">
        <f>FC!O7</f>
        <v>0</v>
      </c>
      <c r="Q30" s="61">
        <f>SUM(E30:P30)</f>
        <v>1795</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6850.13</v>
      </c>
      <c r="M31" s="61">
        <f>FC!L8</f>
        <v>0</v>
      </c>
      <c r="N31" s="61">
        <f>FC!M8</f>
        <v>0</v>
      </c>
      <c r="O31" s="61">
        <f>FC!N8</f>
        <v>0</v>
      </c>
      <c r="P31" s="61">
        <f>FC!O8</f>
        <v>0</v>
      </c>
      <c r="Q31" s="61">
        <f>SUM(E31:P31)</f>
        <v>6850.13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1795</v>
      </c>
      <c r="L32" s="61">
        <f t="shared" si="1"/>
        <v>-6850.13</v>
      </c>
      <c r="M32" s="61">
        <f t="shared" si="1"/>
        <v>0</v>
      </c>
      <c r="N32" s="61">
        <f t="shared" si="1"/>
        <v>0</v>
      </c>
      <c r="O32" s="61">
        <f t="shared" si="1"/>
        <v>0</v>
      </c>
      <c r="P32" s="61">
        <f t="shared" si="1"/>
        <v>0</v>
      </c>
      <c r="Q32" s="61">
        <f t="shared" si="1"/>
        <v>-5055.13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14722.7</v>
      </c>
      <c r="L33" s="61">
        <f t="shared" si="2"/>
        <v>7872.5700000000006</v>
      </c>
      <c r="M33" s="61">
        <f t="shared" si="2"/>
        <v>7872.5700000000006</v>
      </c>
      <c r="N33" s="61">
        <f t="shared" si="2"/>
        <v>7872.5700000000006</v>
      </c>
      <c r="O33" s="61">
        <f t="shared" si="2"/>
        <v>7872.5700000000006</v>
      </c>
      <c r="P33" s="61">
        <f>P32+P29</f>
        <v>7872.5700000000006</v>
      </c>
      <c r="Q33" s="61">
        <f>P33</f>
        <v>7872.5700000000006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-2.8162284122562675</v>
      </c>
    </row>
    <row r="35" spans="1:26" s="1" customFormat="1" ht="44.25" customHeight="1" thickTop="1" x14ac:dyDescent="0.25">
      <c r="A35" s="75"/>
      <c r="B35"/>
      <c r="C35"/>
      <c r="D35" s="275" t="s">
        <v>331</v>
      </c>
      <c r="E35" s="275"/>
      <c r="F35" s="275"/>
      <c r="G35" s="275"/>
      <c r="H35" s="275"/>
      <c r="I35" s="275"/>
      <c r="J35" s="275"/>
      <c r="K35" s="275"/>
      <c r="L35" s="275"/>
      <c r="M35" s="275"/>
      <c r="N35" s="275"/>
      <c r="O35" s="275"/>
      <c r="P35" s="275"/>
      <c r="Q35" s="275"/>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10288.450000000001</v>
      </c>
      <c r="F48" s="61">
        <f>DRE!F6</f>
        <v>0</v>
      </c>
      <c r="G48" s="61">
        <f>DRE!G6</f>
        <v>0</v>
      </c>
      <c r="H48" s="61">
        <f>DRE!H6</f>
        <v>0</v>
      </c>
      <c r="I48" s="61">
        <f>DRE!I6</f>
        <v>0</v>
      </c>
      <c r="J48" s="61">
        <f>DRE!J6</f>
        <v>100</v>
      </c>
      <c r="K48" s="61">
        <f>DRE!K6</f>
        <v>1695</v>
      </c>
      <c r="L48" s="61">
        <f>DRE!L6</f>
        <v>4395.7800000000007</v>
      </c>
      <c r="M48" s="61">
        <f>DRE!M6</f>
        <v>0</v>
      </c>
      <c r="N48" s="61">
        <f>DRE!N6</f>
        <v>0</v>
      </c>
      <c r="O48" s="61">
        <f>DRE!O6</f>
        <v>0</v>
      </c>
      <c r="P48" s="61">
        <f>DRE!P6</f>
        <v>0</v>
      </c>
      <c r="Q48" s="126">
        <f>SUM(E48:P48)</f>
        <v>16479.230000000003</v>
      </c>
      <c r="R48" s="163"/>
    </row>
    <row r="49" spans="1:26" ht="33" customHeight="1" thickTop="1" thickBot="1" x14ac:dyDescent="0.3">
      <c r="D49" s="114" t="s">
        <v>90</v>
      </c>
      <c r="E49" s="63">
        <f>DRE!E7</f>
        <v>1458.71</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1458.71</v>
      </c>
      <c r="R49" s="163"/>
    </row>
    <row r="50" spans="1:26" ht="33" customHeight="1" thickTop="1" thickBot="1" x14ac:dyDescent="0.3">
      <c r="D50" s="114" t="s">
        <v>91</v>
      </c>
      <c r="E50" s="63">
        <f>E48-E49</f>
        <v>8829.7400000000016</v>
      </c>
      <c r="F50" s="63">
        <f t="shared" ref="F50:P50" si="4">F48-F49</f>
        <v>0</v>
      </c>
      <c r="G50" s="63">
        <f t="shared" si="4"/>
        <v>0</v>
      </c>
      <c r="H50" s="63">
        <f t="shared" si="4"/>
        <v>0</v>
      </c>
      <c r="I50" s="63">
        <f t="shared" si="4"/>
        <v>0</v>
      </c>
      <c r="J50" s="63">
        <f t="shared" si="4"/>
        <v>100</v>
      </c>
      <c r="K50" s="63">
        <f t="shared" si="4"/>
        <v>1695</v>
      </c>
      <c r="L50" s="63">
        <f t="shared" si="4"/>
        <v>4395.7800000000007</v>
      </c>
      <c r="M50" s="63">
        <f t="shared" si="4"/>
        <v>0</v>
      </c>
      <c r="N50" s="63">
        <f t="shared" si="4"/>
        <v>0</v>
      </c>
      <c r="O50" s="63">
        <f t="shared" si="4"/>
        <v>0</v>
      </c>
      <c r="P50" s="63">
        <f t="shared" si="4"/>
        <v>0</v>
      </c>
      <c r="Q50" s="127">
        <f>Q48-Q49</f>
        <v>15020.520000000004</v>
      </c>
      <c r="R50" s="163"/>
    </row>
    <row r="51" spans="1:26" ht="33" customHeight="1" thickTop="1" thickBot="1" x14ac:dyDescent="0.3">
      <c r="D51" s="114" t="s">
        <v>92</v>
      </c>
      <c r="E51" s="63">
        <f>DRE!E9</f>
        <v>5788.4000000000005</v>
      </c>
      <c r="F51" s="63">
        <f>DRE!F9</f>
        <v>0</v>
      </c>
      <c r="G51" s="63">
        <f>DRE!G9</f>
        <v>0</v>
      </c>
      <c r="H51" s="63">
        <f>DRE!H9</f>
        <v>0</v>
      </c>
      <c r="I51" s="63">
        <f>DRE!I9</f>
        <v>0</v>
      </c>
      <c r="J51" s="63">
        <f>DRE!J9</f>
        <v>0</v>
      </c>
      <c r="K51" s="63">
        <f>DRE!K9</f>
        <v>0</v>
      </c>
      <c r="L51" s="63">
        <f>DRE!L9</f>
        <v>8744.36</v>
      </c>
      <c r="M51" s="63">
        <f>DRE!M9</f>
        <v>3217.5</v>
      </c>
      <c r="N51" s="63">
        <f>DRE!N9</f>
        <v>3090.33</v>
      </c>
      <c r="O51" s="63">
        <f>DRE!O9</f>
        <v>3090.33</v>
      </c>
      <c r="P51" s="63">
        <f>DRE!P9</f>
        <v>3090.33</v>
      </c>
      <c r="Q51" s="126">
        <f>SUM(E51:P51)</f>
        <v>27021.250000000007</v>
      </c>
      <c r="R51" s="163"/>
    </row>
    <row r="52" spans="1:26" ht="33" customHeight="1" thickTop="1" thickBot="1" x14ac:dyDescent="0.3">
      <c r="D52" s="115" t="s">
        <v>317</v>
      </c>
      <c r="E52" s="63">
        <f>DRE!E10</f>
        <v>-2200.63</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-3777.63</v>
      </c>
      <c r="R52" s="163"/>
    </row>
    <row r="53" spans="1:26" ht="33" customHeight="1" thickTop="1" thickBot="1" x14ac:dyDescent="0.3">
      <c r="D53" s="114" t="s">
        <v>65</v>
      </c>
      <c r="E53" s="64">
        <f>DRE!E11</f>
        <v>2107</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6161.52</v>
      </c>
      <c r="R53" s="163"/>
    </row>
    <row r="54" spans="1:26" ht="33" customHeight="1" thickTop="1" thickBot="1" x14ac:dyDescent="0.3">
      <c r="D54" s="116" t="s">
        <v>95</v>
      </c>
      <c r="E54" s="64">
        <f>E50-E51+E52-E53</f>
        <v>-1266.2899999999991</v>
      </c>
      <c r="F54" s="64">
        <f t="shared" ref="F54:P54" si="5">F50-F51+F52-F53</f>
        <v>0</v>
      </c>
      <c r="G54" s="64">
        <f t="shared" si="5"/>
        <v>0</v>
      </c>
      <c r="H54" s="64">
        <f t="shared" si="5"/>
        <v>0</v>
      </c>
      <c r="I54" s="64">
        <f t="shared" si="5"/>
        <v>0</v>
      </c>
      <c r="J54" s="64">
        <f t="shared" si="5"/>
        <v>100</v>
      </c>
      <c r="K54" s="64">
        <f t="shared" si="5"/>
        <v>1695</v>
      </c>
      <c r="L54" s="64">
        <f t="shared" si="5"/>
        <v>-6924.93</v>
      </c>
      <c r="M54" s="64">
        <f t="shared" si="5"/>
        <v>-4076.67</v>
      </c>
      <c r="N54" s="64">
        <f t="shared" si="5"/>
        <v>-3822.33</v>
      </c>
      <c r="O54" s="64">
        <f t="shared" si="5"/>
        <v>-3822.33</v>
      </c>
      <c r="P54" s="64">
        <f t="shared" si="5"/>
        <v>-3822.33</v>
      </c>
      <c r="Q54" s="128">
        <f>Q50-Q51+Q52-Q53</f>
        <v>-21939.880000000005</v>
      </c>
      <c r="R54" s="164"/>
    </row>
    <row r="55" spans="1:26" ht="33" customHeight="1" thickTop="1" thickBot="1" x14ac:dyDescent="0.3">
      <c r="D55" s="115" t="s">
        <v>321</v>
      </c>
      <c r="E55" s="61">
        <f>DRE!E13</f>
        <v>277.3</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3801.2799999999997</v>
      </c>
      <c r="R55" s="163"/>
    </row>
    <row r="56" spans="1:26" s="1" customFormat="1" ht="44.25" customHeight="1" thickTop="1" x14ac:dyDescent="0.25">
      <c r="A56" s="75"/>
      <c r="B56"/>
      <c r="C56"/>
      <c r="D56" s="275" t="s">
        <v>333</v>
      </c>
      <c r="E56" s="275"/>
      <c r="F56" s="275"/>
      <c r="G56" s="275"/>
      <c r="H56" s="275"/>
      <c r="I56" s="275"/>
      <c r="J56" s="275"/>
      <c r="K56" s="275"/>
      <c r="L56" s="275"/>
      <c r="M56" s="275"/>
      <c r="N56" s="275"/>
      <c r="O56" s="275"/>
      <c r="P56" s="275"/>
      <c r="Q56" s="275"/>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100</v>
      </c>
      <c r="K72" s="62">
        <f>FC!J15</f>
        <v>0</v>
      </c>
      <c r="L72" s="62">
        <f>FC!K15</f>
        <v>4191.7800000000007</v>
      </c>
      <c r="M72" s="62">
        <f>FC!L15</f>
        <v>0</v>
      </c>
      <c r="N72" s="62">
        <f>FC!M15</f>
        <v>0</v>
      </c>
      <c r="O72" s="62">
        <f>FC!N15</f>
        <v>0</v>
      </c>
      <c r="P72" s="62">
        <f>FC!O15</f>
        <v>0</v>
      </c>
      <c r="Q72" s="62">
        <f>SUM(E72:P72)</f>
        <v>4291.7800000000007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17756.919999999998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75" t="s">
        <v>327</v>
      </c>
      <c r="E76" s="275"/>
      <c r="F76" s="275"/>
      <c r="G76" s="275"/>
      <c r="H76" s="275"/>
      <c r="I76" s="275"/>
      <c r="J76" s="275"/>
      <c r="K76" s="275"/>
      <c r="L76" s="275"/>
      <c r="M76" s="275"/>
      <c r="N76" s="275"/>
      <c r="O76" s="275"/>
      <c r="P76" s="275"/>
      <c r="Q76" s="275"/>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60" t="s">
        <v>320</v>
      </c>
      <c r="F79" s="260"/>
      <c r="G79" s="260"/>
      <c r="H79" s="156">
        <f>'G. Receitas'!$F$6</f>
        <v>4395.7800000000007</v>
      </c>
      <c r="I79" s="5" t="str">
        <f>'G. Receitas'!E4</f>
        <v>Agosto</v>
      </c>
      <c r="K79" s="260" t="s">
        <v>336</v>
      </c>
      <c r="L79" s="260"/>
      <c r="M79" s="260"/>
      <c r="N79" s="157">
        <f>'G. Despesas'!$F$6</f>
        <v>11444.69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29" t="s">
        <v>181</v>
      </c>
      <c r="D1" s="229"/>
      <c r="E1" s="229"/>
      <c r="F1" s="229"/>
      <c r="G1" s="229"/>
      <c r="H1" s="229"/>
      <c r="I1" s="229"/>
      <c r="J1" s="229"/>
      <c r="K1" s="229"/>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81" t="s">
        <v>13</v>
      </c>
      <c r="D3" s="281"/>
      <c r="E3" s="281"/>
      <c r="F3" s="281"/>
      <c r="G3" s="281"/>
      <c r="H3" s="281"/>
      <c r="I3" s="281"/>
      <c r="J3" s="281"/>
      <c r="K3" s="281"/>
      <c r="L3" s="281"/>
      <c r="M3" s="281"/>
      <c r="N3" s="281"/>
      <c r="O3" s="3"/>
      <c r="P3" s="3"/>
      <c r="Q3" s="3"/>
      <c r="R3" s="3"/>
      <c r="S3" s="3"/>
    </row>
    <row r="4" spans="1:25" ht="33.950000000000003" customHeight="1" x14ac:dyDescent="0.25">
      <c r="C4" s="279" t="s">
        <v>169</v>
      </c>
      <c r="D4" s="279"/>
      <c r="E4" s="279"/>
      <c r="F4" s="279"/>
      <c r="G4" s="279"/>
      <c r="H4" s="279"/>
      <c r="I4" s="279"/>
      <c r="J4" s="279"/>
      <c r="K4" s="279"/>
      <c r="L4" s="279"/>
      <c r="M4" s="3"/>
      <c r="N4" s="3"/>
      <c r="O4" s="3"/>
      <c r="P4" s="3"/>
      <c r="Q4" s="3"/>
      <c r="R4" s="3"/>
      <c r="S4" s="3"/>
      <c r="T4" s="3"/>
    </row>
    <row r="5" spans="1:25" ht="8.1" customHeight="1" x14ac:dyDescent="0.25"/>
    <row r="6" spans="1:25" ht="39.950000000000003" customHeight="1" thickBot="1" x14ac:dyDescent="0.3">
      <c r="C6" s="282" t="s">
        <v>108</v>
      </c>
      <c r="D6" s="282"/>
      <c r="E6" s="282"/>
      <c r="F6" s="282"/>
      <c r="G6" s="282"/>
      <c r="H6" s="282"/>
      <c r="I6" s="282"/>
      <c r="J6" s="282"/>
      <c r="K6" s="282"/>
      <c r="L6" s="282"/>
      <c r="M6" s="282"/>
      <c r="N6" s="86"/>
      <c r="O6" s="86"/>
      <c r="P6" s="86"/>
      <c r="Q6" s="86"/>
      <c r="R6" s="86"/>
      <c r="S6" s="86"/>
    </row>
    <row r="7" spans="1:25" ht="12" customHeight="1" thickTop="1" thickBot="1" x14ac:dyDescent="0.3">
      <c r="C7" s="280"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0"/>
      <c r="E7" s="280"/>
      <c r="F7" s="280"/>
      <c r="G7" s="280"/>
      <c r="H7" s="280"/>
      <c r="I7" s="280"/>
      <c r="J7" s="280"/>
      <c r="K7" s="280"/>
      <c r="L7" s="280"/>
      <c r="M7" s="4"/>
      <c r="N7" s="4"/>
      <c r="O7" s="4"/>
      <c r="P7" s="4"/>
      <c r="Q7" s="4"/>
      <c r="R7" s="4"/>
      <c r="S7" s="4"/>
      <c r="T7" s="4"/>
      <c r="U7" s="4"/>
      <c r="V7" s="4"/>
      <c r="W7" s="4"/>
      <c r="X7" s="4"/>
      <c r="Y7" s="4"/>
    </row>
    <row r="8" spans="1:25" ht="12" customHeight="1" thickTop="1" thickBot="1" x14ac:dyDescent="0.3">
      <c r="C8" s="280"/>
      <c r="D8" s="280"/>
      <c r="E8" s="280"/>
      <c r="F8" s="280"/>
      <c r="G8" s="280"/>
      <c r="H8" s="280"/>
      <c r="I8" s="280"/>
      <c r="J8" s="280"/>
      <c r="K8" s="280"/>
      <c r="L8" s="280"/>
      <c r="M8" s="4"/>
      <c r="N8" s="4"/>
      <c r="O8" s="4"/>
      <c r="P8" s="4"/>
      <c r="Q8" s="4"/>
      <c r="R8" s="4"/>
      <c r="S8" s="4"/>
      <c r="T8" s="4"/>
      <c r="U8" s="4"/>
      <c r="V8" s="4"/>
      <c r="W8" s="4"/>
      <c r="X8" s="4"/>
      <c r="Y8" s="4"/>
    </row>
    <row r="9" spans="1:25" ht="12" customHeight="1" thickTop="1" thickBot="1" x14ac:dyDescent="0.3">
      <c r="C9" s="280"/>
      <c r="D9" s="280"/>
      <c r="E9" s="280"/>
      <c r="F9" s="280"/>
      <c r="G9" s="280"/>
      <c r="H9" s="280"/>
      <c r="I9" s="280"/>
      <c r="J9" s="280"/>
      <c r="K9" s="280"/>
      <c r="L9" s="280"/>
      <c r="M9" s="4"/>
      <c r="N9" s="4"/>
      <c r="O9" s="4"/>
      <c r="P9" s="4"/>
      <c r="Q9" s="4"/>
      <c r="R9" s="4"/>
      <c r="S9" s="4"/>
      <c r="T9" s="4"/>
      <c r="U9" s="4"/>
      <c r="V9" s="4"/>
      <c r="W9" s="4"/>
      <c r="X9" s="4"/>
      <c r="Y9" s="4"/>
    </row>
    <row r="10" spans="1:25" ht="12" customHeight="1" thickTop="1" thickBot="1" x14ac:dyDescent="0.3">
      <c r="C10" s="280"/>
      <c r="D10" s="280"/>
      <c r="E10" s="280"/>
      <c r="F10" s="280"/>
      <c r="G10" s="280"/>
      <c r="H10" s="280"/>
      <c r="I10" s="280"/>
      <c r="J10" s="280"/>
      <c r="K10" s="280"/>
      <c r="L10" s="280"/>
      <c r="M10" s="4"/>
      <c r="N10" s="4"/>
      <c r="O10" s="4"/>
      <c r="P10" s="4"/>
      <c r="Q10" s="4"/>
      <c r="R10" s="4"/>
      <c r="S10" s="4"/>
      <c r="T10" s="4"/>
      <c r="U10" s="4"/>
      <c r="V10" s="4"/>
      <c r="W10" s="4"/>
      <c r="X10" s="4"/>
      <c r="Y10" s="4"/>
    </row>
    <row r="11" spans="1:25" ht="12" customHeight="1" thickTop="1" thickBot="1" x14ac:dyDescent="0.3">
      <c r="C11" s="280"/>
      <c r="D11" s="280"/>
      <c r="E11" s="280"/>
      <c r="F11" s="280"/>
      <c r="G11" s="280"/>
      <c r="H11" s="280"/>
      <c r="I11" s="280"/>
      <c r="J11" s="280"/>
      <c r="K11" s="280"/>
      <c r="L11" s="280"/>
      <c r="M11" s="4"/>
      <c r="N11" s="4"/>
      <c r="O11" s="4"/>
      <c r="P11" s="4"/>
      <c r="Q11" s="4"/>
      <c r="R11" s="4"/>
      <c r="S11" s="4"/>
      <c r="T11" s="4"/>
      <c r="U11" s="4"/>
      <c r="V11" s="4"/>
      <c r="W11" s="4"/>
      <c r="X11" s="4"/>
      <c r="Y11" s="4"/>
    </row>
    <row r="12" spans="1:25" ht="12" customHeight="1" thickTop="1" thickBot="1" x14ac:dyDescent="0.3">
      <c r="C12" s="280"/>
      <c r="D12" s="280"/>
      <c r="E12" s="280"/>
      <c r="F12" s="280"/>
      <c r="G12" s="280"/>
      <c r="H12" s="280"/>
      <c r="I12" s="280"/>
      <c r="J12" s="280"/>
      <c r="K12" s="280"/>
      <c r="L12" s="280"/>
      <c r="M12" s="4"/>
      <c r="N12" s="4"/>
      <c r="O12" s="4"/>
      <c r="P12" s="4"/>
      <c r="Q12" s="4"/>
      <c r="R12" s="4"/>
      <c r="S12" s="4"/>
      <c r="T12" s="4"/>
      <c r="U12" s="4"/>
      <c r="V12" s="4"/>
      <c r="W12" s="4"/>
      <c r="X12" s="4"/>
      <c r="Y12" s="4"/>
    </row>
    <row r="13" spans="1:25" ht="12" customHeight="1" thickTop="1" thickBot="1" x14ac:dyDescent="0.3">
      <c r="C13" s="280"/>
      <c r="D13" s="280"/>
      <c r="E13" s="280"/>
      <c r="F13" s="280"/>
      <c r="G13" s="280"/>
      <c r="H13" s="280"/>
      <c r="I13" s="280"/>
      <c r="J13" s="280"/>
      <c r="K13" s="280"/>
      <c r="L13" s="280"/>
      <c r="M13" s="4"/>
      <c r="N13" s="4"/>
      <c r="O13" s="4"/>
      <c r="P13" s="4"/>
      <c r="Q13" s="4"/>
      <c r="R13" s="4"/>
      <c r="S13" s="4"/>
      <c r="T13" s="4"/>
      <c r="U13" s="4"/>
      <c r="V13" s="4"/>
      <c r="W13" s="4"/>
      <c r="X13" s="4"/>
      <c r="Y13" s="4"/>
    </row>
    <row r="14" spans="1:25" ht="12" customHeight="1" thickTop="1" thickBot="1" x14ac:dyDescent="0.3">
      <c r="C14" s="280"/>
      <c r="D14" s="280"/>
      <c r="E14" s="280"/>
      <c r="F14" s="280"/>
      <c r="G14" s="280"/>
      <c r="H14" s="280"/>
      <c r="I14" s="280"/>
      <c r="J14" s="280"/>
      <c r="K14" s="280"/>
      <c r="L14" s="280"/>
      <c r="M14" s="4"/>
      <c r="N14" s="4"/>
      <c r="O14" s="4"/>
      <c r="P14" s="4"/>
      <c r="Q14" s="4"/>
      <c r="R14" s="4"/>
      <c r="S14" s="4"/>
      <c r="T14" s="4"/>
      <c r="U14" s="4"/>
      <c r="V14" s="4"/>
      <c r="W14" s="4"/>
      <c r="X14" s="4"/>
      <c r="Y14" s="4"/>
    </row>
    <row r="15" spans="1:25" ht="12" customHeight="1" thickTop="1" thickBot="1" x14ac:dyDescent="0.3">
      <c r="C15" s="280"/>
      <c r="D15" s="280"/>
      <c r="E15" s="280"/>
      <c r="F15" s="280"/>
      <c r="G15" s="280"/>
      <c r="H15" s="280"/>
      <c r="I15" s="280"/>
      <c r="J15" s="280"/>
      <c r="K15" s="280"/>
      <c r="L15" s="280"/>
      <c r="M15" s="4"/>
      <c r="N15" s="4"/>
      <c r="O15" s="4"/>
      <c r="P15" s="4"/>
      <c r="Q15" s="4"/>
      <c r="R15" s="4"/>
      <c r="S15" s="4"/>
      <c r="T15" s="4"/>
      <c r="U15" s="4"/>
      <c r="V15" s="4"/>
      <c r="W15" s="4"/>
      <c r="X15" s="4"/>
      <c r="Y15" s="4"/>
    </row>
    <row r="16" spans="1:25" ht="12" customHeight="1" thickTop="1" thickBot="1" x14ac:dyDescent="0.3">
      <c r="C16" s="280"/>
      <c r="D16" s="280"/>
      <c r="E16" s="280"/>
      <c r="F16" s="280"/>
      <c r="G16" s="280"/>
      <c r="H16" s="280"/>
      <c r="I16" s="280"/>
      <c r="J16" s="280"/>
      <c r="K16" s="280"/>
      <c r="L16" s="280"/>
      <c r="M16" s="4"/>
      <c r="N16" s="4"/>
      <c r="O16" s="4"/>
      <c r="P16" s="4"/>
      <c r="Q16" s="4"/>
      <c r="R16" s="4"/>
      <c r="S16" s="4"/>
      <c r="T16" s="4"/>
      <c r="U16" s="4"/>
      <c r="V16" s="4"/>
      <c r="W16" s="4"/>
      <c r="X16" s="4"/>
      <c r="Y16" s="4"/>
    </row>
    <row r="17" spans="3:25" ht="12" customHeight="1" thickTop="1" thickBot="1" x14ac:dyDescent="0.3">
      <c r="C17" s="280"/>
      <c r="D17" s="280"/>
      <c r="E17" s="280"/>
      <c r="F17" s="280"/>
      <c r="G17" s="280"/>
      <c r="H17" s="280"/>
      <c r="I17" s="280"/>
      <c r="J17" s="280"/>
      <c r="K17" s="280"/>
      <c r="L17" s="280"/>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77"/>
      <c r="F27" s="277"/>
      <c r="G27" s="277"/>
      <c r="H27" s="277"/>
      <c r="I27" s="277"/>
      <c r="J27" s="277"/>
      <c r="K27" s="277"/>
      <c r="L27" s="277"/>
      <c r="M27" s="277"/>
      <c r="N27" s="277"/>
      <c r="O27" s="277"/>
      <c r="P27" s="277"/>
      <c r="Q27" s="277"/>
      <c r="R27" s="277"/>
      <c r="S27" s="277"/>
      <c r="T27" s="277"/>
      <c r="U27" s="277"/>
      <c r="V27" s="277"/>
      <c r="W27" s="277"/>
      <c r="X27" s="277"/>
      <c r="Y27" s="277"/>
    </row>
    <row r="28" spans="3:25" ht="17.100000000000001" customHeight="1" x14ac:dyDescent="0.25">
      <c r="C28" s="4"/>
      <c r="E28" s="278"/>
      <c r="F28" s="278"/>
      <c r="G28" s="278"/>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29" t="s">
        <v>248</v>
      </c>
      <c r="D1" s="229"/>
      <c r="E1" s="229"/>
      <c r="F1" s="229"/>
      <c r="G1" s="229"/>
      <c r="H1" s="229"/>
      <c r="I1" s="229"/>
      <c r="J1" s="229"/>
      <c r="K1" s="229"/>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91" t="s">
        <v>109</v>
      </c>
      <c r="D4" s="291"/>
      <c r="E4" s="291"/>
      <c r="F4" s="291"/>
      <c r="G4" s="291"/>
      <c r="H4" s="291"/>
      <c r="I4" s="291"/>
      <c r="J4" s="291"/>
      <c r="K4" s="291"/>
      <c r="L4" s="291"/>
      <c r="M4" s="291"/>
      <c r="N4" s="291"/>
      <c r="O4" s="291"/>
      <c r="P4" s="291"/>
      <c r="Q4" s="291"/>
      <c r="R4" s="291"/>
      <c r="S4" s="291"/>
      <c r="T4" s="291"/>
    </row>
    <row r="5" spans="1:25" ht="27" customHeight="1" x14ac:dyDescent="0.25"/>
    <row r="6" spans="1:25" ht="30" customHeight="1" x14ac:dyDescent="0.25">
      <c r="K6" s="175"/>
      <c r="L6" s="288">
        <v>1</v>
      </c>
      <c r="N6" s="283" t="s">
        <v>1360</v>
      </c>
      <c r="O6" s="283"/>
      <c r="P6" s="283"/>
      <c r="Q6" s="283"/>
      <c r="R6" s="283"/>
      <c r="S6" s="283"/>
      <c r="T6" s="289"/>
      <c r="U6" s="289"/>
      <c r="V6" s="289"/>
      <c r="W6" s="289"/>
      <c r="X6" s="289"/>
      <c r="Y6" s="289"/>
    </row>
    <row r="7" spans="1:25" ht="39.950000000000003" customHeight="1" x14ac:dyDescent="0.25">
      <c r="K7" s="19"/>
      <c r="L7" s="288"/>
      <c r="N7" s="222" t="s">
        <v>1364</v>
      </c>
      <c r="O7" s="222"/>
      <c r="P7" s="222"/>
      <c r="Q7" s="222"/>
      <c r="R7" s="222"/>
      <c r="S7" s="222"/>
      <c r="T7" s="222"/>
      <c r="U7" s="222"/>
      <c r="V7" s="222"/>
      <c r="W7" s="222"/>
      <c r="X7" s="222"/>
      <c r="Y7" s="222"/>
    </row>
    <row r="8" spans="1:25" ht="30" customHeight="1" x14ac:dyDescent="0.25">
      <c r="L8" s="288"/>
      <c r="N8" s="287" t="s">
        <v>110</v>
      </c>
      <c r="O8" s="287"/>
      <c r="P8" s="284"/>
      <c r="Q8" s="285"/>
      <c r="R8" s="285"/>
      <c r="S8" s="20"/>
      <c r="T8" s="290"/>
      <c r="U8" s="290"/>
      <c r="V8" s="284"/>
      <c r="W8" s="285"/>
      <c r="X8" s="285"/>
      <c r="Y8" s="20"/>
    </row>
    <row r="9" spans="1:25" ht="30" customHeight="1" x14ac:dyDescent="0.25"/>
    <row r="10" spans="1:25" ht="30" customHeight="1" x14ac:dyDescent="0.25">
      <c r="L10" s="288">
        <v>2</v>
      </c>
      <c r="N10" s="283" t="s">
        <v>1347</v>
      </c>
      <c r="O10" s="283"/>
      <c r="P10" s="283"/>
      <c r="Q10" s="283"/>
      <c r="R10" s="283"/>
      <c r="S10" s="283"/>
      <c r="T10" s="283"/>
    </row>
    <row r="11" spans="1:25" ht="39.950000000000003" customHeight="1" x14ac:dyDescent="0.25">
      <c r="L11" s="288"/>
      <c r="N11" s="222" t="s">
        <v>271</v>
      </c>
      <c r="O11" s="222"/>
      <c r="P11" s="222"/>
      <c r="Q11" s="222"/>
      <c r="R11" s="222"/>
      <c r="S11" s="222"/>
      <c r="T11" s="19"/>
      <c r="U11" s="177"/>
      <c r="V11" s="19"/>
      <c r="W11" s="19"/>
      <c r="X11" s="19"/>
      <c r="Y11" s="19"/>
    </row>
    <row r="12" spans="1:25" ht="30" customHeight="1" x14ac:dyDescent="0.25">
      <c r="L12" s="288"/>
      <c r="N12" s="287" t="s">
        <v>110</v>
      </c>
      <c r="O12" s="287"/>
      <c r="P12" s="284"/>
      <c r="Q12" s="285"/>
      <c r="R12" s="285"/>
      <c r="S12" s="20"/>
    </row>
    <row r="13" spans="1:25" ht="30" customHeight="1" x14ac:dyDescent="0.25"/>
    <row r="14" spans="1:25" ht="30" customHeight="1" x14ac:dyDescent="0.25">
      <c r="K14" s="175"/>
      <c r="L14" s="288">
        <v>3</v>
      </c>
      <c r="N14" s="283" t="s">
        <v>1348</v>
      </c>
      <c r="O14" s="283"/>
      <c r="P14" s="283"/>
      <c r="Q14" s="283"/>
      <c r="R14" s="283"/>
      <c r="S14" s="283"/>
      <c r="T14" s="283"/>
    </row>
    <row r="15" spans="1:25" ht="39.950000000000003" customHeight="1" x14ac:dyDescent="0.25">
      <c r="K15" s="19"/>
      <c r="L15" s="288"/>
      <c r="N15" s="222" t="s">
        <v>1341</v>
      </c>
      <c r="O15" s="222"/>
      <c r="P15" s="222"/>
      <c r="Q15" s="222"/>
      <c r="R15" s="222"/>
      <c r="S15" s="222"/>
      <c r="T15" s="19"/>
      <c r="U15" s="19"/>
      <c r="V15" s="19"/>
      <c r="W15" s="19"/>
      <c r="X15" s="19"/>
      <c r="Y15" s="19"/>
    </row>
    <row r="16" spans="1:25" ht="30" customHeight="1" x14ac:dyDescent="0.25">
      <c r="L16" s="288"/>
      <c r="N16" s="287" t="s">
        <v>110</v>
      </c>
      <c r="O16" s="287"/>
      <c r="P16" s="284"/>
      <c r="Q16" s="285"/>
      <c r="R16" s="285"/>
      <c r="S16" s="20"/>
    </row>
    <row r="17" spans="11:26" ht="30" customHeight="1" x14ac:dyDescent="0.25"/>
    <row r="18" spans="11:26" ht="30" customHeight="1" x14ac:dyDescent="0.25">
      <c r="K18" s="175"/>
      <c r="L18" s="288">
        <v>4</v>
      </c>
      <c r="N18" s="283" t="s">
        <v>1342</v>
      </c>
      <c r="O18" s="283" t="s">
        <v>1349</v>
      </c>
      <c r="P18" s="283"/>
      <c r="Q18" s="283"/>
      <c r="R18" s="283"/>
      <c r="S18" s="283"/>
      <c r="T18" s="283"/>
      <c r="U18" s="286"/>
      <c r="V18" s="286"/>
      <c r="W18" s="286"/>
      <c r="X18" s="286"/>
      <c r="Y18" s="286"/>
      <c r="Z18" s="286"/>
    </row>
    <row r="19" spans="11:26" ht="39.950000000000003" customHeight="1" x14ac:dyDescent="0.25">
      <c r="K19" s="19"/>
      <c r="L19" s="288"/>
      <c r="N19" s="222" t="s">
        <v>1343</v>
      </c>
      <c r="O19" s="222"/>
      <c r="P19" s="222"/>
      <c r="Q19" s="222"/>
      <c r="R19" s="222"/>
      <c r="S19" s="222"/>
      <c r="T19" s="19"/>
      <c r="U19" s="19"/>
      <c r="V19" s="19"/>
      <c r="W19" s="19"/>
      <c r="X19" s="19"/>
      <c r="Y19" s="19"/>
    </row>
    <row r="20" spans="11:26" ht="30" customHeight="1" x14ac:dyDescent="0.25">
      <c r="L20" s="288"/>
      <c r="N20" s="287" t="s">
        <v>110</v>
      </c>
      <c r="O20" s="287"/>
      <c r="P20" s="284"/>
      <c r="Q20" s="285"/>
      <c r="R20" s="285"/>
      <c r="S20" s="20"/>
    </row>
    <row r="21" spans="11:26" ht="30" customHeight="1" x14ac:dyDescent="0.25"/>
    <row r="22" spans="11:26" ht="30" customHeight="1" x14ac:dyDescent="0.25">
      <c r="K22" s="174"/>
      <c r="L22" s="288">
        <v>5</v>
      </c>
      <c r="N22" s="283" t="s">
        <v>1363</v>
      </c>
      <c r="O22" s="283"/>
      <c r="P22" s="283"/>
      <c r="Q22" s="283"/>
      <c r="R22" s="283"/>
      <c r="S22" s="283"/>
      <c r="T22" s="283"/>
    </row>
    <row r="23" spans="11:26" ht="39.950000000000003" customHeight="1" x14ac:dyDescent="0.25">
      <c r="K23" s="19"/>
      <c r="L23" s="288"/>
      <c r="N23" s="222" t="s">
        <v>1344</v>
      </c>
      <c r="O23" s="222"/>
      <c r="P23" s="222"/>
      <c r="Q23" s="222"/>
      <c r="R23" s="222"/>
      <c r="S23" s="222"/>
      <c r="T23" s="19"/>
      <c r="U23" s="19"/>
      <c r="V23" s="19"/>
      <c r="W23" s="19"/>
      <c r="X23" s="19"/>
      <c r="Y23" s="19"/>
    </row>
    <row r="24" spans="11:26" ht="30" customHeight="1" x14ac:dyDescent="0.25">
      <c r="L24" s="288"/>
      <c r="N24" s="287" t="s">
        <v>110</v>
      </c>
      <c r="O24" s="287"/>
      <c r="P24" s="284"/>
      <c r="Q24" s="285"/>
      <c r="R24" s="285"/>
      <c r="S24" s="20"/>
    </row>
    <row r="25" spans="11:26" ht="30" customHeight="1" x14ac:dyDescent="0.25"/>
    <row r="26" spans="11:26" ht="30" customHeight="1" x14ac:dyDescent="0.25">
      <c r="L26" s="288">
        <v>6</v>
      </c>
      <c r="N26" s="283" t="s">
        <v>1361</v>
      </c>
      <c r="O26" s="283"/>
      <c r="P26" s="283"/>
      <c r="Q26" s="283"/>
      <c r="R26" s="283"/>
      <c r="S26" s="283"/>
      <c r="T26" s="283"/>
    </row>
    <row r="27" spans="11:26" ht="39.950000000000003" customHeight="1" x14ac:dyDescent="0.25">
      <c r="L27" s="288"/>
      <c r="N27" s="222" t="s">
        <v>1365</v>
      </c>
      <c r="O27" s="222"/>
      <c r="P27" s="222"/>
      <c r="Q27" s="222"/>
      <c r="R27" s="222"/>
      <c r="S27" s="222"/>
      <c r="T27" s="19"/>
    </row>
    <row r="28" spans="11:26" ht="30" customHeight="1" x14ac:dyDescent="0.25">
      <c r="L28" s="288"/>
      <c r="N28" s="287" t="s">
        <v>110</v>
      </c>
      <c r="O28" s="287"/>
      <c r="P28" s="284"/>
      <c r="Q28" s="285"/>
      <c r="R28" s="285"/>
      <c r="S28" s="20"/>
    </row>
    <row r="29" spans="11:26" ht="30" customHeight="1" x14ac:dyDescent="0.25"/>
    <row r="30" spans="11:26" ht="30" customHeight="1" x14ac:dyDescent="0.25">
      <c r="L30" s="288">
        <v>7</v>
      </c>
      <c r="N30" s="283" t="s">
        <v>1345</v>
      </c>
      <c r="O30" s="283"/>
      <c r="P30" s="283"/>
      <c r="Q30" s="283"/>
      <c r="R30" s="283"/>
      <c r="S30" s="283"/>
      <c r="T30" s="283"/>
    </row>
    <row r="31" spans="11:26" ht="39.950000000000003" customHeight="1" x14ac:dyDescent="0.25">
      <c r="L31" s="288"/>
      <c r="N31" s="222" t="s">
        <v>1346</v>
      </c>
      <c r="O31" s="222"/>
      <c r="P31" s="222"/>
      <c r="Q31" s="222"/>
      <c r="R31" s="222"/>
      <c r="S31" s="222"/>
      <c r="T31" s="19"/>
    </row>
    <row r="32" spans="11:26" ht="30" customHeight="1" x14ac:dyDescent="0.25">
      <c r="L32" s="288"/>
      <c r="N32" s="287" t="s">
        <v>110</v>
      </c>
      <c r="O32" s="287"/>
      <c r="P32" s="284"/>
      <c r="Q32" s="285"/>
      <c r="R32" s="285"/>
      <c r="S32" s="20"/>
    </row>
    <row r="33" spans="12:25" ht="30" customHeight="1" x14ac:dyDescent="0.25"/>
    <row r="34" spans="12:25" ht="30" customHeight="1" x14ac:dyDescent="0.25">
      <c r="L34" s="288">
        <v>8</v>
      </c>
      <c r="N34" s="283" t="s">
        <v>1362</v>
      </c>
      <c r="O34" s="283"/>
      <c r="P34" s="283"/>
      <c r="Q34" s="283"/>
      <c r="R34" s="283"/>
      <c r="S34" s="283"/>
      <c r="T34" s="283"/>
    </row>
    <row r="35" spans="12:25" ht="39.950000000000003" customHeight="1" x14ac:dyDescent="0.25">
      <c r="L35" s="288"/>
      <c r="N35" s="222" t="s">
        <v>1366</v>
      </c>
      <c r="O35" s="222"/>
      <c r="P35" s="222"/>
      <c r="Q35" s="222"/>
      <c r="R35" s="222"/>
      <c r="S35" s="222"/>
      <c r="T35" s="177"/>
      <c r="U35" s="177"/>
      <c r="V35" s="177"/>
      <c r="W35" s="177"/>
      <c r="X35" s="177"/>
      <c r="Y35" s="177"/>
    </row>
    <row r="36" spans="12:25" ht="30" customHeight="1" x14ac:dyDescent="0.25">
      <c r="L36" s="288"/>
      <c r="N36" s="287" t="s">
        <v>110</v>
      </c>
      <c r="O36" s="287"/>
      <c r="P36" s="284"/>
      <c r="Q36" s="285"/>
      <c r="R36" s="285"/>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29" t="s">
        <v>1443</v>
      </c>
      <c r="D1" s="229"/>
      <c r="E1" s="229"/>
      <c r="F1" s="229"/>
      <c r="G1" s="229"/>
      <c r="H1" s="229"/>
      <c r="I1" s="229"/>
      <c r="J1" s="229"/>
      <c r="K1" s="229"/>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2017-10-21T04:06:27Z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