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 of Arizona\weeds\"/>
    </mc:Choice>
  </mc:AlternateContent>
  <xr:revisionPtr revIDLastSave="0" documentId="13_ncr:1_{705663D4-BED0-43B4-90F3-450685184A5E}" xr6:coauthVersionLast="47" xr6:coauthVersionMax="47" xr10:uidLastSave="{00000000-0000-0000-0000-000000000000}"/>
  <bookViews>
    <workbookView xWindow="41760" yWindow="30" windowWidth="28800" windowHeight="19830" activeTab="1" xr2:uid="{CFAA4DB8-0F4A-4580-A3D0-AD8AEACA2B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2" l="1"/>
  <c r="B16" i="2"/>
  <c r="B8" i="2"/>
  <c r="B2" i="2"/>
  <c r="B17" i="2"/>
  <c r="B19" i="2" s="1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39" i="2"/>
  <c r="H38" i="2"/>
  <c r="H37" i="2"/>
  <c r="H32" i="2"/>
  <c r="H31" i="2"/>
  <c r="F30" i="2"/>
  <c r="H30" i="2" s="1"/>
  <c r="B6" i="2" s="1"/>
  <c r="A4" i="2"/>
  <c r="A3" i="2"/>
  <c r="E26" i="2"/>
  <c r="G26" i="2" s="1"/>
  <c r="H26" i="2" s="1"/>
  <c r="B4" i="2" s="1"/>
  <c r="E25" i="2"/>
  <c r="G25" i="2" s="1"/>
  <c r="H25" i="2" s="1"/>
  <c r="B3" i="2" s="1"/>
  <c r="B11" i="1"/>
  <c r="B1" i="1"/>
  <c r="H59" i="2" l="1"/>
  <c r="B12" i="2" s="1"/>
  <c r="H41" i="2"/>
  <c r="B10" i="2" s="1"/>
  <c r="H34" i="2"/>
  <c r="B9" i="2" s="1"/>
</calcChain>
</file>

<file path=xl/sharedStrings.xml><?xml version="1.0" encoding="utf-8"?>
<sst xmlns="http://schemas.openxmlformats.org/spreadsheetml/2006/main" count="72" uniqueCount="56">
  <si>
    <t>Prototype</t>
  </si>
  <si>
    <t>NVIDIA Jetson</t>
  </si>
  <si>
    <t>Case for Jetson</t>
  </si>
  <si>
    <t>Camera</t>
  </si>
  <si>
    <t>Camera frame</t>
  </si>
  <si>
    <t>Lighting</t>
  </si>
  <si>
    <t>Encoder</t>
  </si>
  <si>
    <t>Cables</t>
  </si>
  <si>
    <t>National Instruments RIO</t>
  </si>
  <si>
    <t>Production</t>
  </si>
  <si>
    <t>Camera Housing</t>
  </si>
  <si>
    <t>Ethernet Switch</t>
  </si>
  <si>
    <t>WiFi Access Point</t>
  </si>
  <si>
    <t>Travel</t>
  </si>
  <si>
    <t>Gimbal mount</t>
  </si>
  <si>
    <t>Labor</t>
  </si>
  <si>
    <t>Salaries and Wages</t>
  </si>
  <si>
    <t>Field Work</t>
  </si>
  <si>
    <t>Travel Costs</t>
  </si>
  <si>
    <t>Equipment</t>
  </si>
  <si>
    <t>Indirect Costs</t>
  </si>
  <si>
    <t>Supplies</t>
  </si>
  <si>
    <t>Salaries</t>
  </si>
  <si>
    <t xml:space="preserve">Mechanical </t>
  </si>
  <si>
    <t>Per Hour</t>
  </si>
  <si>
    <t>Hours</t>
  </si>
  <si>
    <t>Weeks</t>
  </si>
  <si>
    <t>Total</t>
  </si>
  <si>
    <t>ERE</t>
  </si>
  <si>
    <t>ERE Rate</t>
  </si>
  <si>
    <t>Subtotal</t>
  </si>
  <si>
    <t>Field Operator</t>
  </si>
  <si>
    <t>Vehicle Rental</t>
  </si>
  <si>
    <t>Per Day</t>
  </si>
  <si>
    <t>Miles</t>
  </si>
  <si>
    <t>Per Mile</t>
  </si>
  <si>
    <t>Days</t>
  </si>
  <si>
    <t>Trips</t>
  </si>
  <si>
    <t>In State</t>
  </si>
  <si>
    <t>Yuma Lodging</t>
  </si>
  <si>
    <t>Yuma M&amp;IE</t>
  </si>
  <si>
    <t>Grand Total</t>
  </si>
  <si>
    <t>Out of State</t>
  </si>
  <si>
    <t>Conference Fee</t>
  </si>
  <si>
    <t>Flight</t>
  </si>
  <si>
    <t>Per Diem</t>
  </si>
  <si>
    <t>Rotary Encoder</t>
  </si>
  <si>
    <t>LED Lamps</t>
  </si>
  <si>
    <t>WIFI Access Point</t>
  </si>
  <si>
    <t>Encoder Power Supply</t>
  </si>
  <si>
    <t>Jetson Power Supply</t>
  </si>
  <si>
    <t>NVIDIA Enclosure</t>
  </si>
  <si>
    <t>Lens</t>
  </si>
  <si>
    <t>9411 Module for RIO</t>
  </si>
  <si>
    <t>9403 Module for RIO</t>
  </si>
  <si>
    <t>Cost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</si>
</sst>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0" borderId="0" xfId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i.com/en-us/shop/hardware/products/compactrio-chassis.html" TargetMode="External"/><Relationship Id="rId3" Type="http://schemas.openxmlformats.org/officeDocument/2006/relationships/hyperlink" Target="https://www.automationdirect.com/adc/overview/catalog/sensors_-z-_encoders/rotary_encoders/heavy_duty_incremental_encoders_(quadrature)" TargetMode="External"/><Relationship Id="rId7" Type="http://schemas.openxmlformats.org/officeDocument/2006/relationships/hyperlink" Target="https://www.automation24.com/surface-mount-light-led2work-111510-01-tubeled-40-12w?gclid=Cj0KCQiA3rKQBhCNARIsACUEW_YzmznyvXKfrirr1UhApJSuYH6NxCMhAHkN8ok2fKsEETdnFSq1onoaAq41EALw_wcB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expedia.com/Flights-Search?flight-type=on&amp;mode=search&amp;trip=roundtrip&amp;leg1=from%3APhoenix+%28PHX+-+Sky+Harbor+Intl.%29%2Cto%3AParis+%28CDG+-+Roissy-Charles+de+Gaulle%29%2Cdeparture%3A8%2F13%2F2022TANYT&amp;options=cabinclass%3Aeconomy&amp;leg2=from%3AParis+%28CDG+-+Roissy-Charles+de+Gaulle%29%2Cto%3APhoenix+%28PHX+-+Sky+Harbor+Intl.%29%2Cdeparture%3A8%2F20%2F2022TANYT&amp;passengers=children%3A0%2Cadults%3A1%2Cseniors%3A0%2Cinfantinlap%3AY&amp;fromDate=8%2F13%2F2022&amp;toDate=8%2F20%2F2022&amp;d1=2022-08-13&amp;d2=2022-08-20" TargetMode="External"/><Relationship Id="rId1" Type="http://schemas.openxmlformats.org/officeDocument/2006/relationships/hyperlink" Target="https://www.ihc2022.org/about-ihc/ihc-at-a-glance/" TargetMode="External"/><Relationship Id="rId6" Type="http://schemas.openxmlformats.org/officeDocument/2006/relationships/hyperlink" Target="https://www.bhphotovideo.com/c/product/889132-REG/computar_M6Z1212_3S_2_3_12_5_to.html/?ap=y&amp;ap=y&amp;smp=y&amp;smp=y&amp;lsft=BI%3A514&amp;gclid=Cj0KCQiA3rKQBhCNARIsACUEW_YHWPFos3kRCzWECOwVFZhvP_P53AviHD_Fvx7ZccNa9WCwMImq3rkaAhG5EALw_wcB" TargetMode="External"/><Relationship Id="rId11" Type="http://schemas.openxmlformats.org/officeDocument/2006/relationships/hyperlink" Target="https://www.amazon.com/TP-Link-Wireless-MU-MIMO-Gigabit-EAP225-Outdoor/dp/B07953S2FD/ref=sr_1_3?crid=1I4DCAA69WEUD&amp;keywords=wifi%2Boutdoor%2Bap&amp;qid=1645036676&amp;sprefix=wifi%2Boutdoor%2Bap%2Caps%2C153&amp;sr=8-3&amp;th=1" TargetMode="External"/><Relationship Id="rId5" Type="http://schemas.openxmlformats.org/officeDocument/2006/relationships/hyperlink" Target="https://www.mouser.com/ProductDetail/Basler/108418?qs=pBJMDPsKWf0p87CSR0jLzQ%3D%3D" TargetMode="External"/><Relationship Id="rId10" Type="http://schemas.openxmlformats.org/officeDocument/2006/relationships/hyperlink" Target="https://www.ni.com/en-us/shop/hardware/products/c-series-digital-module.html?modelId=122212" TargetMode="External"/><Relationship Id="rId4" Type="http://schemas.openxmlformats.org/officeDocument/2006/relationships/hyperlink" Target="https://www.amazon.com/dp/B076HZFY3F?ref=ppx_yo2_dt_b_product_details&amp;th=1" TargetMode="External"/><Relationship Id="rId9" Type="http://schemas.openxmlformats.org/officeDocument/2006/relationships/hyperlink" Target="https://www.ni.com/en-us/shop/hardware/products/c-series-digital-module.html?modelId=1222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33D0-3795-4D4F-879D-4A17FF414F35}">
  <dimension ref="A1:B17"/>
  <sheetViews>
    <sheetView workbookViewId="0">
      <selection activeCell="D18" sqref="D18"/>
    </sheetView>
  </sheetViews>
  <sheetFormatPr defaultRowHeight="15" x14ac:dyDescent="0.25"/>
  <cols>
    <col min="1" max="1" width="26.85546875" customWidth="1"/>
  </cols>
  <sheetData>
    <row r="1" spans="1:2" x14ac:dyDescent="0.25">
      <c r="A1" t="s">
        <v>0</v>
      </c>
      <c r="B1">
        <f>SUM(B2:B9)</f>
        <v>3150</v>
      </c>
    </row>
    <row r="2" spans="1:2" x14ac:dyDescent="0.25">
      <c r="A2" t="s">
        <v>1</v>
      </c>
      <c r="B2">
        <v>500</v>
      </c>
    </row>
    <row r="3" spans="1:2" x14ac:dyDescent="0.25">
      <c r="A3" t="s">
        <v>2</v>
      </c>
      <c r="B3">
        <v>50</v>
      </c>
    </row>
    <row r="4" spans="1:2" x14ac:dyDescent="0.25">
      <c r="A4" t="s">
        <v>3</v>
      </c>
      <c r="B4">
        <v>1000</v>
      </c>
    </row>
    <row r="5" spans="1:2" x14ac:dyDescent="0.25">
      <c r="A5" t="s">
        <v>4</v>
      </c>
      <c r="B5">
        <v>100</v>
      </c>
    </row>
    <row r="6" spans="1:2" x14ac:dyDescent="0.25">
      <c r="A6" t="s">
        <v>5</v>
      </c>
      <c r="B6">
        <v>100</v>
      </c>
    </row>
    <row r="7" spans="1:2" x14ac:dyDescent="0.25">
      <c r="A7" t="s">
        <v>6</v>
      </c>
      <c r="B7">
        <v>350</v>
      </c>
    </row>
    <row r="8" spans="1:2" x14ac:dyDescent="0.25">
      <c r="A8" t="s">
        <v>7</v>
      </c>
      <c r="B8">
        <v>50</v>
      </c>
    </row>
    <row r="9" spans="1:2" x14ac:dyDescent="0.25">
      <c r="A9" t="s">
        <v>8</v>
      </c>
      <c r="B9">
        <v>1000</v>
      </c>
    </row>
    <row r="11" spans="1:2" x14ac:dyDescent="0.25">
      <c r="A11" t="s">
        <v>9</v>
      </c>
      <c r="B11">
        <f>SUM(B12:B17)</f>
        <v>2550</v>
      </c>
    </row>
    <row r="12" spans="1:2" x14ac:dyDescent="0.25">
      <c r="A12" t="s">
        <v>14</v>
      </c>
      <c r="B12">
        <v>300</v>
      </c>
    </row>
    <row r="13" spans="1:2" x14ac:dyDescent="0.25">
      <c r="A13" t="s">
        <v>10</v>
      </c>
      <c r="B13">
        <v>300</v>
      </c>
    </row>
    <row r="14" spans="1:2" x14ac:dyDescent="0.25">
      <c r="A14" t="s">
        <v>11</v>
      </c>
      <c r="B14">
        <v>100</v>
      </c>
    </row>
    <row r="15" spans="1:2" x14ac:dyDescent="0.25">
      <c r="A15" t="s">
        <v>12</v>
      </c>
      <c r="B15">
        <v>100</v>
      </c>
    </row>
    <row r="16" spans="1:2" x14ac:dyDescent="0.25">
      <c r="A16" t="s">
        <v>13</v>
      </c>
      <c r="B16">
        <v>750</v>
      </c>
    </row>
    <row r="17" spans="1:2" x14ac:dyDescent="0.25">
      <c r="A17" t="s">
        <v>15</v>
      </c>
      <c r="B17"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5955-83C2-4E10-8611-71A8EF100349}">
  <dimension ref="A2:I59"/>
  <sheetViews>
    <sheetView tabSelected="1" topLeftCell="A10" workbookViewId="0">
      <selection activeCell="A53" sqref="A53"/>
    </sheetView>
  </sheetViews>
  <sheetFormatPr defaultRowHeight="15" x14ac:dyDescent="0.25"/>
  <cols>
    <col min="1" max="1" width="23.42578125" customWidth="1"/>
    <col min="9" max="9" width="11.42578125" customWidth="1"/>
  </cols>
  <sheetData>
    <row r="2" spans="1:2" x14ac:dyDescent="0.25">
      <c r="A2" t="s">
        <v>16</v>
      </c>
      <c r="B2" s="1">
        <f>SUM(B3:B4)</f>
        <v>2670.6</v>
      </c>
    </row>
    <row r="3" spans="1:2" x14ac:dyDescent="0.25">
      <c r="A3" t="str">
        <f>A25</f>
        <v xml:space="preserve">Mechanical </v>
      </c>
      <c r="B3">
        <f>H25</f>
        <v>1965</v>
      </c>
    </row>
    <row r="4" spans="1:2" x14ac:dyDescent="0.25">
      <c r="A4" t="str">
        <f>A26</f>
        <v>Field Operator</v>
      </c>
      <c r="B4">
        <f>H26</f>
        <v>705.6</v>
      </c>
    </row>
    <row r="6" spans="1:2" x14ac:dyDescent="0.25">
      <c r="A6" t="s">
        <v>17</v>
      </c>
      <c r="B6" s="1">
        <f>H30</f>
        <v>1407.72</v>
      </c>
    </row>
    <row r="8" spans="1:2" x14ac:dyDescent="0.25">
      <c r="A8" t="s">
        <v>18</v>
      </c>
      <c r="B8" s="1">
        <f>SUM(B9:B10)</f>
        <v>6571.72</v>
      </c>
    </row>
    <row r="9" spans="1:2" x14ac:dyDescent="0.25">
      <c r="A9" t="s">
        <v>38</v>
      </c>
      <c r="B9">
        <f>H34</f>
        <v>2241.7200000000003</v>
      </c>
    </row>
    <row r="10" spans="1:2" x14ac:dyDescent="0.25">
      <c r="A10" t="s">
        <v>42</v>
      </c>
      <c r="B10">
        <f>H41</f>
        <v>4330</v>
      </c>
    </row>
    <row r="12" spans="1:2" x14ac:dyDescent="0.25">
      <c r="A12" t="s">
        <v>21</v>
      </c>
      <c r="B12" s="1">
        <f>H59</f>
        <v>6789</v>
      </c>
    </row>
    <row r="14" spans="1:2" x14ac:dyDescent="0.25">
      <c r="A14" t="s">
        <v>19</v>
      </c>
      <c r="B14" s="1">
        <v>0</v>
      </c>
    </row>
    <row r="16" spans="1:2" x14ac:dyDescent="0.25">
      <c r="A16" t="s">
        <v>30</v>
      </c>
      <c r="B16">
        <f>B8+B2+B12</f>
        <v>16031.32</v>
      </c>
    </row>
    <row r="17" spans="1:8" x14ac:dyDescent="0.25">
      <c r="A17" t="s">
        <v>20</v>
      </c>
      <c r="B17">
        <f>B16*C17</f>
        <v>2356.6040399999997</v>
      </c>
      <c r="C17">
        <v>0.14699999999999999</v>
      </c>
      <c r="D17" t="s">
        <v>55</v>
      </c>
    </row>
    <row r="19" spans="1:8" x14ac:dyDescent="0.25">
      <c r="A19" t="s">
        <v>41</v>
      </c>
      <c r="B19">
        <f>SUM(B16:B17)</f>
        <v>18387.924039999998</v>
      </c>
    </row>
    <row r="24" spans="1:8" x14ac:dyDescent="0.25">
      <c r="A24" t="s">
        <v>22</v>
      </c>
      <c r="B24" t="s">
        <v>24</v>
      </c>
      <c r="C24" t="s">
        <v>25</v>
      </c>
      <c r="D24" t="s">
        <v>26</v>
      </c>
      <c r="E24" t="s">
        <v>30</v>
      </c>
      <c r="F24" t="s">
        <v>29</v>
      </c>
      <c r="G24" t="s">
        <v>28</v>
      </c>
      <c r="H24" t="s">
        <v>27</v>
      </c>
    </row>
    <row r="25" spans="1:8" x14ac:dyDescent="0.25">
      <c r="A25" t="s">
        <v>23</v>
      </c>
      <c r="B25">
        <v>25</v>
      </c>
      <c r="C25">
        <v>20</v>
      </c>
      <c r="D25">
        <v>3</v>
      </c>
      <c r="E25">
        <f>B25*C25*D25</f>
        <v>1500</v>
      </c>
      <c r="F25">
        <v>0.31</v>
      </c>
      <c r="G25">
        <f>F25*E25</f>
        <v>465</v>
      </c>
      <c r="H25">
        <f>G25+E25</f>
        <v>1965</v>
      </c>
    </row>
    <row r="26" spans="1:8" x14ac:dyDescent="0.25">
      <c r="A26" t="s">
        <v>31</v>
      </c>
      <c r="B26">
        <v>15</v>
      </c>
      <c r="C26">
        <v>2</v>
      </c>
      <c r="D26">
        <v>20</v>
      </c>
      <c r="E26">
        <f>B26*C26*D26</f>
        <v>600</v>
      </c>
      <c r="F26">
        <v>0.17599999999999999</v>
      </c>
      <c r="G26">
        <f>F26*E26</f>
        <v>105.6</v>
      </c>
      <c r="H26">
        <f>G26+E26</f>
        <v>705.6</v>
      </c>
    </row>
    <row r="27" spans="1:8" x14ac:dyDescent="0.25">
      <c r="H27">
        <f>SUM(H25:H26)</f>
        <v>2670.6</v>
      </c>
    </row>
    <row r="29" spans="1:8" x14ac:dyDescent="0.25">
      <c r="A29" t="s">
        <v>38</v>
      </c>
      <c r="B29" t="s">
        <v>33</v>
      </c>
      <c r="C29" t="s">
        <v>36</v>
      </c>
      <c r="D29" t="s">
        <v>34</v>
      </c>
      <c r="E29" t="s">
        <v>35</v>
      </c>
      <c r="F29" t="s">
        <v>30</v>
      </c>
      <c r="G29" t="s">
        <v>37</v>
      </c>
      <c r="H29" t="s">
        <v>27</v>
      </c>
    </row>
    <row r="30" spans="1:8" x14ac:dyDescent="0.25">
      <c r="A30" t="s">
        <v>32</v>
      </c>
      <c r="B30">
        <v>67.31</v>
      </c>
      <c r="C30">
        <v>2</v>
      </c>
      <c r="D30">
        <v>500</v>
      </c>
      <c r="E30">
        <v>0.2</v>
      </c>
      <c r="F30">
        <f>D30*E30</f>
        <v>100</v>
      </c>
      <c r="G30">
        <v>6</v>
      </c>
      <c r="H30">
        <f>G30*((C30*B30) + F30)</f>
        <v>1407.72</v>
      </c>
    </row>
    <row r="31" spans="1:8" x14ac:dyDescent="0.25">
      <c r="A31" t="s">
        <v>39</v>
      </c>
      <c r="B31">
        <v>94</v>
      </c>
      <c r="H31">
        <f>G30*B31</f>
        <v>564</v>
      </c>
    </row>
    <row r="32" spans="1:8" x14ac:dyDescent="0.25">
      <c r="A32" t="s">
        <v>40</v>
      </c>
      <c r="B32">
        <v>45</v>
      </c>
      <c r="H32">
        <f>G30*B32</f>
        <v>270</v>
      </c>
    </row>
    <row r="33" spans="1:9" x14ac:dyDescent="0.25">
      <c r="B33" s="1"/>
      <c r="C33" s="1"/>
      <c r="D33" s="1"/>
      <c r="E33" s="1"/>
      <c r="F33" s="1"/>
      <c r="G33" s="1"/>
      <c r="H33" s="1"/>
    </row>
    <row r="34" spans="1:9" x14ac:dyDescent="0.25">
      <c r="H34">
        <f>SUM(H30:H33)</f>
        <v>2241.7200000000003</v>
      </c>
      <c r="I34" t="s">
        <v>41</v>
      </c>
    </row>
    <row r="36" spans="1:9" x14ac:dyDescent="0.25">
      <c r="A36" t="s">
        <v>42</v>
      </c>
      <c r="C36" t="s">
        <v>36</v>
      </c>
      <c r="H36" t="s">
        <v>27</v>
      </c>
    </row>
    <row r="37" spans="1:9" x14ac:dyDescent="0.25">
      <c r="A37" s="2" t="s">
        <v>43</v>
      </c>
      <c r="B37">
        <v>330</v>
      </c>
      <c r="H37">
        <f>B37</f>
        <v>330</v>
      </c>
    </row>
    <row r="38" spans="1:9" x14ac:dyDescent="0.25">
      <c r="A38" s="2" t="s">
        <v>44</v>
      </c>
      <c r="B38">
        <v>1100</v>
      </c>
      <c r="H38">
        <f>B38</f>
        <v>1100</v>
      </c>
    </row>
    <row r="39" spans="1:9" x14ac:dyDescent="0.25">
      <c r="A39" t="s">
        <v>45</v>
      </c>
      <c r="B39">
        <v>580</v>
      </c>
      <c r="C39">
        <v>5</v>
      </c>
      <c r="H39">
        <f>C39*B39</f>
        <v>2900</v>
      </c>
    </row>
    <row r="40" spans="1:9" x14ac:dyDescent="0.25">
      <c r="B40" s="1"/>
      <c r="C40" s="1"/>
      <c r="D40" s="1"/>
      <c r="E40" s="1"/>
      <c r="F40" s="1"/>
      <c r="G40" s="1"/>
      <c r="H40" s="1"/>
    </row>
    <row r="41" spans="1:9" x14ac:dyDescent="0.25">
      <c r="H41">
        <f>SUM(H37:H40)</f>
        <v>4330</v>
      </c>
      <c r="I41" t="s">
        <v>41</v>
      </c>
    </row>
    <row r="43" spans="1:9" x14ac:dyDescent="0.25">
      <c r="A43" t="s">
        <v>21</v>
      </c>
    </row>
    <row r="44" spans="1:9" x14ac:dyDescent="0.25">
      <c r="A44" s="2" t="s">
        <v>46</v>
      </c>
      <c r="B44">
        <v>1</v>
      </c>
      <c r="C44">
        <v>269</v>
      </c>
      <c r="H44">
        <f>B44*C44</f>
        <v>269</v>
      </c>
    </row>
    <row r="45" spans="1:9" x14ac:dyDescent="0.25">
      <c r="A45" t="s">
        <v>1</v>
      </c>
      <c r="B45">
        <v>2</v>
      </c>
      <c r="C45">
        <v>459</v>
      </c>
      <c r="H45">
        <f t="shared" ref="H45:H57" si="0">B45*C45</f>
        <v>918</v>
      </c>
    </row>
    <row r="46" spans="1:9" x14ac:dyDescent="0.25">
      <c r="A46" t="s">
        <v>51</v>
      </c>
      <c r="B46">
        <v>2</v>
      </c>
      <c r="C46">
        <v>25</v>
      </c>
      <c r="H46">
        <f t="shared" si="0"/>
        <v>50</v>
      </c>
    </row>
    <row r="47" spans="1:9" x14ac:dyDescent="0.25">
      <c r="A47" s="2" t="s">
        <v>47</v>
      </c>
      <c r="B47">
        <v>4</v>
      </c>
      <c r="C47">
        <v>150</v>
      </c>
      <c r="H47">
        <f t="shared" si="0"/>
        <v>600</v>
      </c>
    </row>
    <row r="48" spans="1:9" x14ac:dyDescent="0.25">
      <c r="A48" s="2" t="s">
        <v>8</v>
      </c>
      <c r="B48">
        <v>1</v>
      </c>
      <c r="C48">
        <v>1567</v>
      </c>
      <c r="H48">
        <f t="shared" si="0"/>
        <v>1567</v>
      </c>
    </row>
    <row r="49" spans="1:9" x14ac:dyDescent="0.25">
      <c r="A49" s="2" t="s">
        <v>53</v>
      </c>
      <c r="B49">
        <v>1</v>
      </c>
      <c r="C49">
        <v>372</v>
      </c>
      <c r="H49">
        <f t="shared" si="0"/>
        <v>372</v>
      </c>
    </row>
    <row r="50" spans="1:9" x14ac:dyDescent="0.25">
      <c r="A50" s="2" t="s">
        <v>54</v>
      </c>
      <c r="B50">
        <v>1</v>
      </c>
      <c r="C50">
        <v>656</v>
      </c>
      <c r="H50">
        <f t="shared" si="0"/>
        <v>656</v>
      </c>
    </row>
    <row r="51" spans="1:9" x14ac:dyDescent="0.25">
      <c r="A51" t="s">
        <v>7</v>
      </c>
      <c r="B51">
        <v>1</v>
      </c>
      <c r="C51">
        <v>75</v>
      </c>
      <c r="H51">
        <f t="shared" si="0"/>
        <v>75</v>
      </c>
    </row>
    <row r="52" spans="1:9" x14ac:dyDescent="0.25">
      <c r="A52" s="2" t="s">
        <v>3</v>
      </c>
      <c r="B52">
        <v>2</v>
      </c>
      <c r="C52">
        <v>730</v>
      </c>
      <c r="H52">
        <f t="shared" si="0"/>
        <v>1460</v>
      </c>
    </row>
    <row r="53" spans="1:9" x14ac:dyDescent="0.25">
      <c r="A53" s="2" t="s">
        <v>52</v>
      </c>
      <c r="B53">
        <v>2</v>
      </c>
      <c r="C53">
        <v>320</v>
      </c>
      <c r="H53">
        <f t="shared" si="0"/>
        <v>640</v>
      </c>
    </row>
    <row r="54" spans="1:9" x14ac:dyDescent="0.25">
      <c r="A54" s="2" t="s">
        <v>11</v>
      </c>
      <c r="B54">
        <v>1</v>
      </c>
      <c r="C54">
        <v>50</v>
      </c>
      <c r="H54">
        <f t="shared" si="0"/>
        <v>50</v>
      </c>
    </row>
    <row r="55" spans="1:9" x14ac:dyDescent="0.25">
      <c r="A55" s="2" t="s">
        <v>48</v>
      </c>
      <c r="B55">
        <v>1</v>
      </c>
      <c r="C55">
        <v>70</v>
      </c>
      <c r="H55">
        <f t="shared" si="0"/>
        <v>70</v>
      </c>
    </row>
    <row r="56" spans="1:9" x14ac:dyDescent="0.25">
      <c r="A56" t="s">
        <v>49</v>
      </c>
      <c r="B56">
        <v>1</v>
      </c>
      <c r="C56">
        <v>12</v>
      </c>
      <c r="H56">
        <f t="shared" si="0"/>
        <v>12</v>
      </c>
    </row>
    <row r="57" spans="1:9" x14ac:dyDescent="0.25">
      <c r="A57" t="s">
        <v>50</v>
      </c>
      <c r="B57">
        <v>2</v>
      </c>
      <c r="C57">
        <v>25</v>
      </c>
      <c r="H57">
        <f t="shared" si="0"/>
        <v>50</v>
      </c>
    </row>
    <row r="58" spans="1:9" x14ac:dyDescent="0.25">
      <c r="B58" s="3"/>
      <c r="C58" s="3"/>
      <c r="D58" s="3"/>
      <c r="E58" s="3"/>
      <c r="F58" s="3"/>
      <c r="G58" s="3"/>
      <c r="H58" s="3"/>
    </row>
    <row r="59" spans="1:9" x14ac:dyDescent="0.25">
      <c r="H59">
        <f>SUM(H44:H58)</f>
        <v>6789</v>
      </c>
      <c r="I59" t="s">
        <v>41</v>
      </c>
    </row>
  </sheetData>
  <hyperlinks>
    <hyperlink ref="A37" r:id="rId1" xr:uid="{9C479BB3-82F2-4395-A660-F1787B76CCF6}"/>
    <hyperlink ref="A38" r:id="rId2" xr:uid="{A3446C7E-F8DC-4A68-913F-FF8875B5D0C4}"/>
    <hyperlink ref="A44" r:id="rId3" xr:uid="{9E469AA3-DD30-4EAA-9A15-286D2FAD659A}"/>
    <hyperlink ref="A54" r:id="rId4" xr:uid="{9EE6677C-4BC6-482B-AE24-97D91E232E7F}"/>
    <hyperlink ref="A52" r:id="rId5" xr:uid="{982E841B-C28D-48F3-B3C6-4CAD34FDE3D0}"/>
    <hyperlink ref="A53" r:id="rId6" xr:uid="{7914963D-7DA0-4EC9-A3A2-5B25A1537714}"/>
    <hyperlink ref="A47" r:id="rId7" xr:uid="{7259F2E8-4FD5-475D-83CD-F9191AE4B6F8}"/>
    <hyperlink ref="A48" r:id="rId8" xr:uid="{7F814EF3-FA5C-4B95-A09C-4986C8BCECE0}"/>
    <hyperlink ref="A49" r:id="rId9" display="Interface Module for RIO" xr:uid="{2A2848E5-3D88-4F47-98B6-D2E492684205}"/>
    <hyperlink ref="A50" r:id="rId10" display="Interface Module for RIO" xr:uid="{33AD23EC-7275-49FA-AC61-333EBDE75EAB}"/>
    <hyperlink ref="A55" r:id="rId11" xr:uid="{EF43711C-2789-4E96-97B5-89EBF3BDDB59}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2022-02-03T19:54:00Z</dcterms:created>
  <dcterms:modified xsi:type="dcterms:W3CDTF">2022-02-17T20:10:38Z</dcterms:modified>
</cp:coreProperties>
</file>