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r\Documents\NSS\Projects\Car-Wash-Capstone\data\"/>
    </mc:Choice>
  </mc:AlternateContent>
  <xr:revisionPtr revIDLastSave="0" documentId="13_ncr:1_{C08C4BB8-6077-4E49-908F-6E43211B9A33}" xr6:coauthVersionLast="45" xr6:coauthVersionMax="45" xr10:uidLastSave="{00000000-0000-0000-0000-000000000000}"/>
  <bookViews>
    <workbookView xWindow="-120" yWindow="-120" windowWidth="29040" windowHeight="15840" xr2:uid="{541C1CEF-9207-4DFC-BA7A-2496AF5DA0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M18" i="1"/>
  <c r="G6" i="1"/>
  <c r="L15" i="1" l="1"/>
  <c r="L14" i="1"/>
  <c r="L13" i="1"/>
  <c r="L12" i="1"/>
  <c r="L11" i="1"/>
  <c r="L10" i="1"/>
  <c r="K15" i="1"/>
  <c r="K14" i="1"/>
  <c r="K13" i="1"/>
  <c r="K12" i="1"/>
  <c r="K10" i="1"/>
  <c r="K11" i="1"/>
  <c r="L17" i="1"/>
  <c r="I6" i="1"/>
  <c r="L6" i="1" l="1"/>
  <c r="K6" i="1"/>
  <c r="J6" i="1"/>
  <c r="F17" i="1"/>
  <c r="H2" i="1"/>
  <c r="J2" i="1" l="1"/>
  <c r="M2" i="1" s="1"/>
  <c r="H22" i="1" s="1"/>
  <c r="G17" i="1"/>
  <c r="G10" i="1"/>
  <c r="G11" i="1"/>
  <c r="G13" i="1"/>
  <c r="G14" i="1"/>
  <c r="G15" i="1"/>
  <c r="G16" i="1"/>
  <c r="G12" i="1"/>
  <c r="B17" i="1"/>
  <c r="K2" i="1" l="1"/>
  <c r="L2" i="1" s="1"/>
  <c r="L18" i="1" l="1"/>
  <c r="H23" i="1" s="1"/>
  <c r="H24" i="1" s="1"/>
  <c r="K18" i="1"/>
</calcChain>
</file>

<file path=xl/sharedStrings.xml><?xml version="1.0" encoding="utf-8"?>
<sst xmlns="http://schemas.openxmlformats.org/spreadsheetml/2006/main" count="63" uniqueCount="57">
  <si>
    <t>start_up_costs</t>
  </si>
  <si>
    <t>land</t>
  </si>
  <si>
    <t>site work</t>
  </si>
  <si>
    <t>conveyer material/install</t>
  </si>
  <si>
    <t>building construction</t>
  </si>
  <si>
    <t>utility tap-ins</t>
  </si>
  <si>
    <t>signage</t>
  </si>
  <si>
    <t>marketing</t>
  </si>
  <si>
    <t>est_price</t>
  </si>
  <si>
    <t>building permit</t>
  </si>
  <si>
    <t>sewer/discharge permit</t>
  </si>
  <si>
    <t>signage permit</t>
  </si>
  <si>
    <t>security system</t>
  </si>
  <si>
    <t>Canopy/Awnings</t>
  </si>
  <si>
    <t>Vacuums</t>
  </si>
  <si>
    <t>architect drawings</t>
  </si>
  <si>
    <t>AADT</t>
  </si>
  <si>
    <t>capture rate</t>
  </si>
  <si>
    <t>daily_washes</t>
  </si>
  <si>
    <t>daily_gross_income</t>
  </si>
  <si>
    <t>avg_car_wash_cost</t>
  </si>
  <si>
    <t>weekly_gross_income</t>
  </si>
  <si>
    <t>monthly_gross_income</t>
  </si>
  <si>
    <t>yearly_gross_income</t>
  </si>
  <si>
    <t>Washington</t>
  </si>
  <si>
    <t>electricity</t>
  </si>
  <si>
    <t>natural gas</t>
  </si>
  <si>
    <t>water</t>
  </si>
  <si>
    <t>detergents/chemicals</t>
  </si>
  <si>
    <t>repairs/maintenance</t>
  </si>
  <si>
    <t>administrative expenses</t>
  </si>
  <si>
    <t>total</t>
  </si>
  <si>
    <t>expenses_per_car</t>
  </si>
  <si>
    <t>county</t>
  </si>
  <si>
    <t>employee pay</t>
  </si>
  <si>
    <t>cost</t>
  </si>
  <si>
    <t>monthly_cost</t>
  </si>
  <si>
    <t>annual_cost</t>
  </si>
  <si>
    <t>average_hours_per_day</t>
  </si>
  <si>
    <t>hourly_rate</t>
  </si>
  <si>
    <t>num_of_employees</t>
  </si>
  <si>
    <t>daily_empl_expense</t>
  </si>
  <si>
    <t>total_hours_per_day</t>
  </si>
  <si>
    <t>weekly</t>
  </si>
  <si>
    <t>monthly</t>
  </si>
  <si>
    <t>annual</t>
  </si>
  <si>
    <t>detergent/chemicals</t>
  </si>
  <si>
    <t>repairs/maintanence</t>
  </si>
  <si>
    <t>adminstrative expenses</t>
  </si>
  <si>
    <t>total_per day</t>
  </si>
  <si>
    <t>loan</t>
  </si>
  <si>
    <t>expenses</t>
  </si>
  <si>
    <t>Equipment</t>
  </si>
  <si>
    <t>total profit</t>
  </si>
  <si>
    <t>total expenses</t>
  </si>
  <si>
    <t>gross income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</si>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</sst>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44" fontId="0" fillId="0" borderId="0" xfId="1" applyFont="1" applyAlignment="1">
      <alignment vertical="center"/>
    </xf>
    <xf numFmtId="0" fontId="2" fillId="0" borderId="1" xfId="2" applyAlignment="1">
      <alignment vertical="center"/>
    </xf>
    <xf numFmtId="44" fontId="2" fillId="0" borderId="1" xfId="2" applyNumberFormat="1" applyAlignment="1">
      <alignment vertical="center"/>
    </xf>
    <xf numFmtId="4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2" fillId="0" borderId="3" xfId="2" applyBorder="1" applyAlignment="1">
      <alignment vertical="center"/>
    </xf>
    <xf numFmtId="44" fontId="2" fillId="0" borderId="3" xfId="2" applyNumberFormat="1" applyBorder="1" applyAlignment="1">
      <alignment vertical="center"/>
    </xf>
    <xf numFmtId="0" fontId="2" fillId="0" borderId="2" xfId="0" applyFont="1" applyBorder="1" applyAlignment="1">
      <alignment vertical="center"/>
    </xf>
    <xf numFmtId="44" fontId="2" fillId="0" borderId="2" xfId="1" applyFont="1" applyBorder="1" applyAlignment="1">
      <alignment vertical="center"/>
    </xf>
    <xf numFmtId="0" fontId="0" fillId="0" borderId="2" xfId="0" applyBorder="1" applyAlignment="1">
      <alignment vertical="center"/>
    </xf>
    <xf numFmtId="44" fontId="0" fillId="0" borderId="2" xfId="1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164" fontId="0" fillId="0" borderId="2" xfId="3" applyNumberFormat="1" applyFont="1" applyBorder="1" applyAlignment="1">
      <alignment vertical="center"/>
    </xf>
    <xf numFmtId="44" fontId="2" fillId="0" borderId="3" xfId="1" applyFont="1" applyBorder="1" applyAlignment="1">
      <alignment vertical="center"/>
    </xf>
    <xf numFmtId="44" fontId="0" fillId="0" borderId="2" xfId="0" applyNumberFormat="1" applyBorder="1" applyAlignment="1">
      <alignment vertical="center"/>
    </xf>
    <xf numFmtId="10" fontId="0" fillId="0" borderId="0" xfId="4" applyNumberFormat="1" applyFont="1" applyAlignment="1">
      <alignment vertical="center"/>
    </xf>
  </cellXfs>
  <cellStyles count="5">
    <cellStyle name="Comma" xfId="3" builtinId="3"/>
    <cellStyle name="Currency" xfId="1" builtinId="4"/>
    <cellStyle name="Normal" xfId="0" builtinId="0"/>
    <cellStyle name="Percent" xfId="4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2ED2-222D-4C74-8776-FC877525331E}">
  <dimension ref="A1:P31"/>
  <sheetViews>
    <sheetView tabSelected="1" workbookViewId="0">
      <selection activeCell="K23" sqref="K23"/>
    </sheetView>
  </sheetViews>
  <sheetFormatPr defaultRowHeight="20.100000000000001" customHeight="1" x14ac:dyDescent="0.25"/>
  <cols>
    <col min="1" max="1" width="23.7109375" style="1" bestFit="1" customWidth="1"/>
    <col min="2" max="2" width="12.5703125" style="2" bestFit="1" customWidth="1"/>
    <col min="3" max="3" width="9.140625" style="1"/>
    <col min="4" max="4" width="20.42578125" style="1" bestFit="1" customWidth="1"/>
    <col min="5" max="5" width="23.140625" style="1" bestFit="1" customWidth="1"/>
    <col min="6" max="7" width="19.5703125" style="1" bestFit="1" customWidth="1"/>
    <col min="8" max="9" width="19.7109375" style="1" bestFit="1" customWidth="1"/>
    <col min="10" max="10" width="22.5703125" style="1" bestFit="1" customWidth="1"/>
    <col min="11" max="11" width="20.85546875" style="1" bestFit="1" customWidth="1"/>
    <col min="12" max="12" width="22" style="1" bestFit="1" customWidth="1"/>
    <col min="13" max="13" width="28.28515625" style="1" bestFit="1" customWidth="1"/>
    <col min="14" max="14" width="19.140625" style="1" bestFit="1" customWidth="1"/>
    <col min="15" max="15" width="23.140625" style="1" bestFit="1" customWidth="1"/>
    <col min="16" max="16" width="11.28515625" style="2" bestFit="1" customWidth="1"/>
    <col min="17" max="17" width="12.7109375" style="1" bestFit="1" customWidth="1"/>
    <col min="18" max="18" width="12.5703125" style="1" bestFit="1" customWidth="1"/>
    <col min="19" max="16384" width="9.140625" style="1"/>
  </cols>
  <sheetData>
    <row r="1" spans="1:13" ht="20.100000000000001" customHeight="1" x14ac:dyDescent="0.25">
      <c r="A1" s="9" t="s">
        <v>0</v>
      </c>
      <c r="B1" s="10" t="s">
        <v>8</v>
      </c>
      <c r="E1" s="9" t="s">
        <v>33</v>
      </c>
      <c r="F1" s="9" t="s">
        <v>16</v>
      </c>
      <c r="G1" s="9" t="s">
        <v>17</v>
      </c>
      <c r="H1" s="9" t="s">
        <v>18</v>
      </c>
      <c r="I1" s="9" t="s">
        <v>20</v>
      </c>
      <c r="J1" s="9" t="s">
        <v>19</v>
      </c>
      <c r="K1" s="9" t="s">
        <v>21</v>
      </c>
      <c r="L1" s="9" t="s">
        <v>22</v>
      </c>
      <c r="M1" s="9" t="s">
        <v>23</v>
      </c>
    </row>
    <row r="2" spans="1:13" ht="20.100000000000001" customHeight="1" x14ac:dyDescent="0.25">
      <c r="A2" s="11" t="s">
        <v>1</v>
      </c>
      <c r="B2" s="12">
        <v>75000</v>
      </c>
      <c r="E2" s="11" t="s">
        <v>24</v>
      </c>
      <c r="F2" s="14">
        <v>18510</v>
      </c>
      <c r="G2" s="11">
        <v>4.0000000000000001E-3</v>
      </c>
      <c r="H2" s="11">
        <f>SUM(F2*G2)</f>
        <v>74.040000000000006</v>
      </c>
      <c r="I2" s="12">
        <v>15</v>
      </c>
      <c r="J2" s="12">
        <f>SUM(H2*I2)</f>
        <v>1110.6000000000001</v>
      </c>
      <c r="K2" s="12">
        <f>SUM(J2*7)</f>
        <v>7774.2000000000007</v>
      </c>
      <c r="L2" s="12">
        <f>SUM(K2*4)</f>
        <v>31096.800000000003</v>
      </c>
      <c r="M2" s="12">
        <f>SUM(J2*350)</f>
        <v>388710.00000000006</v>
      </c>
    </row>
    <row r="3" spans="1:13" ht="20.100000000000001" customHeight="1" x14ac:dyDescent="0.25">
      <c r="A3" s="13" t="s">
        <v>9</v>
      </c>
      <c r="B3" s="12">
        <v>2184</v>
      </c>
    </row>
    <row r="4" spans="1:13" ht="20.100000000000001" customHeight="1" x14ac:dyDescent="0.25">
      <c r="A4" s="13" t="s">
        <v>10</v>
      </c>
      <c r="B4" s="12">
        <v>25</v>
      </c>
    </row>
    <row r="5" spans="1:13" ht="20.100000000000001" customHeight="1" x14ac:dyDescent="0.25">
      <c r="A5" s="13" t="s">
        <v>11</v>
      </c>
      <c r="B5" s="12">
        <v>300</v>
      </c>
      <c r="E5" s="10" t="s">
        <v>40</v>
      </c>
      <c r="F5" s="9" t="s">
        <v>38</v>
      </c>
      <c r="G5" s="9" t="s">
        <v>42</v>
      </c>
      <c r="H5" s="9" t="s">
        <v>39</v>
      </c>
      <c r="I5" s="9" t="s">
        <v>41</v>
      </c>
      <c r="J5" s="9" t="s">
        <v>43</v>
      </c>
      <c r="K5" s="10" t="s">
        <v>44</v>
      </c>
      <c r="L5" s="9" t="s">
        <v>45</v>
      </c>
    </row>
    <row r="6" spans="1:13" ht="20.100000000000001" customHeight="1" thickBot="1" x14ac:dyDescent="0.3">
      <c r="A6" s="11" t="s">
        <v>15</v>
      </c>
      <c r="B6" s="12">
        <v>40000</v>
      </c>
      <c r="E6" s="7">
        <v>10</v>
      </c>
      <c r="F6" s="7">
        <v>4.3150000000000004</v>
      </c>
      <c r="G6" s="7">
        <f>SUM(E6*F6)</f>
        <v>43.150000000000006</v>
      </c>
      <c r="H6" s="15">
        <v>9</v>
      </c>
      <c r="I6" s="15">
        <f>SUM(G6*H6)</f>
        <v>388.35</v>
      </c>
      <c r="J6" s="15">
        <f>SUM(I6*7)</f>
        <v>2718.4500000000003</v>
      </c>
      <c r="K6" s="15">
        <f>SUM(I6*29.2)</f>
        <v>11339.82</v>
      </c>
      <c r="L6" s="15">
        <f>SUM(I6*365)</f>
        <v>141747.75</v>
      </c>
    </row>
    <row r="7" spans="1:13" ht="20.100000000000001" customHeight="1" thickTop="1" x14ac:dyDescent="0.25">
      <c r="A7" s="11" t="s">
        <v>2</v>
      </c>
      <c r="B7" s="12">
        <v>250000</v>
      </c>
    </row>
    <row r="8" spans="1:13" ht="20.100000000000001" customHeight="1" x14ac:dyDescent="0.25">
      <c r="A8" s="11" t="s">
        <v>4</v>
      </c>
      <c r="B8" s="12">
        <v>185000</v>
      </c>
    </row>
    <row r="9" spans="1:13" ht="20.100000000000001" customHeight="1" x14ac:dyDescent="0.25">
      <c r="A9" s="11" t="s">
        <v>3</v>
      </c>
      <c r="B9" s="12">
        <v>211000</v>
      </c>
      <c r="E9" s="9" t="s">
        <v>32</v>
      </c>
      <c r="F9" s="10" t="s">
        <v>35</v>
      </c>
      <c r="G9" s="9" t="s">
        <v>49</v>
      </c>
      <c r="J9" s="9" t="s">
        <v>51</v>
      </c>
      <c r="K9" s="9" t="s">
        <v>36</v>
      </c>
      <c r="L9" s="9" t="s">
        <v>37</v>
      </c>
    </row>
    <row r="10" spans="1:13" ht="20.100000000000001" customHeight="1" x14ac:dyDescent="0.25">
      <c r="A10" s="11" t="s">
        <v>5</v>
      </c>
      <c r="B10" s="12">
        <v>10000</v>
      </c>
      <c r="E10" s="11" t="s">
        <v>25</v>
      </c>
      <c r="F10" s="12">
        <v>-0.5</v>
      </c>
      <c r="G10" s="16">
        <f>SUM(F10*$H$2)</f>
        <v>-37.020000000000003</v>
      </c>
      <c r="J10" s="11" t="s">
        <v>25</v>
      </c>
      <c r="K10" s="16">
        <f t="shared" ref="K10:K15" si="0">SUM(G10*29.2)</f>
        <v>-1080.9840000000002</v>
      </c>
      <c r="L10" s="16">
        <f t="shared" ref="L10:L15" si="1">SUM(G10*350)</f>
        <v>-12957.000000000002</v>
      </c>
    </row>
    <row r="11" spans="1:13" ht="20.100000000000001" customHeight="1" x14ac:dyDescent="0.25">
      <c r="A11" s="11" t="s">
        <v>6</v>
      </c>
      <c r="B11" s="12">
        <v>20000</v>
      </c>
      <c r="E11" s="11" t="s">
        <v>26</v>
      </c>
      <c r="F11" s="12">
        <v>-0.12</v>
      </c>
      <c r="G11" s="16">
        <f t="shared" ref="G11:G17" si="2">SUM(F11*$H$2)</f>
        <v>-8.8848000000000003</v>
      </c>
      <c r="J11" s="11" t="s">
        <v>26</v>
      </c>
      <c r="K11" s="16">
        <f t="shared" si="0"/>
        <v>-259.43616000000003</v>
      </c>
      <c r="L11" s="16">
        <f t="shared" si="1"/>
        <v>-3109.6800000000003</v>
      </c>
    </row>
    <row r="12" spans="1:13" ht="20.100000000000001" customHeight="1" x14ac:dyDescent="0.25">
      <c r="A12" s="11" t="s">
        <v>7</v>
      </c>
      <c r="B12" s="12">
        <v>5000</v>
      </c>
      <c r="E12" s="11" t="s">
        <v>27</v>
      </c>
      <c r="F12" s="12">
        <v>-0.16</v>
      </c>
      <c r="G12" s="16">
        <f t="shared" si="2"/>
        <v>-11.846400000000001</v>
      </c>
      <c r="J12" s="11" t="s">
        <v>27</v>
      </c>
      <c r="K12" s="16">
        <f t="shared" si="0"/>
        <v>-345.91488000000004</v>
      </c>
      <c r="L12" s="16">
        <f t="shared" si="1"/>
        <v>-4146.2400000000007</v>
      </c>
    </row>
    <row r="13" spans="1:13" ht="20.100000000000001" customHeight="1" x14ac:dyDescent="0.25">
      <c r="A13" s="11" t="s">
        <v>12</v>
      </c>
      <c r="B13" s="12">
        <v>10000</v>
      </c>
      <c r="E13" s="11" t="s">
        <v>28</v>
      </c>
      <c r="F13" s="12">
        <v>-0.64</v>
      </c>
      <c r="G13" s="16">
        <f t="shared" si="2"/>
        <v>-47.385600000000004</v>
      </c>
      <c r="J13" s="11" t="s">
        <v>46</v>
      </c>
      <c r="K13" s="16">
        <f t="shared" si="0"/>
        <v>-1383.6595200000002</v>
      </c>
      <c r="L13" s="16">
        <f t="shared" si="1"/>
        <v>-16584.960000000003</v>
      </c>
    </row>
    <row r="14" spans="1:13" ht="20.100000000000001" customHeight="1" x14ac:dyDescent="0.25">
      <c r="A14" s="11" t="s">
        <v>14</v>
      </c>
      <c r="B14" s="12">
        <v>5000</v>
      </c>
      <c r="E14" s="11" t="s">
        <v>29</v>
      </c>
      <c r="F14" s="12">
        <v>-0.47</v>
      </c>
      <c r="G14" s="16">
        <f t="shared" si="2"/>
        <v>-34.7988</v>
      </c>
      <c r="J14" s="11" t="s">
        <v>47</v>
      </c>
      <c r="K14" s="16">
        <f t="shared" si="0"/>
        <v>-1016.12496</v>
      </c>
      <c r="L14" s="16">
        <f t="shared" si="1"/>
        <v>-12179.58</v>
      </c>
      <c r="M14" s="6"/>
    </row>
    <row r="15" spans="1:13" ht="20.100000000000001" customHeight="1" x14ac:dyDescent="0.25">
      <c r="A15" s="11" t="s">
        <v>52</v>
      </c>
      <c r="B15" s="12">
        <v>40000</v>
      </c>
      <c r="E15" s="11" t="s">
        <v>30</v>
      </c>
      <c r="F15" s="12">
        <v>-1</v>
      </c>
      <c r="G15" s="16">
        <f t="shared" si="2"/>
        <v>-74.040000000000006</v>
      </c>
      <c r="J15" s="11" t="s">
        <v>48</v>
      </c>
      <c r="K15" s="16">
        <f t="shared" si="0"/>
        <v>-2161.9680000000003</v>
      </c>
      <c r="L15" s="16">
        <f t="shared" si="1"/>
        <v>-25914.000000000004</v>
      </c>
    </row>
    <row r="16" spans="1:13" ht="20.100000000000001" customHeight="1" x14ac:dyDescent="0.25">
      <c r="A16" s="11" t="s">
        <v>13</v>
      </c>
      <c r="B16" s="12">
        <v>6024</v>
      </c>
      <c r="E16" s="11" t="s">
        <v>34</v>
      </c>
      <c r="F16" s="12">
        <v>-5.24513776337115</v>
      </c>
      <c r="G16" s="16">
        <f t="shared" si="2"/>
        <v>-388.34999999999997</v>
      </c>
      <c r="J16" s="11" t="s">
        <v>34</v>
      </c>
      <c r="K16" s="16">
        <v>-11339.82</v>
      </c>
      <c r="L16" s="16">
        <v>-141747.75</v>
      </c>
    </row>
    <row r="17" spans="1:13" ht="20.100000000000001" customHeight="1" thickBot="1" x14ac:dyDescent="0.3">
      <c r="A17" s="3" t="s">
        <v>31</v>
      </c>
      <c r="B17" s="4">
        <f>SUM(B2:B16)</f>
        <v>859533</v>
      </c>
      <c r="E17" s="7" t="s">
        <v>31</v>
      </c>
      <c r="F17" s="8">
        <f>SUM(F10:F16)</f>
        <v>-8.1351377633711497</v>
      </c>
      <c r="G17" s="8">
        <f t="shared" si="2"/>
        <v>-602.32560000000001</v>
      </c>
      <c r="J17" s="11" t="s">
        <v>50</v>
      </c>
      <c r="K17" s="12">
        <v>-4850</v>
      </c>
      <c r="L17" s="16">
        <f>SUM(K17*12)</f>
        <v>-58200</v>
      </c>
    </row>
    <row r="18" spans="1:13" ht="20.100000000000001" customHeight="1" thickTop="1" thickBot="1" x14ac:dyDescent="0.3">
      <c r="J18" s="7" t="s">
        <v>54</v>
      </c>
      <c r="K18" s="8">
        <f>SUM(K10:K17)</f>
        <v>-22437.907520000001</v>
      </c>
      <c r="L18" s="8">
        <f>SUM(L10:L17)</f>
        <v>-274839.21000000002</v>
      </c>
      <c r="M18" s="5">
        <f>SUM(L18*-1)</f>
        <v>274839.21000000002</v>
      </c>
    </row>
    <row r="19" spans="1:13" ht="20.100000000000001" customHeight="1" thickTop="1" x14ac:dyDescent="0.25">
      <c r="K19" s="2"/>
      <c r="L19" s="5"/>
    </row>
    <row r="20" spans="1:13" ht="20.100000000000001" customHeight="1" x14ac:dyDescent="0.25">
      <c r="K20" s="2"/>
    </row>
    <row r="22" spans="1:13" ht="20.100000000000001" customHeight="1" x14ac:dyDescent="0.25">
      <c r="G22" s="11" t="s">
        <v>55</v>
      </c>
      <c r="H22" s="12">
        <f>M2</f>
        <v>388710.00000000006</v>
      </c>
    </row>
    <row r="23" spans="1:13" ht="20.100000000000001" customHeight="1" x14ac:dyDescent="0.25">
      <c r="G23" s="11" t="s">
        <v>54</v>
      </c>
      <c r="H23" s="12">
        <f>L18</f>
        <v>-274839.21000000002</v>
      </c>
    </row>
    <row r="24" spans="1:13" ht="20.100000000000001" customHeight="1" thickBot="1" x14ac:dyDescent="0.3">
      <c r="F24" s="2"/>
      <c r="G24" s="7" t="s">
        <v>53</v>
      </c>
      <c r="H24" s="15">
        <f>SUM(H22:H23)</f>
        <v>113870.79000000004</v>
      </c>
    </row>
    <row r="25" spans="1:13" ht="20.100000000000001" customHeight="1" thickTop="1" x14ac:dyDescent="0.25">
      <c r="F25" s="2"/>
    </row>
    <row r="26" spans="1:13" ht="20.100000000000001" customHeight="1" x14ac:dyDescent="0.25">
      <c r="F26" s="2"/>
      <c r="G26" s="1" t="s">
        <v>56</v>
      </c>
      <c r="H26" s="17">
        <f>SUM((H22-M18)/H22)</f>
        <v>0.29294535772169489</v>
      </c>
      <c r="M26" s="5"/>
    </row>
    <row r="27" spans="1:13" ht="20.100000000000001" customHeight="1" x14ac:dyDescent="0.25">
      <c r="F27" s="2"/>
    </row>
    <row r="28" spans="1:13" ht="20.100000000000001" customHeight="1" x14ac:dyDescent="0.25">
      <c r="F28" s="2"/>
    </row>
    <row r="29" spans="1:13" ht="20.100000000000001" customHeight="1" x14ac:dyDescent="0.25">
      <c r="F29" s="2"/>
    </row>
    <row r="30" spans="1:13" ht="20.100000000000001" customHeight="1" x14ac:dyDescent="0.25">
      <c r="F30" s="2"/>
    </row>
    <row r="31" spans="1:13" ht="20.100000000000001" customHeight="1" x14ac:dyDescent="0.25">
      <c r="F3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Manon</dc:creator>
  <cp:lastModifiedBy>Evan Manon</cp:lastModifiedBy>
  <dcterms:created xsi:type="dcterms:W3CDTF">2020-12-21T17:14:25Z</dcterms:created>
  <dcterms:modified xsi:type="dcterms:W3CDTF">2020-12-28T21:46:58Z</dcterms:modified>
</cp:coreProperties>
</file>