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45" yWindow="645" windowWidth="22695" windowHeight="8895" activeTab="1"/>
  </bookViews>
  <sheets>
    <sheet name="Sheet1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I12" i="2"/>
  <c r="F13" i="2"/>
  <c r="J12" i="2"/>
  <c r="K12" i="2"/>
  <c r="M44" i="2"/>
  <c r="N44" i="2"/>
  <c r="O44" i="2"/>
  <c r="F12" i="2"/>
  <c r="J11" i="2"/>
  <c r="F4" i="2"/>
  <c r="I11" i="2"/>
  <c r="K11" i="2"/>
  <c r="N43" i="2"/>
  <c r="M43" i="2"/>
  <c r="O43" i="2"/>
  <c r="F3" i="2"/>
  <c r="I10" i="2"/>
  <c r="F11" i="2"/>
  <c r="J10" i="2"/>
  <c r="K10" i="2"/>
  <c r="M42" i="2"/>
  <c r="N42" i="2"/>
  <c r="O42" i="2"/>
  <c r="F10" i="2"/>
  <c r="J9" i="2"/>
  <c r="F2" i="2"/>
  <c r="I9" i="2"/>
  <c r="K9" i="2"/>
  <c r="N41" i="2"/>
  <c r="M41" i="2"/>
  <c r="F17" i="2"/>
  <c r="J5" i="2"/>
  <c r="F9" i="2"/>
  <c r="I5" i="2"/>
  <c r="K5" i="2"/>
  <c r="N37" i="2"/>
  <c r="M37" i="2"/>
  <c r="O37" i="2"/>
  <c r="F8" i="2"/>
  <c r="I4" i="2"/>
  <c r="F16" i="2"/>
  <c r="J4" i="2"/>
  <c r="K4" i="2"/>
  <c r="M36" i="2"/>
  <c r="N36" i="2"/>
  <c r="O36" i="2"/>
  <c r="F7" i="2"/>
  <c r="I3" i="2"/>
  <c r="F15" i="2"/>
  <c r="J3" i="2"/>
  <c r="K3" i="2"/>
  <c r="M35" i="2"/>
  <c r="N35" i="2"/>
  <c r="O35" i="2"/>
  <c r="F6" i="2"/>
  <c r="I2" i="2"/>
  <c r="F14" i="2"/>
  <c r="J2" i="2"/>
  <c r="K2" i="2"/>
  <c r="M34" i="2"/>
  <c r="N34" i="2"/>
  <c r="O34" i="2"/>
  <c r="I13" i="2"/>
  <c r="J13" i="2"/>
  <c r="K13" i="2"/>
  <c r="I6" i="2"/>
  <c r="J6" i="2"/>
  <c r="K6" i="2"/>
  <c r="I7" i="2"/>
  <c r="I34" i="2"/>
  <c r="O41" i="2"/>
  <c r="I14" i="2"/>
  <c r="J45" i="2"/>
  <c r="I45" i="2"/>
  <c r="J44" i="2"/>
  <c r="I44" i="2"/>
  <c r="J43" i="2"/>
  <c r="I43" i="2"/>
  <c r="J42" i="2"/>
  <c r="I42" i="2"/>
  <c r="J41" i="2"/>
  <c r="I41" i="2"/>
  <c r="I46" i="2"/>
  <c r="J34" i="2"/>
  <c r="I35" i="2"/>
  <c r="J35" i="2"/>
  <c r="I36" i="2"/>
  <c r="J36" i="2"/>
  <c r="I37" i="2"/>
  <c r="J37" i="2"/>
  <c r="I39" i="2"/>
  <c r="J38" i="2"/>
  <c r="I38" i="2"/>
  <c r="I15" i="2"/>
  <c r="I30" i="2"/>
  <c r="J29" i="2"/>
  <c r="I29" i="2"/>
  <c r="J28" i="2"/>
  <c r="I28" i="2"/>
  <c r="J27" i="2"/>
  <c r="I27" i="2"/>
  <c r="J26" i="2"/>
  <c r="I26" i="2"/>
  <c r="J25" i="2"/>
  <c r="I25" i="2"/>
  <c r="I31" i="2"/>
  <c r="I23" i="2"/>
  <c r="J22" i="2"/>
  <c r="J21" i="2"/>
  <c r="I21" i="2"/>
  <c r="J20" i="2"/>
  <c r="J19" i="2"/>
  <c r="I19" i="2"/>
  <c r="J18" i="2"/>
  <c r="J3" i="1"/>
  <c r="J11" i="1"/>
  <c r="AA3" i="1"/>
  <c r="H3" i="1"/>
  <c r="H11" i="1"/>
  <c r="Y3" i="1"/>
  <c r="AC3" i="1"/>
  <c r="J4" i="1"/>
  <c r="J12" i="1"/>
  <c r="AA4" i="1"/>
  <c r="H4" i="1"/>
  <c r="H12" i="1"/>
  <c r="Y4" i="1"/>
  <c r="AC4" i="1"/>
  <c r="J5" i="1"/>
  <c r="J13" i="1"/>
  <c r="AA5" i="1"/>
  <c r="H5" i="1"/>
  <c r="H13" i="1"/>
  <c r="Y5" i="1"/>
  <c r="AC5" i="1"/>
  <c r="J6" i="1"/>
  <c r="J14" i="1"/>
  <c r="AA6" i="1"/>
  <c r="H6" i="1"/>
  <c r="H14" i="1"/>
  <c r="Y6" i="1"/>
  <c r="AC6" i="1"/>
  <c r="AC7" i="1"/>
  <c r="K3" i="1"/>
  <c r="K11" i="1"/>
  <c r="AB3" i="1"/>
  <c r="I3" i="1"/>
  <c r="I11" i="1"/>
  <c r="Z3" i="1"/>
  <c r="AD3" i="1"/>
  <c r="K4" i="1"/>
  <c r="K12" i="1"/>
  <c r="AB4" i="1"/>
  <c r="I4" i="1"/>
  <c r="I12" i="1"/>
  <c r="Z4" i="1"/>
  <c r="AD4" i="1"/>
  <c r="K5" i="1"/>
  <c r="K13" i="1"/>
  <c r="AB5" i="1"/>
  <c r="I5" i="1"/>
  <c r="I13" i="1"/>
  <c r="Z5" i="1"/>
  <c r="AD5" i="1"/>
  <c r="K6" i="1"/>
  <c r="K14" i="1"/>
  <c r="AB6" i="1"/>
  <c r="I6" i="1"/>
  <c r="I14" i="1"/>
  <c r="Z6" i="1"/>
  <c r="AD6" i="1"/>
  <c r="AD7" i="1"/>
  <c r="AC8" i="1"/>
  <c r="AC17" i="1"/>
  <c r="AD16" i="1"/>
  <c r="AC16" i="1"/>
  <c r="AD15" i="1"/>
  <c r="AC15" i="1"/>
  <c r="AD14" i="1"/>
  <c r="AC14" i="1"/>
  <c r="AD13" i="1"/>
  <c r="AC13" i="1"/>
  <c r="AD12" i="1"/>
  <c r="AC12" i="1"/>
  <c r="AA7" i="1"/>
  <c r="AB7" i="1"/>
  <c r="AA8" i="1"/>
  <c r="AA17" i="1"/>
  <c r="AB16" i="1"/>
  <c r="AA16" i="1"/>
  <c r="AB15" i="1"/>
  <c r="AA15" i="1"/>
  <c r="AB14" i="1"/>
  <c r="AA14" i="1"/>
  <c r="AB13" i="1"/>
  <c r="AA13" i="1"/>
  <c r="AB12" i="1"/>
  <c r="AA12" i="1"/>
  <c r="Y7" i="1"/>
  <c r="Z7" i="1"/>
  <c r="Y8" i="1"/>
  <c r="Y17" i="1"/>
  <c r="Z16" i="1"/>
  <c r="Y16" i="1"/>
  <c r="Z15" i="1"/>
  <c r="Y15" i="1"/>
  <c r="Z14" i="1"/>
  <c r="Y14" i="1"/>
  <c r="Z13" i="1"/>
  <c r="Y13" i="1"/>
  <c r="Z12" i="1"/>
  <c r="Y12" i="1"/>
  <c r="E18" i="2"/>
  <c r="D18" i="2"/>
  <c r="F18" i="2"/>
  <c r="L11" i="1"/>
  <c r="L12" i="1"/>
  <c r="L13" i="1"/>
  <c r="L14" i="1"/>
  <c r="L15" i="1"/>
  <c r="M11" i="1"/>
  <c r="M12" i="1"/>
  <c r="M13" i="1"/>
  <c r="M14" i="1"/>
  <c r="M15" i="1"/>
  <c r="L16" i="1"/>
  <c r="L3" i="1"/>
  <c r="L4" i="1"/>
  <c r="L5" i="1"/>
  <c r="L6" i="1"/>
  <c r="L7" i="1"/>
  <c r="M3" i="1"/>
  <c r="M4" i="1"/>
  <c r="M5" i="1"/>
  <c r="M6" i="1"/>
  <c r="M7" i="1"/>
  <c r="L8" i="1"/>
  <c r="L17" i="1"/>
  <c r="L35" i="1"/>
  <c r="XFD7" i="1"/>
  <c r="I18" i="2"/>
  <c r="I20" i="2"/>
  <c r="I22" i="2"/>
  <c r="E18" i="1"/>
  <c r="D18" i="1"/>
  <c r="F18" i="1"/>
  <c r="K15" i="1"/>
  <c r="H7" i="1"/>
  <c r="J7" i="1"/>
  <c r="I7" i="1"/>
  <c r="K7" i="1"/>
  <c r="H15" i="1"/>
  <c r="I15" i="1"/>
  <c r="J15" i="1"/>
  <c r="J16" i="1"/>
  <c r="H16" i="1"/>
  <c r="J8" i="1"/>
  <c r="H8" i="1"/>
  <c r="J17" i="1"/>
  <c r="H17" i="1"/>
  <c r="J26" i="1"/>
  <c r="H29" i="1"/>
  <c r="I23" i="1"/>
  <c r="H30" i="1"/>
  <c r="H24" i="1"/>
  <c r="H22" i="1"/>
  <c r="I30" i="1"/>
  <c r="H31" i="1"/>
  <c r="I22" i="1"/>
  <c r="I31" i="1"/>
  <c r="H23" i="1"/>
  <c r="H21" i="1"/>
  <c r="I21" i="1"/>
  <c r="H32" i="1"/>
  <c r="I29" i="1"/>
  <c r="I32" i="1"/>
  <c r="I24" i="1"/>
  <c r="I33" i="1"/>
  <c r="H25" i="1"/>
  <c r="H33" i="1"/>
  <c r="I25" i="1"/>
  <c r="H34" i="1"/>
  <c r="L34" i="1"/>
  <c r="J35" i="1"/>
  <c r="K32" i="1"/>
  <c r="K31" i="1"/>
  <c r="J22" i="1"/>
  <c r="J30" i="1"/>
  <c r="J24" i="1"/>
  <c r="K22" i="1"/>
  <c r="K23" i="1"/>
  <c r="J31" i="1"/>
  <c r="K29" i="1"/>
  <c r="J21" i="1"/>
  <c r="K21" i="1"/>
  <c r="K24" i="1"/>
  <c r="J29" i="1"/>
  <c r="J32" i="1"/>
  <c r="K30" i="1"/>
  <c r="J23" i="1"/>
  <c r="J33" i="1"/>
  <c r="K25" i="1"/>
  <c r="K33" i="1"/>
  <c r="J25" i="1"/>
  <c r="H26" i="1"/>
  <c r="J34" i="1"/>
  <c r="L22" i="1"/>
  <c r="M22" i="1"/>
  <c r="L23" i="1"/>
  <c r="L29" i="1"/>
  <c r="L21" i="1"/>
  <c r="M23" i="1"/>
  <c r="L32" i="1"/>
  <c r="M31" i="1"/>
  <c r="L30" i="1"/>
  <c r="L31" i="1"/>
  <c r="L24" i="1"/>
  <c r="M30" i="1"/>
  <c r="M29" i="1"/>
  <c r="M32" i="1"/>
  <c r="M21" i="1"/>
  <c r="M24" i="1"/>
  <c r="L25" i="1"/>
  <c r="M33" i="1"/>
  <c r="L33" i="1"/>
  <c r="M25" i="1"/>
  <c r="H35" i="1"/>
  <c r="L26" i="1"/>
</calcChain>
</file>

<file path=xl/sharedStrings.xml><?xml version="1.0" encoding="utf-8"?>
<sst xmlns="http://schemas.openxmlformats.org/spreadsheetml/2006/main" count="234" uniqueCount="29">
  <si>
    <t>sex</t>
  </si>
  <si>
    <t>Male</t>
  </si>
  <si>
    <t>Female</t>
  </si>
  <si>
    <t>high_tech</t>
  </si>
  <si>
    <t>occ4cat</t>
  </si>
  <si>
    <t>Managers/Professionals/Technicians/Finance/Public Safety</t>
  </si>
  <si>
    <t>Production/Craft/Transportation/Construction/Mechanics/Mining/Agriculture/Machine Operators/Assemblers</t>
  </si>
  <si>
    <t>Clerical/Retail Sales</t>
  </si>
  <si>
    <t>Low-Skill Services</t>
  </si>
  <si>
    <t>jobs_80</t>
  </si>
  <si>
    <t>jobs_13</t>
  </si>
  <si>
    <t>HT</t>
  </si>
  <si>
    <t>NHT</t>
  </si>
  <si>
    <t>Net Change</t>
  </si>
  <si>
    <t>Blue-Collar Middle-Skill</t>
  </si>
  <si>
    <t>High-Tech Industry</t>
  </si>
  <si>
    <t>Non-High-Tech Industry</t>
  </si>
  <si>
    <t>Total</t>
  </si>
  <si>
    <t>City Total</t>
  </si>
  <si>
    <t>Female Total</t>
  </si>
  <si>
    <t>Male Total</t>
  </si>
  <si>
    <t>Sector Total</t>
  </si>
  <si>
    <t>Net Gain</t>
  </si>
  <si>
    <t>Net Gain Males</t>
  </si>
  <si>
    <t>Austin</t>
  </si>
  <si>
    <t>Austin Total</t>
  </si>
  <si>
    <t>Net Gain Females</t>
  </si>
  <si>
    <t>Gender Totals</t>
  </si>
  <si>
    <t>Management and Related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</si>
</sst>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64" fontId="0" fillId="0" borderId="3" xfId="1" applyNumberFormat="1" applyFont="1" applyBorder="1"/>
    <xf numFmtId="0" fontId="0" fillId="0" borderId="0" xfId="0" applyBorder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(b)</a:t>
            </a:r>
          </a:p>
        </c:rich>
      </c:tx>
      <c:layout>
        <c:manualLayout>
          <c:xMode val="edge"/>
          <c:yMode val="edge"/>
          <c:x val="0.39316698030670699"/>
          <c:y val="0.903755868544600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687106918238999"/>
          <c:y val="3.4213769053516203E-2"/>
          <c:w val="0.47263800161772201"/>
          <c:h val="0.4140173499439330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Sheet1!$M$2</c:f>
              <c:strCache>
                <c:ptCount val="1"/>
                <c:pt idx="0">
                  <c:v>Non-High-Tech Industry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Sheet1!$G$3:$G$6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Sheet1!$M$3:$M$6</c:f>
              <c:numCache>
                <c:formatCode>General</c:formatCode>
                <c:ptCount val="4"/>
                <c:pt idx="0">
                  <c:v>79906</c:v>
                </c:pt>
                <c:pt idx="1">
                  <c:v>26492</c:v>
                </c:pt>
                <c:pt idx="2">
                  <c:v>24639</c:v>
                </c:pt>
                <c:pt idx="3">
                  <c:v>41206</c:v>
                </c:pt>
              </c:numCache>
            </c:numRef>
          </c:val>
        </c:ser>
        <c:ser>
          <c:idx val="0"/>
          <c:order val="1"/>
          <c:tx>
            <c:strRef>
              <c:f>Sheet1!$L$2</c:f>
              <c:strCache>
                <c:ptCount val="1"/>
                <c:pt idx="0">
                  <c:v>High-Tech Industry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Sheet1!$G$3:$G$6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Sheet1!$L$3:$L$6</c:f>
              <c:numCache>
                <c:formatCode>General</c:formatCode>
                <c:ptCount val="4"/>
                <c:pt idx="0">
                  <c:v>64047</c:v>
                </c:pt>
                <c:pt idx="1">
                  <c:v>1508</c:v>
                </c:pt>
                <c:pt idx="2">
                  <c:v>5522</c:v>
                </c:pt>
                <c:pt idx="3">
                  <c:v>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934400"/>
        <c:axId val="59951360"/>
      </c:barChart>
      <c:catAx>
        <c:axId val="80934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50"/>
            </a:pPr>
            <a:endParaRPr lang="en-US"/>
          </a:p>
        </c:txPr>
        <c:crossAx val="59951360"/>
        <c:crosses val="autoZero"/>
        <c:auto val="1"/>
        <c:lblAlgn val="ctr"/>
        <c:lblOffset val="100"/>
        <c:noMultiLvlLbl val="0"/>
      </c:catAx>
      <c:valAx>
        <c:axId val="59951360"/>
        <c:scaling>
          <c:orientation val="minMax"/>
          <c:max val="2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Net Change in Number</a:t>
                </a:r>
              </a:p>
              <a:p>
                <a:pPr>
                  <a:defRPr sz="1050"/>
                </a:pPr>
                <a:r>
                  <a:rPr lang="en-US" sz="1050"/>
                  <a:t> of Jobs (Thousands)</a:t>
                </a:r>
              </a:p>
            </c:rich>
          </c:tx>
          <c:layout>
            <c:manualLayout>
              <c:xMode val="edge"/>
              <c:yMode val="edge"/>
              <c:x val="2.36511414846729E-2"/>
              <c:y val="1.6432232942713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0934400"/>
        <c:crosses val="autoZero"/>
        <c:crossBetween val="between"/>
        <c:majorUnit val="25000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6475016094686301"/>
          <c:y val="0.230969588308504"/>
          <c:w val="0.222566400898001"/>
          <c:h val="0.22155065123901799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(c)</a:t>
            </a:r>
          </a:p>
        </c:rich>
      </c:tx>
      <c:layout>
        <c:manualLayout>
          <c:xMode val="edge"/>
          <c:yMode val="edge"/>
          <c:x val="0.39316698030670699"/>
          <c:y val="0.903755868544600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687106918238999"/>
          <c:y val="3.4213769053516203E-2"/>
          <c:w val="0.47263800161772201"/>
          <c:h val="0.414017349943933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Sheet1!$M$10</c:f>
              <c:strCache>
                <c:ptCount val="1"/>
                <c:pt idx="0">
                  <c:v>Non-High-Tech Industry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Sheet1!$G$11:$G$14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Sheet1!$M$11:$M$14</c:f>
              <c:numCache>
                <c:formatCode>General</c:formatCode>
                <c:ptCount val="4"/>
                <c:pt idx="0">
                  <c:v>119657</c:v>
                </c:pt>
                <c:pt idx="1">
                  <c:v>577</c:v>
                </c:pt>
                <c:pt idx="2">
                  <c:v>33337</c:v>
                </c:pt>
                <c:pt idx="3">
                  <c:v>50318</c:v>
                </c:pt>
              </c:numCache>
            </c:numRef>
          </c:val>
        </c:ser>
        <c:ser>
          <c:idx val="1"/>
          <c:order val="1"/>
          <c:tx>
            <c:strRef>
              <c:f>Sheet1!$L$10</c:f>
              <c:strCache>
                <c:ptCount val="1"/>
                <c:pt idx="0">
                  <c:v>High-Tech Industry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Sheet1!$G$11:$G$14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Sheet1!$L$11:$L$14</c:f>
              <c:numCache>
                <c:formatCode>General</c:formatCode>
                <c:ptCount val="4"/>
                <c:pt idx="0">
                  <c:v>37971</c:v>
                </c:pt>
                <c:pt idx="1">
                  <c:v>-2476</c:v>
                </c:pt>
                <c:pt idx="2">
                  <c:v>4275</c:v>
                </c:pt>
                <c:pt idx="3">
                  <c:v>931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936448"/>
        <c:axId val="59953664"/>
      </c:barChart>
      <c:catAx>
        <c:axId val="809364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50"/>
            </a:pPr>
            <a:endParaRPr lang="en-US"/>
          </a:p>
        </c:txPr>
        <c:crossAx val="59953664"/>
        <c:crosses val="autoZero"/>
        <c:auto val="1"/>
        <c:lblAlgn val="ctr"/>
        <c:lblOffset val="100"/>
        <c:noMultiLvlLbl val="0"/>
      </c:catAx>
      <c:valAx>
        <c:axId val="59953664"/>
        <c:scaling>
          <c:orientation val="minMax"/>
          <c:max val="2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Net Change in Number</a:t>
                </a:r>
              </a:p>
              <a:p>
                <a:pPr>
                  <a:defRPr sz="1050"/>
                </a:pPr>
                <a:r>
                  <a:rPr lang="en-US" sz="1050"/>
                  <a:t> of Jobs (Thousands)</a:t>
                </a:r>
              </a:p>
            </c:rich>
          </c:tx>
          <c:layout>
            <c:manualLayout>
              <c:xMode val="edge"/>
              <c:yMode val="edge"/>
              <c:x val="2.36511414846729E-2"/>
              <c:y val="1.6432232942713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0936448"/>
        <c:crosses val="autoZero"/>
        <c:crossBetween val="between"/>
        <c:majorUnit val="25000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6475016094686301"/>
          <c:y val="0.230969588308504"/>
          <c:w val="0.222566400898001"/>
          <c:h val="0.22155065123901799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(a)</a:t>
            </a:r>
          </a:p>
        </c:rich>
      </c:tx>
      <c:layout>
        <c:manualLayout>
          <c:xMode val="edge"/>
          <c:yMode val="edge"/>
          <c:x val="0.39316698030670699"/>
          <c:y val="0.903755868544600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687106918238999"/>
          <c:y val="3.4213769053516203E-2"/>
          <c:w val="0.47263800161772201"/>
          <c:h val="0.414017349943933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Sheet1!$AD$2</c:f>
              <c:strCache>
                <c:ptCount val="1"/>
                <c:pt idx="0">
                  <c:v>Non-High-Tech Industry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Sheet1!$X$3:$X$6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Sheet1!$AD$3:$AD$6</c:f>
              <c:numCache>
                <c:formatCode>General</c:formatCode>
                <c:ptCount val="4"/>
                <c:pt idx="0">
                  <c:v>199563</c:v>
                </c:pt>
                <c:pt idx="1">
                  <c:v>27069</c:v>
                </c:pt>
                <c:pt idx="2">
                  <c:v>57976</c:v>
                </c:pt>
                <c:pt idx="3">
                  <c:v>91524</c:v>
                </c:pt>
              </c:numCache>
            </c:numRef>
          </c:val>
        </c:ser>
        <c:ser>
          <c:idx val="1"/>
          <c:order val="1"/>
          <c:tx>
            <c:strRef>
              <c:f>Sheet1!$AC$2</c:f>
              <c:strCache>
                <c:ptCount val="1"/>
                <c:pt idx="0">
                  <c:v>High-Tech Industry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Sheet1!$X$3:$X$6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Sheet1!$AC$3:$AC$6</c:f>
              <c:numCache>
                <c:formatCode>General</c:formatCode>
                <c:ptCount val="4"/>
                <c:pt idx="0">
                  <c:v>102018</c:v>
                </c:pt>
                <c:pt idx="1">
                  <c:v>-968</c:v>
                </c:pt>
                <c:pt idx="2">
                  <c:v>9797</c:v>
                </c:pt>
                <c:pt idx="3">
                  <c:v>1306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550208"/>
        <c:axId val="59955968"/>
      </c:barChart>
      <c:catAx>
        <c:axId val="835502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50"/>
            </a:pPr>
            <a:endParaRPr lang="en-US"/>
          </a:p>
        </c:txPr>
        <c:crossAx val="59955968"/>
        <c:crosses val="autoZero"/>
        <c:auto val="1"/>
        <c:lblAlgn val="ctr"/>
        <c:lblOffset val="100"/>
        <c:noMultiLvlLbl val="0"/>
      </c:catAx>
      <c:valAx>
        <c:axId val="59955968"/>
        <c:scaling>
          <c:orientation val="minMax"/>
          <c:max val="4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Net Change in Number</a:t>
                </a:r>
              </a:p>
              <a:p>
                <a:pPr>
                  <a:defRPr sz="1050"/>
                </a:pPr>
                <a:r>
                  <a:rPr lang="en-US" sz="1050"/>
                  <a:t> of Jobs (Thousands)</a:t>
                </a:r>
              </a:p>
            </c:rich>
          </c:tx>
          <c:layout>
            <c:manualLayout>
              <c:xMode val="edge"/>
              <c:yMode val="edge"/>
              <c:x val="2.36511414846729E-2"/>
              <c:y val="1.6432232942713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3550208"/>
        <c:crosses val="autoZero"/>
        <c:crossBetween val="between"/>
        <c:majorUnit val="50000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6475016094686301"/>
          <c:y val="0.230969588308504"/>
          <c:w val="0.222566400898001"/>
          <c:h val="0.22155065123901799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(a)</a:t>
            </a:r>
          </a:p>
        </c:rich>
      </c:tx>
      <c:layout>
        <c:manualLayout>
          <c:xMode val="edge"/>
          <c:yMode val="edge"/>
          <c:x val="0.39316698030670699"/>
          <c:y val="0.903755868544600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687106918238999"/>
          <c:y val="3.4213769053516203E-2"/>
          <c:w val="0.47263800161772201"/>
          <c:h val="0.4140173499439330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Sheet2!$I$1</c:f>
              <c:strCache>
                <c:ptCount val="1"/>
                <c:pt idx="0">
                  <c:v>Net Gain Males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Sheet2!$H$2:$H$5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Sheet2!$I$2:$I$5</c:f>
              <c:numCache>
                <c:formatCode>General</c:formatCode>
                <c:ptCount val="4"/>
                <c:pt idx="0">
                  <c:v>64047</c:v>
                </c:pt>
                <c:pt idx="1">
                  <c:v>1508</c:v>
                </c:pt>
                <c:pt idx="2">
                  <c:v>5522</c:v>
                </c:pt>
                <c:pt idx="3">
                  <c:v>375</c:v>
                </c:pt>
              </c:numCache>
            </c:numRef>
          </c:val>
        </c:ser>
        <c:ser>
          <c:idx val="0"/>
          <c:order val="1"/>
          <c:tx>
            <c:strRef>
              <c:f>Sheet2!$J$1</c:f>
              <c:strCache>
                <c:ptCount val="1"/>
                <c:pt idx="0">
                  <c:v>Net Gain Females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Sheet2!$H$2:$H$5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Sheet2!$J$2:$J$5</c:f>
              <c:numCache>
                <c:formatCode>General</c:formatCode>
                <c:ptCount val="4"/>
                <c:pt idx="0">
                  <c:v>37971</c:v>
                </c:pt>
                <c:pt idx="1">
                  <c:v>-2476</c:v>
                </c:pt>
                <c:pt idx="2">
                  <c:v>4275</c:v>
                </c:pt>
                <c:pt idx="3">
                  <c:v>931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117760"/>
        <c:axId val="82691200"/>
      </c:barChart>
      <c:catAx>
        <c:axId val="721177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50"/>
            </a:pPr>
            <a:endParaRPr lang="en-US"/>
          </a:p>
        </c:txPr>
        <c:crossAx val="82691200"/>
        <c:crosses val="autoZero"/>
        <c:auto val="1"/>
        <c:lblAlgn val="ctr"/>
        <c:lblOffset val="100"/>
        <c:noMultiLvlLbl val="0"/>
      </c:catAx>
      <c:valAx>
        <c:axId val="82691200"/>
        <c:scaling>
          <c:orientation val="minMax"/>
          <c:max val="3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Net Change in Number</a:t>
                </a:r>
              </a:p>
              <a:p>
                <a:pPr>
                  <a:defRPr sz="1050"/>
                </a:pPr>
                <a:r>
                  <a:rPr lang="en-US" sz="1050"/>
                  <a:t> of Jobs (Thousands)</a:t>
                </a:r>
              </a:p>
            </c:rich>
          </c:tx>
          <c:layout>
            <c:manualLayout>
              <c:xMode val="edge"/>
              <c:yMode val="edge"/>
              <c:x val="2.36511414846729E-2"/>
              <c:y val="1.6432232942713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2117760"/>
        <c:crosses val="autoZero"/>
        <c:crossBetween val="between"/>
        <c:majorUnit val="50000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6475016094686301"/>
          <c:y val="0.30139212351977102"/>
          <c:w val="0.222566400898001"/>
          <c:h val="0.15112811602775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(b)</a:t>
            </a:r>
          </a:p>
        </c:rich>
      </c:tx>
      <c:layout>
        <c:manualLayout>
          <c:xMode val="edge"/>
          <c:yMode val="edge"/>
          <c:x val="0.39316698030670699"/>
          <c:y val="0.903755868544600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687106918238999"/>
          <c:y val="3.4213769053516203E-2"/>
          <c:w val="0.47263800161772201"/>
          <c:h val="0.4140173499439330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Sheet2!$I$1</c:f>
              <c:strCache>
                <c:ptCount val="1"/>
                <c:pt idx="0">
                  <c:v>Net Gain Males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Sheet2!$H$9:$H$12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Sheet2!$I$9:$I$12</c:f>
              <c:numCache>
                <c:formatCode>General</c:formatCode>
                <c:ptCount val="4"/>
                <c:pt idx="0">
                  <c:v>79906</c:v>
                </c:pt>
                <c:pt idx="1">
                  <c:v>26492</c:v>
                </c:pt>
                <c:pt idx="2">
                  <c:v>24639</c:v>
                </c:pt>
                <c:pt idx="3">
                  <c:v>41206</c:v>
                </c:pt>
              </c:numCache>
            </c:numRef>
          </c:val>
        </c:ser>
        <c:ser>
          <c:idx val="0"/>
          <c:order val="1"/>
          <c:tx>
            <c:strRef>
              <c:f>Sheet2!$J$1</c:f>
              <c:strCache>
                <c:ptCount val="1"/>
                <c:pt idx="0">
                  <c:v>Net Gain Females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Sheet2!$H$9:$H$12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Sheet2!$J$9:$J$12</c:f>
              <c:numCache>
                <c:formatCode>General</c:formatCode>
                <c:ptCount val="4"/>
                <c:pt idx="0">
                  <c:v>119657</c:v>
                </c:pt>
                <c:pt idx="1">
                  <c:v>577</c:v>
                </c:pt>
                <c:pt idx="2">
                  <c:v>33337</c:v>
                </c:pt>
                <c:pt idx="3">
                  <c:v>50318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552768"/>
        <c:axId val="82693504"/>
      </c:barChart>
      <c:catAx>
        <c:axId val="835527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50"/>
            </a:pPr>
            <a:endParaRPr lang="en-US"/>
          </a:p>
        </c:txPr>
        <c:crossAx val="82693504"/>
        <c:crosses val="autoZero"/>
        <c:auto val="1"/>
        <c:lblAlgn val="ctr"/>
        <c:lblOffset val="100"/>
        <c:noMultiLvlLbl val="0"/>
      </c:catAx>
      <c:valAx>
        <c:axId val="82693504"/>
        <c:scaling>
          <c:orientation val="minMax"/>
          <c:max val="3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Net Change in Number</a:t>
                </a:r>
              </a:p>
              <a:p>
                <a:pPr>
                  <a:defRPr sz="1050"/>
                </a:pPr>
                <a:r>
                  <a:rPr lang="en-US" sz="1050"/>
                  <a:t> of Jobs (Thousands)</a:t>
                </a:r>
              </a:p>
            </c:rich>
          </c:tx>
          <c:layout>
            <c:manualLayout>
              <c:xMode val="edge"/>
              <c:yMode val="edge"/>
              <c:x val="2.36511414846729E-2"/>
              <c:y val="1.6432232942713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3552768"/>
        <c:crosses val="autoZero"/>
        <c:crossBetween val="between"/>
        <c:majorUnit val="50000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6475016094686301"/>
          <c:y val="0.30530448658706399"/>
          <c:w val="0.222566400898001"/>
          <c:h val="0.147215752960457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(a) High-Tech Industries</a:t>
            </a:r>
          </a:p>
        </c:rich>
      </c:tx>
      <c:layout>
        <c:manualLayout>
          <c:xMode val="edge"/>
          <c:yMode val="edge"/>
          <c:x val="0.28572463229832101"/>
          <c:y val="0.903755868544600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307651991614299"/>
          <c:y val="3.4213769053516203E-2"/>
          <c:w val="0.54077217352547902"/>
          <c:h val="0.4140173499439330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Sheet2!$I$33</c:f>
              <c:strCache>
                <c:ptCount val="1"/>
                <c:pt idx="0">
                  <c:v>Net Gain Males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dLbls>
            <c:dLbl>
              <c:idx val="0"/>
              <c:tx>
                <c:strRef>
                  <c:f>Sheet2!$M$34</c:f>
                  <c:strCache>
                    <c:ptCount val="1"/>
                    <c:pt idx="0">
                      <c:v>62.8%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0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-4.7311867706677502E-3"/>
                </c:manualLayout>
              </c:layout>
              <c:tx>
                <c:strRef>
                  <c:f>Sheet2!$M$35</c:f>
                  <c:strCache>
                    <c:ptCount val="1"/>
                    <c:pt idx="0">
                      <c:v>-155.8%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0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62054507337526E-3"/>
                  <c:y val="4.83438689882075E-3"/>
                </c:manualLayout>
              </c:layout>
              <c:tx>
                <c:strRef>
                  <c:f>Sheet2!$M$36</c:f>
                  <c:strCache>
                    <c:ptCount val="1"/>
                    <c:pt idx="0">
                      <c:v>56.4%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0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2.62054507337526E-3"/>
                  <c:y val="-2.4429164664276099E-2"/>
                </c:manualLayout>
              </c:layout>
              <c:tx>
                <c:strRef>
                  <c:f>Sheet2!$N$37</c:f>
                  <c:strCache>
                    <c:ptCount val="1"/>
                    <c:pt idx="0">
                      <c:v>71.3%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Sheet2!$H$34:$H$37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Sheet2!$I$34:$I$37</c:f>
              <c:numCache>
                <c:formatCode>0.0%</c:formatCode>
                <c:ptCount val="4"/>
                <c:pt idx="0">
                  <c:v>0.57106809447807905</c:v>
                </c:pt>
                <c:pt idx="1">
                  <c:v>1.3445917630379927E-2</c:v>
                </c:pt>
                <c:pt idx="2">
                  <c:v>4.9236311110714824E-2</c:v>
                </c:pt>
                <c:pt idx="3">
                  <c:v>3.3436466255918253E-3</c:v>
                </c:pt>
              </c:numCache>
            </c:numRef>
          </c:val>
        </c:ser>
        <c:ser>
          <c:idx val="0"/>
          <c:order val="1"/>
          <c:tx>
            <c:strRef>
              <c:f>Sheet2!$J$33</c:f>
              <c:strCache>
                <c:ptCount val="1"/>
                <c:pt idx="0">
                  <c:v>Net Gain Females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dLbl>
              <c:idx val="0"/>
              <c:tx>
                <c:strRef>
                  <c:f>Sheet2!$N$34</c:f>
                  <c:strCache>
                    <c:ptCount val="1"/>
                    <c:pt idx="0">
                      <c:v>37.2%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strRef>
                  <c:f>Sheet2!$N$35</c:f>
                  <c:strCache>
                    <c:ptCount val="1"/>
                    <c:pt idx="0">
                      <c:v>255.8%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62054507337526E-3"/>
                  <c:y val="8.5948763446822699E-5"/>
                </c:manualLayout>
              </c:layout>
              <c:tx>
                <c:strRef>
                  <c:f>Sheet2!$N$36</c:f>
                  <c:strCache>
                    <c:ptCount val="1"/>
                    <c:pt idx="0">
                      <c:v>43.6%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"/>
                  <c:y val="-7.4635872980666207E-2"/>
                </c:manualLayout>
              </c:layout>
              <c:tx>
                <c:strRef>
                  <c:f>Sheet2!$M$37</c:f>
                  <c:strCache>
                    <c:ptCount val="1"/>
                    <c:pt idx="0">
                      <c:v>28.7%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Sheet2!$H$34:$H$37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Sheet2!$J$34:$J$37</c:f>
              <c:numCache>
                <c:formatCode>0.0%</c:formatCode>
                <c:ptCount val="4"/>
                <c:pt idx="0">
                  <c:v>0.33856428272092587</c:v>
                </c:pt>
                <c:pt idx="1">
                  <c:v>-2.2076984119907626E-2</c:v>
                </c:pt>
                <c:pt idx="2">
                  <c:v>3.8117571531746809E-2</c:v>
                </c:pt>
                <c:pt idx="3">
                  <c:v>8.3011600224693061E-3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83553792"/>
        <c:axId val="82695808"/>
      </c:barChart>
      <c:catAx>
        <c:axId val="835537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50"/>
            </a:pPr>
            <a:endParaRPr lang="en-US"/>
          </a:p>
        </c:txPr>
        <c:crossAx val="82695808"/>
        <c:crosses val="autoZero"/>
        <c:auto val="1"/>
        <c:lblAlgn val="ctr"/>
        <c:lblOffset val="100"/>
        <c:noMultiLvlLbl val="0"/>
      </c:catAx>
      <c:valAx>
        <c:axId val="82695808"/>
        <c:scaling>
          <c:orientation val="minMax"/>
          <c:max val="0.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Percent Net Change</a:t>
                </a:r>
              </a:p>
              <a:p>
                <a:pPr>
                  <a:defRPr sz="1000"/>
                </a:pPr>
                <a:r>
                  <a:rPr lang="en-US" sz="1000"/>
                  <a:t>in Number of Jobs</a:t>
                </a:r>
              </a:p>
            </c:rich>
          </c:tx>
          <c:layout>
            <c:manualLayout>
              <c:xMode val="edge"/>
              <c:yMode val="edge"/>
              <c:x val="3.1512776704798698E-2"/>
              <c:y val="5.5555863615639599E-2"/>
            </c:manualLayout>
          </c:layout>
          <c:overlay val="0"/>
        </c:title>
        <c:numFmt formatCode="0.0%" sourceLinked="1"/>
        <c:majorTickMark val="out"/>
        <c:minorTickMark val="cross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83553792"/>
        <c:crosses val="autoZero"/>
        <c:crossBetween val="between"/>
        <c:majorUnit val="0.2"/>
        <c:minorUnit val="0.05"/>
      </c:valAx>
    </c:plotArea>
    <c:legend>
      <c:legendPos val="r"/>
      <c:layout>
        <c:manualLayout>
          <c:xMode val="edge"/>
          <c:yMode val="edge"/>
          <c:x val="0.76171032866174804"/>
          <c:y val="0.30139212351977102"/>
          <c:w val="0.222566400898001"/>
          <c:h val="0.15112811602775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(b) Non-High-Tech Industries</a:t>
            </a:r>
          </a:p>
        </c:rich>
      </c:tx>
      <c:layout>
        <c:manualLayout>
          <c:xMode val="edge"/>
          <c:yMode val="edge"/>
          <c:x val="0.28572463229832101"/>
          <c:y val="0.903755868544600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307651991614299"/>
          <c:y val="3.4213769053516203E-2"/>
          <c:w val="0.54077217352547902"/>
          <c:h val="0.4140173499439330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Sheet2!$I$33</c:f>
              <c:strCache>
                <c:ptCount val="1"/>
                <c:pt idx="0">
                  <c:v>Net Gain Males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dLbls>
            <c:dLbl>
              <c:idx val="0"/>
              <c:tx>
                <c:strRef>
                  <c:f>Sheet2!$M$41</c:f>
                  <c:strCache>
                    <c:ptCount val="1"/>
                    <c:pt idx="0">
                      <c:v>40.0%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0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-4.7311867706677502E-3"/>
                </c:manualLayout>
              </c:layout>
              <c:tx>
                <c:strRef>
                  <c:f>Sheet2!$M$42</c:f>
                  <c:strCache>
                    <c:ptCount val="1"/>
                    <c:pt idx="0">
                      <c:v>97.9%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0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62054507337526E-3"/>
                  <c:y val="-2.9903392357645401E-3"/>
                </c:manualLayout>
              </c:layout>
              <c:tx>
                <c:strRef>
                  <c:f>Sheet2!$M$43</c:f>
                  <c:strCache>
                    <c:ptCount val="1"/>
                    <c:pt idx="0">
                      <c:v>42.5%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0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2410901467505296E-3"/>
                  <c:y val="2.9573768067724599E-3"/>
                </c:manualLayout>
              </c:layout>
              <c:tx>
                <c:strRef>
                  <c:f>Sheet2!$M$44</c:f>
                  <c:strCache>
                    <c:ptCount val="1"/>
                    <c:pt idx="0">
                      <c:v>45.0%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0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Sheet2!$H$41:$H$44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Sheet2!$I$41:$I$44</c:f>
              <c:numCache>
                <c:formatCode>0.0%</c:formatCode>
                <c:ptCount val="4"/>
                <c:pt idx="0">
                  <c:v>0.21244137696340645</c:v>
                </c:pt>
                <c:pt idx="1">
                  <c:v>7.0432720427934872E-2</c:v>
                </c:pt>
                <c:pt idx="2">
                  <c:v>6.5506258441185544E-2</c:v>
                </c:pt>
                <c:pt idx="3">
                  <c:v>0.10955196579924069</c:v>
                </c:pt>
              </c:numCache>
            </c:numRef>
          </c:val>
        </c:ser>
        <c:ser>
          <c:idx val="0"/>
          <c:order val="1"/>
          <c:tx>
            <c:strRef>
              <c:f>Sheet2!$J$33</c:f>
              <c:strCache>
                <c:ptCount val="1"/>
                <c:pt idx="0">
                  <c:v>Net Gain Females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dLbl>
              <c:idx val="0"/>
              <c:tx>
                <c:strRef>
                  <c:f>Sheet2!$N$41</c:f>
                  <c:strCache>
                    <c:ptCount val="1"/>
                    <c:pt idx="0">
                      <c:v>60.0%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strRef>
                  <c:f>Sheet2!$N$42</c:f>
                  <c:strCache>
                    <c:ptCount val="1"/>
                    <c:pt idx="0">
                      <c:v>2.1%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62054507337526E-3"/>
                  <c:y val="8.5948763446822699E-5"/>
                </c:manualLayout>
              </c:layout>
              <c:tx>
                <c:strRef>
                  <c:f>Sheet2!$N$43</c:f>
                  <c:strCache>
                    <c:ptCount val="1"/>
                    <c:pt idx="0">
                      <c:v>57.5%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"/>
                  <c:y val="3.6113883651867499E-3"/>
                </c:manualLayout>
              </c:layout>
              <c:tx>
                <c:strRef>
                  <c:f>Sheet2!$N$44</c:f>
                  <c:strCache>
                    <c:ptCount val="1"/>
                    <c:pt idx="0">
                      <c:v>55.0%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Sheet2!$H$41:$H$44</c:f>
              <c:strCache>
                <c:ptCount val="4"/>
                <c:pt idx="0">
                  <c:v>Management and Related Occupations</c:v>
                </c:pt>
                <c:pt idx="1">
                  <c:v>Blue-Collar Middle-Skill</c:v>
                </c:pt>
                <c:pt idx="2">
                  <c:v>Clerical/Retail Sales</c:v>
                </c:pt>
                <c:pt idx="3">
                  <c:v>Low-Skill Services</c:v>
                </c:pt>
              </c:strCache>
            </c:strRef>
          </c:cat>
          <c:val>
            <c:numRef>
              <c:f>Sheet2!$J$41:$J$44</c:f>
              <c:numCache>
                <c:formatCode>0.0%</c:formatCode>
                <c:ptCount val="4"/>
                <c:pt idx="0">
                  <c:v>0.31812501993980835</c:v>
                </c:pt>
                <c:pt idx="1">
                  <c:v>1.5340359235587507E-3</c:v>
                </c:pt>
                <c:pt idx="2">
                  <c:v>8.8631118862526989E-2</c:v>
                </c:pt>
                <c:pt idx="3">
                  <c:v>0.13377750364233834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84517376"/>
        <c:axId val="84156416"/>
      </c:barChart>
      <c:catAx>
        <c:axId val="845173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50"/>
            </a:pPr>
            <a:endParaRPr lang="en-US"/>
          </a:p>
        </c:txPr>
        <c:crossAx val="84156416"/>
        <c:crosses val="autoZero"/>
        <c:auto val="1"/>
        <c:lblAlgn val="ctr"/>
        <c:lblOffset val="100"/>
        <c:noMultiLvlLbl val="0"/>
      </c:catAx>
      <c:valAx>
        <c:axId val="84156416"/>
        <c:scaling>
          <c:orientation val="minMax"/>
          <c:max val="0.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Percent Net Change</a:t>
                </a:r>
              </a:p>
              <a:p>
                <a:pPr>
                  <a:defRPr sz="1000"/>
                </a:pPr>
                <a:r>
                  <a:rPr lang="en-US" sz="1000"/>
                  <a:t>in Number of Jobs</a:t>
                </a:r>
              </a:p>
            </c:rich>
          </c:tx>
          <c:layout>
            <c:manualLayout>
              <c:xMode val="edge"/>
              <c:yMode val="edge"/>
              <c:x val="3.1512776704798698E-2"/>
              <c:y val="5.5555863615639599E-2"/>
            </c:manualLayout>
          </c:layout>
          <c:overlay val="0"/>
        </c:title>
        <c:numFmt formatCode="0.0%" sourceLinked="1"/>
        <c:majorTickMark val="out"/>
        <c:minorTickMark val="cross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84517376"/>
        <c:crosses val="autoZero"/>
        <c:crossBetween val="between"/>
        <c:majorUnit val="0.2"/>
        <c:minorUnit val="0.05"/>
      </c:valAx>
    </c:plotArea>
    <c:legend>
      <c:legendPos val="r"/>
      <c:layout>
        <c:manualLayout>
          <c:xMode val="edge"/>
          <c:yMode val="edge"/>
          <c:x val="0.76171032866174804"/>
          <c:y val="0.30139212351977102"/>
          <c:w val="0.222566400898001"/>
          <c:h val="0.15112811602775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4761</xdr:rowOff>
    </xdr:from>
    <xdr:to>
      <xdr:col>21</xdr:col>
      <xdr:colOff>598170</xdr:colOff>
      <xdr:row>18</xdr:row>
      <xdr:rowOff>12381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21</xdr:col>
      <xdr:colOff>579120</xdr:colOff>
      <xdr:row>36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</xdr:row>
      <xdr:rowOff>0</xdr:rowOff>
    </xdr:from>
    <xdr:to>
      <xdr:col>39</xdr:col>
      <xdr:colOff>579120</xdr:colOff>
      <xdr:row>18</xdr:row>
      <xdr:rowOff>7620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18</xdr:col>
      <xdr:colOff>579120</xdr:colOff>
      <xdr:row>17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0</xdr:row>
      <xdr:rowOff>0</xdr:rowOff>
    </xdr:from>
    <xdr:to>
      <xdr:col>26</xdr:col>
      <xdr:colOff>579120</xdr:colOff>
      <xdr:row>17</xdr:row>
      <xdr:rowOff>7620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47</xdr:row>
      <xdr:rowOff>0</xdr:rowOff>
    </xdr:from>
    <xdr:to>
      <xdr:col>14</xdr:col>
      <xdr:colOff>579120</xdr:colOff>
      <xdr:row>64</xdr:row>
      <xdr:rowOff>7620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47</xdr:row>
      <xdr:rowOff>0</xdr:rowOff>
    </xdr:from>
    <xdr:to>
      <xdr:col>22</xdr:col>
      <xdr:colOff>579120</xdr:colOff>
      <xdr:row>64</xdr:row>
      <xdr:rowOff>7620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zoomScale="50" zoomScaleNormal="50" zoomScalePageLayoutView="50" workbookViewId="0">
      <selection activeCell="I50" sqref="I50"/>
    </sheetView>
  </sheetViews>
  <sheetFormatPr defaultColWidth="8.85546875" defaultRowHeight="15"/>
  <cols>
    <col min="7" max="7" width="9.140625" customWidth="1"/>
  </cols>
  <sheetData>
    <row r="1" spans="1:30 16384:16384">
      <c r="A1" t="s">
        <v>0</v>
      </c>
      <c r="B1" t="s">
        <v>3</v>
      </c>
      <c r="C1" t="s">
        <v>4</v>
      </c>
      <c r="D1" t="s">
        <v>9</v>
      </c>
      <c r="E1" t="s">
        <v>10</v>
      </c>
      <c r="G1" t="s">
        <v>1</v>
      </c>
      <c r="H1">
        <v>1980</v>
      </c>
      <c r="J1">
        <v>2013</v>
      </c>
      <c r="L1" t="s">
        <v>13</v>
      </c>
      <c r="X1" t="s">
        <v>24</v>
      </c>
      <c r="Y1">
        <v>1980</v>
      </c>
      <c r="AA1">
        <v>2013</v>
      </c>
      <c r="AC1" t="s">
        <v>13</v>
      </c>
    </row>
    <row r="2" spans="1:30 16384:16384">
      <c r="A2" t="s">
        <v>1</v>
      </c>
      <c r="B2">
        <v>0</v>
      </c>
      <c r="C2" t="s">
        <v>5</v>
      </c>
      <c r="D2">
        <v>50060</v>
      </c>
      <c r="E2">
        <v>129966</v>
      </c>
      <c r="H2" t="s">
        <v>11</v>
      </c>
      <c r="I2" t="s">
        <v>12</v>
      </c>
      <c r="J2" t="s">
        <v>11</v>
      </c>
      <c r="K2" t="s">
        <v>12</v>
      </c>
      <c r="L2" t="s">
        <v>15</v>
      </c>
      <c r="M2" t="s">
        <v>16</v>
      </c>
      <c r="Y2" t="s">
        <v>11</v>
      </c>
      <c r="Z2" t="s">
        <v>12</v>
      </c>
      <c r="AA2" t="s">
        <v>11</v>
      </c>
      <c r="AB2" t="s">
        <v>12</v>
      </c>
      <c r="AC2" t="s">
        <v>15</v>
      </c>
      <c r="AD2" t="s">
        <v>16</v>
      </c>
    </row>
    <row r="3" spans="1:30 16384:16384">
      <c r="A3" t="s">
        <v>1</v>
      </c>
      <c r="B3">
        <v>0</v>
      </c>
      <c r="C3" t="s">
        <v>6</v>
      </c>
      <c r="D3">
        <v>52540</v>
      </c>
      <c r="E3">
        <v>79032</v>
      </c>
      <c r="G3" t="s">
        <v>28</v>
      </c>
      <c r="H3">
        <f>D6</f>
        <v>14080</v>
      </c>
      <c r="I3">
        <f>D2</f>
        <v>50060</v>
      </c>
      <c r="J3">
        <f>E6</f>
        <v>78127</v>
      </c>
      <c r="K3">
        <f>E2</f>
        <v>129966</v>
      </c>
      <c r="L3">
        <f>J3-H3</f>
        <v>64047</v>
      </c>
      <c r="M3">
        <f>K3-I3</f>
        <v>79906</v>
      </c>
      <c r="X3" t="s">
        <v>28</v>
      </c>
      <c r="Y3">
        <f t="shared" ref="Y3:AB6" si="0">SUM(H3,H11)</f>
        <v>18060</v>
      </c>
      <c r="Z3">
        <f t="shared" si="0"/>
        <v>94280</v>
      </c>
      <c r="AA3">
        <f t="shared" si="0"/>
        <v>120078</v>
      </c>
      <c r="AB3">
        <f t="shared" si="0"/>
        <v>293843</v>
      </c>
      <c r="AC3">
        <f>AA3-Y3</f>
        <v>102018</v>
      </c>
      <c r="AD3">
        <f>AB3-Z3</f>
        <v>199563</v>
      </c>
    </row>
    <row r="4" spans="1:30 16384:16384">
      <c r="A4" t="s">
        <v>1</v>
      </c>
      <c r="B4">
        <v>0</v>
      </c>
      <c r="C4" t="s">
        <v>7</v>
      </c>
      <c r="D4">
        <v>19920</v>
      </c>
      <c r="E4">
        <v>44559</v>
      </c>
      <c r="G4" t="s">
        <v>14</v>
      </c>
      <c r="H4">
        <f t="shared" ref="H4:H6" si="1">D7</f>
        <v>7580</v>
      </c>
      <c r="I4">
        <f t="shared" ref="I4:I6" si="2">D3</f>
        <v>52540</v>
      </c>
      <c r="J4">
        <f t="shared" ref="J4:J6" si="3">E7</f>
        <v>9088</v>
      </c>
      <c r="K4">
        <f t="shared" ref="K4:K6" si="4">E3</f>
        <v>79032</v>
      </c>
      <c r="L4">
        <f t="shared" ref="L4:M6" si="5">J4-H4</f>
        <v>1508</v>
      </c>
      <c r="M4">
        <f t="shared" si="5"/>
        <v>26492</v>
      </c>
      <c r="X4" t="s">
        <v>14</v>
      </c>
      <c r="Y4">
        <f t="shared" si="0"/>
        <v>11940</v>
      </c>
      <c r="Z4">
        <f t="shared" si="0"/>
        <v>67980</v>
      </c>
      <c r="AA4">
        <f t="shared" si="0"/>
        <v>10972</v>
      </c>
      <c r="AB4">
        <f t="shared" si="0"/>
        <v>95049</v>
      </c>
      <c r="AC4">
        <f>AA4-Y4</f>
        <v>-968</v>
      </c>
      <c r="AD4">
        <f t="shared" ref="AD4:AD6" si="6">AB4-Z4</f>
        <v>27069</v>
      </c>
    </row>
    <row r="5" spans="1:30 16384:16384">
      <c r="A5" t="s">
        <v>1</v>
      </c>
      <c r="B5">
        <v>0</v>
      </c>
      <c r="C5" t="s">
        <v>8</v>
      </c>
      <c r="D5">
        <v>14440</v>
      </c>
      <c r="E5">
        <v>55646</v>
      </c>
      <c r="G5" t="s">
        <v>7</v>
      </c>
      <c r="H5">
        <f t="shared" si="1"/>
        <v>3720</v>
      </c>
      <c r="I5">
        <f t="shared" si="2"/>
        <v>19920</v>
      </c>
      <c r="J5">
        <f t="shared" si="3"/>
        <v>9242</v>
      </c>
      <c r="K5">
        <f t="shared" si="4"/>
        <v>44559</v>
      </c>
      <c r="L5">
        <f t="shared" si="5"/>
        <v>5522</v>
      </c>
      <c r="M5">
        <f t="shared" si="5"/>
        <v>24639</v>
      </c>
      <c r="X5" t="s">
        <v>7</v>
      </c>
      <c r="Y5">
        <f t="shared" si="0"/>
        <v>13120</v>
      </c>
      <c r="Z5">
        <f t="shared" si="0"/>
        <v>68540</v>
      </c>
      <c r="AA5">
        <f t="shared" si="0"/>
        <v>22917</v>
      </c>
      <c r="AB5">
        <f t="shared" si="0"/>
        <v>126516</v>
      </c>
      <c r="AC5">
        <f t="shared" ref="AC5:AC6" si="7">AA5-Y5</f>
        <v>9797</v>
      </c>
      <c r="AD5">
        <f t="shared" si="6"/>
        <v>57976</v>
      </c>
    </row>
    <row r="6" spans="1:30 16384:16384">
      <c r="A6" t="s">
        <v>1</v>
      </c>
      <c r="B6">
        <v>1</v>
      </c>
      <c r="C6" t="s">
        <v>5</v>
      </c>
      <c r="D6">
        <v>14080</v>
      </c>
      <c r="E6">
        <v>78127</v>
      </c>
      <c r="G6" t="s">
        <v>8</v>
      </c>
      <c r="H6">
        <f t="shared" si="1"/>
        <v>380</v>
      </c>
      <c r="I6">
        <f t="shared" si="2"/>
        <v>14440</v>
      </c>
      <c r="J6">
        <f t="shared" si="3"/>
        <v>755</v>
      </c>
      <c r="K6">
        <f t="shared" si="4"/>
        <v>55646</v>
      </c>
      <c r="L6">
        <f t="shared" si="5"/>
        <v>375</v>
      </c>
      <c r="M6">
        <f t="shared" si="5"/>
        <v>41206</v>
      </c>
      <c r="X6" t="s">
        <v>8</v>
      </c>
      <c r="Y6">
        <f t="shared" si="0"/>
        <v>640</v>
      </c>
      <c r="Z6">
        <f t="shared" si="0"/>
        <v>36100</v>
      </c>
      <c r="AA6">
        <f t="shared" si="0"/>
        <v>1946</v>
      </c>
      <c r="AB6">
        <f t="shared" si="0"/>
        <v>127624</v>
      </c>
      <c r="AC6">
        <f t="shared" si="7"/>
        <v>1306</v>
      </c>
      <c r="AD6">
        <f t="shared" si="6"/>
        <v>91524</v>
      </c>
    </row>
    <row r="7" spans="1:30 16384:16384">
      <c r="A7" t="s">
        <v>1</v>
      </c>
      <c r="B7">
        <v>1</v>
      </c>
      <c r="C7" t="s">
        <v>6</v>
      </c>
      <c r="D7">
        <v>7580</v>
      </c>
      <c r="E7">
        <v>9088</v>
      </c>
      <c r="G7" t="s">
        <v>21</v>
      </c>
      <c r="H7">
        <f>SUM(H3:H6)</f>
        <v>25760</v>
      </c>
      <c r="I7">
        <f t="shared" ref="I7:M7" si="8">SUM(I3:I6)</f>
        <v>136960</v>
      </c>
      <c r="J7">
        <f t="shared" si="8"/>
        <v>97212</v>
      </c>
      <c r="K7">
        <f t="shared" si="8"/>
        <v>309203</v>
      </c>
      <c r="L7">
        <f t="shared" si="8"/>
        <v>71452</v>
      </c>
      <c r="M7">
        <f t="shared" si="8"/>
        <v>172243</v>
      </c>
      <c r="X7" s="3" t="s">
        <v>21</v>
      </c>
      <c r="Y7" s="3">
        <f>SUM(Y3:Y6)</f>
        <v>43760</v>
      </c>
      <c r="Z7" s="3">
        <f t="shared" ref="Z7" si="9">SUM(Z3:Z6)</f>
        <v>266900</v>
      </c>
      <c r="AA7" s="3">
        <f t="shared" ref="AA7" si="10">SUM(AA3:AA6)</f>
        <v>155913</v>
      </c>
      <c r="AB7" s="3">
        <f>SUM(AB3:AB6)</f>
        <v>643032</v>
      </c>
      <c r="AC7" s="3">
        <f t="shared" ref="AC7" si="11">SUM(AC3:AC6)</f>
        <v>112153</v>
      </c>
      <c r="AD7" s="3">
        <f t="shared" ref="AD7" si="12">SUM(AD3:AD6)</f>
        <v>376132</v>
      </c>
      <c r="XFD7">
        <f t="shared" ref="XFD7" si="13">SUM(XFD3:XFD6)</f>
        <v>0</v>
      </c>
    </row>
    <row r="8" spans="1:30 16384:16384">
      <c r="A8" t="s">
        <v>1</v>
      </c>
      <c r="B8">
        <v>1</v>
      </c>
      <c r="C8" t="s">
        <v>7</v>
      </c>
      <c r="D8">
        <v>3720</v>
      </c>
      <c r="E8">
        <v>9242</v>
      </c>
      <c r="G8" s="1" t="s">
        <v>20</v>
      </c>
      <c r="H8">
        <f>SUM(H7:I7)</f>
        <v>162720</v>
      </c>
      <c r="J8">
        <f>SUM(J7:K7)</f>
        <v>406415</v>
      </c>
      <c r="L8">
        <f>SUM(L7:M7)</f>
        <v>243695</v>
      </c>
      <c r="X8" s="5" t="s">
        <v>25</v>
      </c>
      <c r="Y8" s="5">
        <f>SUM(Y7:Z7)</f>
        <v>310660</v>
      </c>
      <c r="Z8" s="5"/>
      <c r="AA8" s="5">
        <f>SUM(AA7:AB7)</f>
        <v>798945</v>
      </c>
      <c r="AB8" s="5"/>
      <c r="AC8" s="5">
        <f>SUM(AC7:AD7)</f>
        <v>488285</v>
      </c>
      <c r="AD8" s="5"/>
    </row>
    <row r="9" spans="1:30 16384:16384">
      <c r="A9" t="s">
        <v>1</v>
      </c>
      <c r="B9">
        <v>1</v>
      </c>
      <c r="C9" t="s">
        <v>8</v>
      </c>
      <c r="D9">
        <v>380</v>
      </c>
      <c r="E9">
        <v>755</v>
      </c>
      <c r="G9" t="s">
        <v>2</v>
      </c>
      <c r="H9">
        <v>1980</v>
      </c>
      <c r="J9">
        <v>2013</v>
      </c>
      <c r="L9" t="s">
        <v>13</v>
      </c>
    </row>
    <row r="10" spans="1:30 16384:16384">
      <c r="A10" t="s">
        <v>2</v>
      </c>
      <c r="B10">
        <v>0</v>
      </c>
      <c r="C10" t="s">
        <v>5</v>
      </c>
      <c r="D10">
        <v>44220</v>
      </c>
      <c r="E10">
        <v>163877</v>
      </c>
      <c r="H10" t="s">
        <v>11</v>
      </c>
      <c r="I10" t="s">
        <v>12</v>
      </c>
      <c r="J10" t="s">
        <v>11</v>
      </c>
      <c r="K10" t="s">
        <v>12</v>
      </c>
      <c r="L10" t="s">
        <v>15</v>
      </c>
      <c r="M10" t="s">
        <v>16</v>
      </c>
      <c r="X10" t="s">
        <v>24</v>
      </c>
      <c r="Y10">
        <v>1980</v>
      </c>
      <c r="AA10">
        <v>2013</v>
      </c>
      <c r="AC10" t="s">
        <v>13</v>
      </c>
    </row>
    <row r="11" spans="1:30 16384:16384">
      <c r="A11" t="s">
        <v>2</v>
      </c>
      <c r="B11">
        <v>0</v>
      </c>
      <c r="C11" t="s">
        <v>6</v>
      </c>
      <c r="D11">
        <v>15440</v>
      </c>
      <c r="E11">
        <v>16017</v>
      </c>
      <c r="G11" t="s">
        <v>28</v>
      </c>
      <c r="H11">
        <f>D14</f>
        <v>3980</v>
      </c>
      <c r="I11">
        <f>D10</f>
        <v>44220</v>
      </c>
      <c r="J11">
        <f>E14</f>
        <v>41951</v>
      </c>
      <c r="K11">
        <f>E10</f>
        <v>163877</v>
      </c>
      <c r="L11">
        <f>J11-H11</f>
        <v>37971</v>
      </c>
      <c r="M11">
        <f>K11-I11</f>
        <v>119657</v>
      </c>
      <c r="Y11" t="s">
        <v>11</v>
      </c>
      <c r="Z11" t="s">
        <v>12</v>
      </c>
      <c r="AA11" t="s">
        <v>11</v>
      </c>
      <c r="AB11" t="s">
        <v>12</v>
      </c>
      <c r="AC11" t="s">
        <v>15</v>
      </c>
      <c r="AD11" t="s">
        <v>16</v>
      </c>
    </row>
    <row r="12" spans="1:30 16384:16384">
      <c r="A12" t="s">
        <v>2</v>
      </c>
      <c r="B12">
        <v>0</v>
      </c>
      <c r="C12" t="s">
        <v>7</v>
      </c>
      <c r="D12">
        <v>48620</v>
      </c>
      <c r="E12">
        <v>81957</v>
      </c>
      <c r="G12" t="s">
        <v>14</v>
      </c>
      <c r="H12">
        <f t="shared" ref="H12:H14" si="14">D15</f>
        <v>4360</v>
      </c>
      <c r="I12">
        <f t="shared" ref="I12:I14" si="15">D11</f>
        <v>15440</v>
      </c>
      <c r="J12">
        <f t="shared" ref="J12:J14" si="16">E15</f>
        <v>1884</v>
      </c>
      <c r="K12">
        <f t="shared" ref="K12:K14" si="17">E11</f>
        <v>16017</v>
      </c>
      <c r="L12">
        <f>J12-H12</f>
        <v>-2476</v>
      </c>
      <c r="M12">
        <f t="shared" ref="M12:M14" si="18">K12-I12</f>
        <v>577</v>
      </c>
      <c r="X12" t="s">
        <v>28</v>
      </c>
      <c r="Y12" s="2">
        <f>Y3/$Y$8</f>
        <v>5.8134294727354666E-2</v>
      </c>
      <c r="Z12" s="2">
        <f t="shared" ref="Z12:Z16" si="19">Z3/$Y$8</f>
        <v>0.30348290735852701</v>
      </c>
      <c r="AA12" s="2">
        <f>AA3/$AA$8</f>
        <v>0.15029570245761598</v>
      </c>
      <c r="AB12" s="2">
        <f t="shared" ref="AB12:AB16" si="20">AB3/$AA$8</f>
        <v>0.36778877144233957</v>
      </c>
      <c r="AC12" s="2">
        <f>AC3/$AC$8</f>
        <v>0.20893125940792776</v>
      </c>
      <c r="AD12" s="2">
        <f t="shared" ref="AD12:AD16" si="21">AD3/$AC$8</f>
        <v>0.40870188516952188</v>
      </c>
    </row>
    <row r="13" spans="1:30 16384:16384">
      <c r="A13" t="s">
        <v>2</v>
      </c>
      <c r="B13">
        <v>0</v>
      </c>
      <c r="C13" t="s">
        <v>8</v>
      </c>
      <c r="D13">
        <v>21660</v>
      </c>
      <c r="E13">
        <v>71978</v>
      </c>
      <c r="G13" t="s">
        <v>7</v>
      </c>
      <c r="H13">
        <f t="shared" si="14"/>
        <v>9400</v>
      </c>
      <c r="I13">
        <f t="shared" si="15"/>
        <v>48620</v>
      </c>
      <c r="J13">
        <f t="shared" si="16"/>
        <v>13675</v>
      </c>
      <c r="K13">
        <f t="shared" si="17"/>
        <v>81957</v>
      </c>
      <c r="L13">
        <f t="shared" ref="L13:L14" si="22">J13-H13</f>
        <v>4275</v>
      </c>
      <c r="M13">
        <f t="shared" si="18"/>
        <v>33337</v>
      </c>
      <c r="X13" t="s">
        <v>14</v>
      </c>
      <c r="Y13" s="2">
        <f t="shared" ref="Y13" si="23">Y4/$Y$8</f>
        <v>3.8434301165261059E-2</v>
      </c>
      <c r="Z13" s="2">
        <f t="shared" si="19"/>
        <v>0.21882443829266723</v>
      </c>
      <c r="AA13" s="2">
        <f t="shared" ref="AA13" si="24">AA4/$AA$8</f>
        <v>1.3733110539523996E-2</v>
      </c>
      <c r="AB13" s="2">
        <f t="shared" si="20"/>
        <v>0.11896813923361432</v>
      </c>
      <c r="AC13" s="2">
        <f t="shared" ref="AC13" si="25">AC4/$AC$8</f>
        <v>-1.9824487747934095E-3</v>
      </c>
      <c r="AD13" s="2">
        <f t="shared" si="21"/>
        <v>5.5436886244713643E-2</v>
      </c>
    </row>
    <row r="14" spans="1:30 16384:16384">
      <c r="A14" t="s">
        <v>2</v>
      </c>
      <c r="B14">
        <v>1</v>
      </c>
      <c r="C14" t="s">
        <v>5</v>
      </c>
      <c r="D14">
        <v>3980</v>
      </c>
      <c r="E14">
        <v>41951</v>
      </c>
      <c r="G14" t="s">
        <v>8</v>
      </c>
      <c r="H14">
        <f t="shared" si="14"/>
        <v>260</v>
      </c>
      <c r="I14">
        <f t="shared" si="15"/>
        <v>21660</v>
      </c>
      <c r="J14">
        <f t="shared" si="16"/>
        <v>1191</v>
      </c>
      <c r="K14">
        <f t="shared" si="17"/>
        <v>71978</v>
      </c>
      <c r="L14">
        <f t="shared" si="22"/>
        <v>931</v>
      </c>
      <c r="M14">
        <f t="shared" si="18"/>
        <v>50318</v>
      </c>
      <c r="X14" t="s">
        <v>7</v>
      </c>
      <c r="Y14" s="2">
        <f t="shared" ref="Y14" si="26">Y5/$Y$8</f>
        <v>4.2232665937037277E-2</v>
      </c>
      <c r="Z14" s="2">
        <f t="shared" si="19"/>
        <v>0.22062705208266273</v>
      </c>
      <c r="AA14" s="2">
        <f t="shared" ref="AA14" si="27">AA5/$AA$8</f>
        <v>2.8684077126710849E-2</v>
      </c>
      <c r="AB14" s="2">
        <f t="shared" si="20"/>
        <v>0.15835382911214163</v>
      </c>
      <c r="AC14" s="2">
        <f t="shared" ref="AC14" si="28">AC5/$AC$8</f>
        <v>2.0064101907697349E-2</v>
      </c>
      <c r="AD14" s="2">
        <f t="shared" si="21"/>
        <v>0.11873393612337058</v>
      </c>
    </row>
    <row r="15" spans="1:30 16384:16384">
      <c r="A15" t="s">
        <v>2</v>
      </c>
      <c r="B15">
        <v>1</v>
      </c>
      <c r="C15" t="s">
        <v>6</v>
      </c>
      <c r="D15">
        <v>4360</v>
      </c>
      <c r="E15">
        <v>1884</v>
      </c>
      <c r="G15" t="s">
        <v>17</v>
      </c>
      <c r="H15">
        <f>SUM(H11:H14)</f>
        <v>18000</v>
      </c>
      <c r="I15">
        <f t="shared" ref="I15" si="29">SUM(I11:I14)</f>
        <v>129940</v>
      </c>
      <c r="J15">
        <f t="shared" ref="J15" si="30">SUM(J11:J14)</f>
        <v>58701</v>
      </c>
      <c r="K15">
        <f t="shared" ref="K15" si="31">SUM(K11:K14)</f>
        <v>333829</v>
      </c>
      <c r="L15">
        <f t="shared" ref="L15" si="32">SUM(L11:L14)</f>
        <v>40701</v>
      </c>
      <c r="M15">
        <f t="shared" ref="M15" si="33">SUM(M11:M14)</f>
        <v>203889</v>
      </c>
      <c r="X15" t="s">
        <v>8</v>
      </c>
      <c r="Y15" s="2">
        <f t="shared" ref="Y15" si="34">Y6/$Y$8</f>
        <v>2.0601300457091356E-3</v>
      </c>
      <c r="Z15" s="2">
        <f t="shared" si="19"/>
        <v>0.11620421039078092</v>
      </c>
      <c r="AA15" s="2">
        <f t="shared" ref="AA15" si="35">AA6/$AA$8</f>
        <v>2.4357120953257109E-3</v>
      </c>
      <c r="AB15" s="2">
        <f t="shared" si="20"/>
        <v>0.15974065799272791</v>
      </c>
      <c r="AC15" s="2">
        <f t="shared" ref="AC15" si="36">AC6/$AC$8</f>
        <v>2.6746674585539183E-3</v>
      </c>
      <c r="AD15" s="2">
        <f t="shared" si="21"/>
        <v>0.18743971246300828</v>
      </c>
    </row>
    <row r="16" spans="1:30 16384:16384">
      <c r="A16" t="s">
        <v>2</v>
      </c>
      <c r="B16">
        <v>1</v>
      </c>
      <c r="C16" t="s">
        <v>7</v>
      </c>
      <c r="D16">
        <v>9400</v>
      </c>
      <c r="E16">
        <v>13675</v>
      </c>
      <c r="G16" s="1" t="s">
        <v>19</v>
      </c>
      <c r="H16" s="1">
        <f>SUM(H15:I15)</f>
        <v>147940</v>
      </c>
      <c r="I16" s="1"/>
      <c r="J16" s="1">
        <f>SUM(J15:K15)</f>
        <v>392530</v>
      </c>
      <c r="L16" s="1">
        <f>SUM(L15:M15)</f>
        <v>244590</v>
      </c>
      <c r="X16" s="3" t="s">
        <v>21</v>
      </c>
      <c r="Y16" s="4">
        <f t="shared" ref="Y16" si="37">Y7/$Y$8</f>
        <v>0.14086139187536212</v>
      </c>
      <c r="Z16" s="4">
        <f t="shared" si="19"/>
        <v>0.85913860812463783</v>
      </c>
      <c r="AA16" s="4">
        <f t="shared" ref="AA16" si="38">AA7/$AA$8</f>
        <v>0.19514860221917654</v>
      </c>
      <c r="AB16" s="4">
        <f t="shared" si="20"/>
        <v>0.80485139778082349</v>
      </c>
      <c r="AC16" s="4">
        <f t="shared" ref="AC16" si="39">AC7/$AC$8</f>
        <v>0.2296875799993856</v>
      </c>
      <c r="AD16" s="4">
        <f t="shared" si="21"/>
        <v>0.7703124200006144</v>
      </c>
    </row>
    <row r="17" spans="1:30">
      <c r="A17" t="s">
        <v>2</v>
      </c>
      <c r="B17">
        <v>1</v>
      </c>
      <c r="C17" t="s">
        <v>8</v>
      </c>
      <c r="D17">
        <v>260</v>
      </c>
      <c r="E17">
        <v>1191</v>
      </c>
      <c r="G17" t="s">
        <v>18</v>
      </c>
      <c r="H17">
        <f>SUM(H16, H8)</f>
        <v>310660</v>
      </c>
      <c r="J17">
        <f>SUM(J16, J8)</f>
        <v>798945</v>
      </c>
      <c r="L17">
        <f>SUM(L16, L8)</f>
        <v>488285</v>
      </c>
      <c r="X17" s="5" t="s">
        <v>25</v>
      </c>
      <c r="Y17" s="6">
        <f t="shared" ref="Y17" si="40">Y8/$Y$8</f>
        <v>1</v>
      </c>
      <c r="Z17" s="6"/>
      <c r="AA17" s="6">
        <f t="shared" ref="AA17" si="41">AA8/$AA$8</f>
        <v>1</v>
      </c>
      <c r="AB17" s="6"/>
      <c r="AC17" s="6">
        <f t="shared" ref="AC17" si="42">AC8/$AC$8</f>
        <v>1</v>
      </c>
      <c r="AD17" s="6"/>
    </row>
    <row r="18" spans="1:30">
      <c r="D18">
        <f>SUM(D2:D17)</f>
        <v>310660</v>
      </c>
      <c r="E18">
        <f>SUM(E2:E17)</f>
        <v>798945</v>
      </c>
      <c r="F18">
        <f>E18-D18</f>
        <v>488285</v>
      </c>
    </row>
    <row r="19" spans="1:30">
      <c r="G19" t="s">
        <v>1</v>
      </c>
      <c r="H19">
        <v>1980</v>
      </c>
      <c r="J19">
        <v>2013</v>
      </c>
      <c r="L19" t="s">
        <v>13</v>
      </c>
    </row>
    <row r="20" spans="1:30">
      <c r="H20" t="s">
        <v>11</v>
      </c>
      <c r="I20" t="s">
        <v>12</v>
      </c>
      <c r="J20" t="s">
        <v>11</v>
      </c>
      <c r="K20" t="s">
        <v>12</v>
      </c>
      <c r="L20" t="s">
        <v>15</v>
      </c>
      <c r="M20" t="s">
        <v>16</v>
      </c>
    </row>
    <row r="21" spans="1:30">
      <c r="G21" t="s">
        <v>28</v>
      </c>
      <c r="H21" s="2">
        <f>H3/$H$17</f>
        <v>4.5322861005600977E-2</v>
      </c>
      <c r="I21" s="2">
        <f t="shared" ref="I21:I25" si="43">I3/$H$17</f>
        <v>0.16114079701281142</v>
      </c>
      <c r="J21" s="2">
        <f>J3/$J$17</f>
        <v>9.7787707539317481E-2</v>
      </c>
      <c r="K21" s="2">
        <f t="shared" ref="K21:K25" si="44">K3/$J$17</f>
        <v>0.16267202373129563</v>
      </c>
      <c r="L21" s="2">
        <f>L3/$L$17</f>
        <v>0.13116724863553048</v>
      </c>
      <c r="M21" s="2">
        <f t="shared" ref="M21:M25" si="45">M3/$L$17</f>
        <v>0.16364623119694441</v>
      </c>
    </row>
    <row r="22" spans="1:30">
      <c r="G22" t="s">
        <v>14</v>
      </c>
      <c r="H22" s="2">
        <f t="shared" ref="H22" si="46">H4/$H$17</f>
        <v>2.4399665228867572E-2</v>
      </c>
      <c r="I22" s="2">
        <f t="shared" si="43"/>
        <v>0.16912380093993434</v>
      </c>
      <c r="J22" s="2">
        <f t="shared" ref="J22" si="47">J4/$J$17</f>
        <v>1.1375000782281633E-2</v>
      </c>
      <c r="K22" s="2">
        <f t="shared" si="44"/>
        <v>9.8920451345211491E-2</v>
      </c>
      <c r="L22" s="2">
        <f t="shared" ref="L22" si="48">L4/$L$17</f>
        <v>3.0883602813930387E-3</v>
      </c>
      <c r="M22" s="2">
        <f t="shared" si="45"/>
        <v>5.4255199320069225E-2</v>
      </c>
    </row>
    <row r="23" spans="1:30">
      <c r="G23" t="s">
        <v>7</v>
      </c>
      <c r="H23" s="2">
        <f t="shared" ref="H23" si="49">H5/$H$17</f>
        <v>1.1974505890684349E-2</v>
      </c>
      <c r="I23" s="2">
        <f t="shared" si="43"/>
        <v>6.4121547672696844E-2</v>
      </c>
      <c r="J23" s="2">
        <f t="shared" ref="J23" si="50">J5/$J$17</f>
        <v>1.1567754976875755E-2</v>
      </c>
      <c r="K23" s="2">
        <f t="shared" si="44"/>
        <v>5.5772299720256088E-2</v>
      </c>
      <c r="L23" s="2">
        <f t="shared" ref="L23" si="51">L5/$L$17</f>
        <v>1.1308969147116951E-2</v>
      </c>
      <c r="M23" s="2">
        <f t="shared" si="45"/>
        <v>5.0460284465015312E-2</v>
      </c>
    </row>
    <row r="24" spans="1:30">
      <c r="G24" t="s">
        <v>8</v>
      </c>
      <c r="H24" s="2">
        <f t="shared" ref="H24" si="52">H6/$H$17</f>
        <v>1.223202214639799E-3</v>
      </c>
      <c r="I24" s="2">
        <f t="shared" si="43"/>
        <v>4.6481684156312368E-2</v>
      </c>
      <c r="J24" s="2">
        <f t="shared" ref="J24" si="53">J6/$J$17</f>
        <v>9.4499621375689188E-4</v>
      </c>
      <c r="K24" s="2">
        <f t="shared" si="44"/>
        <v>6.9649350080418546E-2</v>
      </c>
      <c r="L24" s="2">
        <f t="shared" ref="L24" si="54">L6/$L$17</f>
        <v>7.6799410180529817E-4</v>
      </c>
      <c r="M24" s="2">
        <f t="shared" si="45"/>
        <v>8.4389239890637638E-2</v>
      </c>
    </row>
    <row r="25" spans="1:30">
      <c r="G25" t="s">
        <v>21</v>
      </c>
      <c r="H25" s="2">
        <f t="shared" ref="H25" si="55">H7/$H$17</f>
        <v>8.2920234339792703E-2</v>
      </c>
      <c r="I25" s="2">
        <f t="shared" si="43"/>
        <v>0.44086782978175498</v>
      </c>
      <c r="J25" s="2">
        <f t="shared" ref="J25" si="56">J7/$J$17</f>
        <v>0.12167545951223176</v>
      </c>
      <c r="K25" s="2">
        <f t="shared" si="44"/>
        <v>0.38701412487718179</v>
      </c>
      <c r="L25" s="2">
        <f t="shared" ref="L25" si="57">L7/$L$17</f>
        <v>0.14633257216584578</v>
      </c>
      <c r="M25" s="2">
        <f t="shared" si="45"/>
        <v>0.35275095487266656</v>
      </c>
    </row>
    <row r="26" spans="1:30">
      <c r="G26" s="1" t="s">
        <v>20</v>
      </c>
      <c r="H26" s="2">
        <f t="shared" ref="H26" si="58">H8/$H$17</f>
        <v>0.52378806412154766</v>
      </c>
      <c r="I26" s="2"/>
      <c r="J26" s="2">
        <f t="shared" ref="J26" si="59">J8/$J$17</f>
        <v>0.50868958438941358</v>
      </c>
      <c r="K26" s="2"/>
      <c r="L26" s="2">
        <f t="shared" ref="L26" si="60">L8/$L$17</f>
        <v>0.49908352703851233</v>
      </c>
      <c r="M26" s="2"/>
    </row>
    <row r="27" spans="1:30">
      <c r="G27" t="s">
        <v>2</v>
      </c>
      <c r="H27">
        <v>1980</v>
      </c>
      <c r="J27">
        <v>2013</v>
      </c>
      <c r="L27" t="s">
        <v>13</v>
      </c>
    </row>
    <row r="28" spans="1:30">
      <c r="H28" t="s">
        <v>11</v>
      </c>
      <c r="I28" t="s">
        <v>12</v>
      </c>
      <c r="J28" t="s">
        <v>11</v>
      </c>
      <c r="K28" t="s">
        <v>12</v>
      </c>
      <c r="L28" t="s">
        <v>15</v>
      </c>
      <c r="M28" t="s">
        <v>16</v>
      </c>
    </row>
    <row r="29" spans="1:30">
      <c r="G29" t="s">
        <v>28</v>
      </c>
      <c r="H29" s="2">
        <f>H11/$H$17</f>
        <v>1.2811433721753685E-2</v>
      </c>
      <c r="I29" s="2">
        <f t="shared" ref="I29:I33" si="61">I11/$H$17</f>
        <v>0.14234211034571556</v>
      </c>
      <c r="J29" s="2">
        <f>J11/$J$17</f>
        <v>5.2507994918298509E-2</v>
      </c>
      <c r="K29" s="2">
        <f t="shared" ref="K29:K33" si="62">K11/$J$17</f>
        <v>0.20511674771104393</v>
      </c>
      <c r="L29" s="2">
        <f>L11/$L$17</f>
        <v>7.7764010772397266E-2</v>
      </c>
      <c r="M29" s="2">
        <f t="shared" ref="M29:M33" si="63">M11/$L$17</f>
        <v>0.2450556539725775</v>
      </c>
    </row>
    <row r="30" spans="1:30">
      <c r="G30" t="s">
        <v>14</v>
      </c>
      <c r="H30" s="2">
        <f t="shared" ref="H30" si="64">H12/$H$17</f>
        <v>1.4034635936393485E-2</v>
      </c>
      <c r="I30" s="2">
        <f t="shared" si="61"/>
        <v>4.970063735273289E-2</v>
      </c>
      <c r="J30" s="2">
        <f t="shared" ref="J30" si="65">J12/$J$17</f>
        <v>2.3581097572423632E-3</v>
      </c>
      <c r="K30" s="2">
        <f t="shared" si="62"/>
        <v>2.0047687888402832E-2</v>
      </c>
      <c r="L30" s="2">
        <f t="shared" ref="L30" si="66">L12/$L$17</f>
        <v>-5.0708090561864486E-3</v>
      </c>
      <c r="M30" s="2">
        <f t="shared" si="63"/>
        <v>1.1816869246444187E-3</v>
      </c>
    </row>
    <row r="31" spans="1:30">
      <c r="G31" t="s">
        <v>7</v>
      </c>
      <c r="H31" s="2">
        <f t="shared" ref="H31" si="67">H13/$H$17</f>
        <v>3.0258160046352928E-2</v>
      </c>
      <c r="I31" s="2">
        <f t="shared" si="61"/>
        <v>0.15650550440996588</v>
      </c>
      <c r="J31" s="2">
        <f t="shared" ref="J31" si="68">J13/$J$17</f>
        <v>1.7116322149835096E-2</v>
      </c>
      <c r="K31" s="2">
        <f t="shared" si="62"/>
        <v>0.10258152939188554</v>
      </c>
      <c r="L31" s="2">
        <f t="shared" ref="L31" si="69">L13/$L$17</f>
        <v>8.7551327605803995E-3</v>
      </c>
      <c r="M31" s="2">
        <f t="shared" si="63"/>
        <v>6.8273651658355264E-2</v>
      </c>
    </row>
    <row r="32" spans="1:30">
      <c r="G32" t="s">
        <v>8</v>
      </c>
      <c r="H32" s="2">
        <f t="shared" ref="H32" si="70">H14/$H$17</f>
        <v>8.3692783106933629E-4</v>
      </c>
      <c r="I32" s="2">
        <f t="shared" si="61"/>
        <v>6.9722526234468549E-2</v>
      </c>
      <c r="J32" s="2">
        <f t="shared" ref="J32" si="71">J14/$J$17</f>
        <v>1.4907158815688189E-3</v>
      </c>
      <c r="K32" s="2">
        <f t="shared" si="62"/>
        <v>9.0091307912309362E-2</v>
      </c>
      <c r="L32" s="2">
        <f t="shared" ref="L32" si="72">L14/$L$17</f>
        <v>1.9066733567486202E-3</v>
      </c>
      <c r="M32" s="2">
        <f t="shared" si="63"/>
        <v>0.10305047257237064</v>
      </c>
    </row>
    <row r="33" spans="7:13">
      <c r="G33" t="s">
        <v>17</v>
      </c>
      <c r="H33" s="2">
        <f t="shared" ref="H33" si="73">H15/$H$17</f>
        <v>5.7941157535569436E-2</v>
      </c>
      <c r="I33" s="2">
        <f t="shared" si="61"/>
        <v>0.4182707783428829</v>
      </c>
      <c r="J33" s="2">
        <f t="shared" ref="J33" si="74">J15/$J$17</f>
        <v>7.3473142706944786E-2</v>
      </c>
      <c r="K33" s="2">
        <f t="shared" si="62"/>
        <v>0.4178372729036417</v>
      </c>
      <c r="L33" s="2">
        <f t="shared" ref="L33" si="75">L15/$L$17</f>
        <v>8.3355007833539843E-2</v>
      </c>
      <c r="M33" s="2">
        <f t="shared" si="63"/>
        <v>0.41756146512794784</v>
      </c>
    </row>
    <row r="34" spans="7:13">
      <c r="G34" s="1" t="s">
        <v>19</v>
      </c>
      <c r="H34" s="2">
        <f t="shared" ref="H34" si="76">H16/$H$17</f>
        <v>0.47621193587845234</v>
      </c>
      <c r="I34" s="2"/>
      <c r="J34" s="2">
        <f t="shared" ref="J34:J35" si="77">J16/$J$17</f>
        <v>0.49131041561058647</v>
      </c>
      <c r="K34" s="2"/>
      <c r="L34" s="2">
        <f>L16/$L$17</f>
        <v>0.50091647296148767</v>
      </c>
      <c r="M34" s="2"/>
    </row>
    <row r="35" spans="7:13">
      <c r="G35" t="s">
        <v>18</v>
      </c>
      <c r="H35" s="2">
        <f>SUM(H34, H26)</f>
        <v>1</v>
      </c>
      <c r="I35" s="2"/>
      <c r="J35" s="2">
        <f t="shared" si="77"/>
        <v>1</v>
      </c>
      <c r="L35" s="2">
        <f>L17/$L$17</f>
        <v>1</v>
      </c>
      <c r="M35" s="2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7"/>
  <sheetViews>
    <sheetView tabSelected="1" workbookViewId="0">
      <selection activeCell="C26" sqref="C26"/>
    </sheetView>
  </sheetViews>
  <sheetFormatPr defaultColWidth="8.85546875" defaultRowHeight="15"/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22</v>
      </c>
      <c r="H1" t="s">
        <v>11</v>
      </c>
      <c r="I1" t="s">
        <v>23</v>
      </c>
      <c r="J1" t="s">
        <v>26</v>
      </c>
      <c r="K1" t="s">
        <v>17</v>
      </c>
    </row>
    <row r="2" spans="1:11">
      <c r="A2" t="s">
        <v>1</v>
      </c>
      <c r="B2">
        <v>0</v>
      </c>
      <c r="C2" t="s">
        <v>5</v>
      </c>
      <c r="D2">
        <v>50060</v>
      </c>
      <c r="E2">
        <v>129966</v>
      </c>
      <c r="F2">
        <f>E2-D2</f>
        <v>79906</v>
      </c>
      <c r="H2" t="s">
        <v>28</v>
      </c>
      <c r="I2">
        <f>F6</f>
        <v>64047</v>
      </c>
      <c r="J2">
        <f>F14</f>
        <v>37971</v>
      </c>
      <c r="K2">
        <f>SUM(I2:J2)</f>
        <v>102018</v>
      </c>
    </row>
    <row r="3" spans="1:11">
      <c r="A3" t="s">
        <v>1</v>
      </c>
      <c r="B3">
        <v>0</v>
      </c>
      <c r="C3" t="s">
        <v>6</v>
      </c>
      <c r="D3">
        <v>52540</v>
      </c>
      <c r="E3">
        <v>79032</v>
      </c>
      <c r="F3">
        <f t="shared" ref="F3:F18" si="0">E3-D3</f>
        <v>26492</v>
      </c>
      <c r="H3" t="s">
        <v>14</v>
      </c>
      <c r="I3">
        <f t="shared" ref="I3:I5" si="1">F7</f>
        <v>1508</v>
      </c>
      <c r="J3">
        <f t="shared" ref="J3:J5" si="2">F15</f>
        <v>-2476</v>
      </c>
      <c r="K3">
        <f t="shared" ref="K3:K6" si="3">SUM(I3:J3)</f>
        <v>-968</v>
      </c>
    </row>
    <row r="4" spans="1:11">
      <c r="A4" t="s">
        <v>1</v>
      </c>
      <c r="B4">
        <v>0</v>
      </c>
      <c r="C4" t="s">
        <v>7</v>
      </c>
      <c r="D4">
        <v>19920</v>
      </c>
      <c r="E4">
        <v>44559</v>
      </c>
      <c r="F4">
        <f t="shared" si="0"/>
        <v>24639</v>
      </c>
      <c r="H4" t="s">
        <v>7</v>
      </c>
      <c r="I4">
        <f t="shared" si="1"/>
        <v>5522</v>
      </c>
      <c r="J4">
        <f t="shared" si="2"/>
        <v>4275</v>
      </c>
      <c r="K4">
        <f t="shared" si="3"/>
        <v>9797</v>
      </c>
    </row>
    <row r="5" spans="1:11">
      <c r="A5" t="s">
        <v>1</v>
      </c>
      <c r="B5">
        <v>0</v>
      </c>
      <c r="C5" t="s">
        <v>8</v>
      </c>
      <c r="D5">
        <v>14440</v>
      </c>
      <c r="E5">
        <v>55646</v>
      </c>
      <c r="F5">
        <f t="shared" si="0"/>
        <v>41206</v>
      </c>
      <c r="H5" t="s">
        <v>8</v>
      </c>
      <c r="I5">
        <f t="shared" si="1"/>
        <v>375</v>
      </c>
      <c r="J5">
        <f t="shared" si="2"/>
        <v>931</v>
      </c>
      <c r="K5">
        <f t="shared" si="3"/>
        <v>1306</v>
      </c>
    </row>
    <row r="6" spans="1:11">
      <c r="A6" t="s">
        <v>1</v>
      </c>
      <c r="B6">
        <v>1</v>
      </c>
      <c r="C6" t="s">
        <v>5</v>
      </c>
      <c r="D6">
        <v>14080</v>
      </c>
      <c r="E6">
        <v>78127</v>
      </c>
      <c r="F6">
        <f t="shared" si="0"/>
        <v>64047</v>
      </c>
      <c r="H6" t="s">
        <v>27</v>
      </c>
      <c r="I6">
        <f>SUM(I2:I5)</f>
        <v>71452</v>
      </c>
      <c r="J6">
        <f>SUM(J2:J5)</f>
        <v>40701</v>
      </c>
      <c r="K6">
        <f t="shared" si="3"/>
        <v>112153</v>
      </c>
    </row>
    <row r="7" spans="1:11">
      <c r="A7" t="s">
        <v>1</v>
      </c>
      <c r="B7">
        <v>1</v>
      </c>
      <c r="C7" t="s">
        <v>6</v>
      </c>
      <c r="D7">
        <v>7580</v>
      </c>
      <c r="E7">
        <v>9088</v>
      </c>
      <c r="F7">
        <f t="shared" si="0"/>
        <v>1508</v>
      </c>
      <c r="H7" t="s">
        <v>21</v>
      </c>
      <c r="I7">
        <f>SUM(I6:J6)</f>
        <v>112153</v>
      </c>
    </row>
    <row r="8" spans="1:11">
      <c r="A8" t="s">
        <v>1</v>
      </c>
      <c r="B8">
        <v>1</v>
      </c>
      <c r="C8" t="s">
        <v>7</v>
      </c>
      <c r="D8">
        <v>3720</v>
      </c>
      <c r="E8">
        <v>9242</v>
      </c>
      <c r="F8">
        <f t="shared" si="0"/>
        <v>5522</v>
      </c>
      <c r="H8" t="s">
        <v>12</v>
      </c>
      <c r="I8" t="s">
        <v>23</v>
      </c>
      <c r="J8" t="s">
        <v>26</v>
      </c>
      <c r="K8" t="s">
        <v>17</v>
      </c>
    </row>
    <row r="9" spans="1:11">
      <c r="A9" t="s">
        <v>1</v>
      </c>
      <c r="B9">
        <v>1</v>
      </c>
      <c r="C9" t="s">
        <v>8</v>
      </c>
      <c r="D9">
        <v>380</v>
      </c>
      <c r="E9">
        <v>755</v>
      </c>
      <c r="F9">
        <f t="shared" si="0"/>
        <v>375</v>
      </c>
      <c r="H9" t="s">
        <v>28</v>
      </c>
      <c r="I9">
        <f>F2</f>
        <v>79906</v>
      </c>
      <c r="J9">
        <f>F10</f>
        <v>119657</v>
      </c>
      <c r="K9">
        <f>SUM(I9:J9)</f>
        <v>199563</v>
      </c>
    </row>
    <row r="10" spans="1:11">
      <c r="A10" t="s">
        <v>2</v>
      </c>
      <c r="B10">
        <v>0</v>
      </c>
      <c r="C10" t="s">
        <v>5</v>
      </c>
      <c r="D10">
        <v>44220</v>
      </c>
      <c r="E10">
        <v>163877</v>
      </c>
      <c r="F10">
        <f t="shared" si="0"/>
        <v>119657</v>
      </c>
      <c r="H10" t="s">
        <v>14</v>
      </c>
      <c r="I10">
        <f>F3</f>
        <v>26492</v>
      </c>
      <c r="J10">
        <f>F11</f>
        <v>577</v>
      </c>
      <c r="K10">
        <f t="shared" ref="K10:K13" si="4">SUM(I10:J10)</f>
        <v>27069</v>
      </c>
    </row>
    <row r="11" spans="1:11">
      <c r="A11" t="s">
        <v>2</v>
      </c>
      <c r="B11">
        <v>0</v>
      </c>
      <c r="C11" t="s">
        <v>6</v>
      </c>
      <c r="D11">
        <v>15440</v>
      </c>
      <c r="E11">
        <v>16017</v>
      </c>
      <c r="F11">
        <f t="shared" si="0"/>
        <v>577</v>
      </c>
      <c r="H11" t="s">
        <v>7</v>
      </c>
      <c r="I11">
        <f>F4</f>
        <v>24639</v>
      </c>
      <c r="J11">
        <f>F12</f>
        <v>33337</v>
      </c>
      <c r="K11">
        <f t="shared" si="4"/>
        <v>57976</v>
      </c>
    </row>
    <row r="12" spans="1:11">
      <c r="A12" t="s">
        <v>2</v>
      </c>
      <c r="B12">
        <v>0</v>
      </c>
      <c r="C12" t="s">
        <v>7</v>
      </c>
      <c r="D12">
        <v>48620</v>
      </c>
      <c r="E12">
        <v>81957</v>
      </c>
      <c r="F12">
        <f t="shared" si="0"/>
        <v>33337</v>
      </c>
      <c r="H12" t="s">
        <v>8</v>
      </c>
      <c r="I12">
        <f>F5</f>
        <v>41206</v>
      </c>
      <c r="J12">
        <f>F13</f>
        <v>50318</v>
      </c>
      <c r="K12">
        <f t="shared" si="4"/>
        <v>91524</v>
      </c>
    </row>
    <row r="13" spans="1:11">
      <c r="A13" t="s">
        <v>2</v>
      </c>
      <c r="B13">
        <v>0</v>
      </c>
      <c r="C13" t="s">
        <v>8</v>
      </c>
      <c r="D13">
        <v>21660</v>
      </c>
      <c r="E13">
        <v>71978</v>
      </c>
      <c r="F13">
        <f t="shared" si="0"/>
        <v>50318</v>
      </c>
      <c r="H13" t="s">
        <v>27</v>
      </c>
      <c r="I13">
        <f>SUM(I9:I12)</f>
        <v>172243</v>
      </c>
      <c r="J13">
        <f>SUM(J9:J12)</f>
        <v>203889</v>
      </c>
      <c r="K13">
        <f t="shared" si="4"/>
        <v>376132</v>
      </c>
    </row>
    <row r="14" spans="1:11">
      <c r="A14" t="s">
        <v>2</v>
      </c>
      <c r="B14">
        <v>1</v>
      </c>
      <c r="C14" t="s">
        <v>5</v>
      </c>
      <c r="D14">
        <v>3980</v>
      </c>
      <c r="E14">
        <v>41951</v>
      </c>
      <c r="F14">
        <f t="shared" si="0"/>
        <v>37971</v>
      </c>
      <c r="H14" t="s">
        <v>21</v>
      </c>
      <c r="I14">
        <f>SUM(I13:J13)</f>
        <v>376132</v>
      </c>
    </row>
    <row r="15" spans="1:11">
      <c r="A15" t="s">
        <v>2</v>
      </c>
      <c r="B15">
        <v>1</v>
      </c>
      <c r="C15" t="s">
        <v>6</v>
      </c>
      <c r="D15">
        <v>4360</v>
      </c>
      <c r="E15">
        <v>1884</v>
      </c>
      <c r="F15">
        <f t="shared" si="0"/>
        <v>-2476</v>
      </c>
      <c r="H15" s="3" t="s">
        <v>18</v>
      </c>
      <c r="I15" s="3">
        <f>SUM(I14,I7)</f>
        <v>488285</v>
      </c>
    </row>
    <row r="16" spans="1:11">
      <c r="A16" t="s">
        <v>2</v>
      </c>
      <c r="B16">
        <v>1</v>
      </c>
      <c r="C16" t="s">
        <v>7</v>
      </c>
      <c r="D16">
        <v>9400</v>
      </c>
      <c r="E16">
        <v>13675</v>
      </c>
      <c r="F16">
        <f t="shared" si="0"/>
        <v>4275</v>
      </c>
    </row>
    <row r="17" spans="1:10">
      <c r="A17" t="s">
        <v>2</v>
      </c>
      <c r="B17">
        <v>1</v>
      </c>
      <c r="C17" t="s">
        <v>8</v>
      </c>
      <c r="D17">
        <v>260</v>
      </c>
      <c r="E17">
        <v>1191</v>
      </c>
      <c r="F17">
        <f t="shared" si="0"/>
        <v>931</v>
      </c>
      <c r="H17" t="s">
        <v>11</v>
      </c>
      <c r="I17" t="s">
        <v>23</v>
      </c>
      <c r="J17" t="s">
        <v>26</v>
      </c>
    </row>
    <row r="18" spans="1:10">
      <c r="D18">
        <f>SUM(D2:D17)</f>
        <v>310660</v>
      </c>
      <c r="E18">
        <f>SUM(E2:E17)</f>
        <v>798945</v>
      </c>
      <c r="F18">
        <f t="shared" si="0"/>
        <v>488285</v>
      </c>
      <c r="H18" t="s">
        <v>28</v>
      </c>
      <c r="I18" s="2">
        <f>I2/$I$15</f>
        <v>0.13116724863553048</v>
      </c>
      <c r="J18" s="2">
        <f t="shared" ref="J18:J29" si="5">J2/$I$15</f>
        <v>7.7764010772397266E-2</v>
      </c>
    </row>
    <row r="19" spans="1:10">
      <c r="H19" t="s">
        <v>14</v>
      </c>
      <c r="I19" s="2">
        <f t="shared" ref="I19" si="6">I3/$I$15</f>
        <v>3.0883602813930387E-3</v>
      </c>
      <c r="J19" s="2">
        <f t="shared" si="5"/>
        <v>-5.0708090561864486E-3</v>
      </c>
    </row>
    <row r="20" spans="1:10">
      <c r="H20" t="s">
        <v>7</v>
      </c>
      <c r="I20" s="2">
        <f t="shared" ref="I20" si="7">I4/$I$15</f>
        <v>1.1308969147116951E-2</v>
      </c>
      <c r="J20" s="2">
        <f t="shared" si="5"/>
        <v>8.7551327605803995E-3</v>
      </c>
    </row>
    <row r="21" spans="1:10">
      <c r="H21" t="s">
        <v>8</v>
      </c>
      <c r="I21" s="2">
        <f t="shared" ref="I21" si="8">I5/$I$15</f>
        <v>7.6799410180529817E-4</v>
      </c>
      <c r="J21" s="2">
        <f t="shared" si="5"/>
        <v>1.9066733567486202E-3</v>
      </c>
    </row>
    <row r="22" spans="1:10">
      <c r="H22" t="s">
        <v>27</v>
      </c>
      <c r="I22" s="2">
        <f t="shared" ref="I22" si="9">I6/$I$15</f>
        <v>0.14633257216584578</v>
      </c>
      <c r="J22" s="2">
        <f t="shared" si="5"/>
        <v>8.3355007833539843E-2</v>
      </c>
    </row>
    <row r="23" spans="1:10">
      <c r="H23" t="s">
        <v>21</v>
      </c>
      <c r="I23" s="2">
        <f t="shared" ref="I23" si="10">I7/$I$15</f>
        <v>0.2296875799993856</v>
      </c>
      <c r="J23" s="2"/>
    </row>
    <row r="24" spans="1:10">
      <c r="H24" t="s">
        <v>12</v>
      </c>
      <c r="I24" t="s">
        <v>23</v>
      </c>
      <c r="J24" t="s">
        <v>26</v>
      </c>
    </row>
    <row r="25" spans="1:10">
      <c r="H25" t="s">
        <v>28</v>
      </c>
      <c r="I25" s="2">
        <f>I9/$I$15</f>
        <v>0.16364623119694441</v>
      </c>
      <c r="J25" s="2">
        <f t="shared" si="5"/>
        <v>0.2450556539725775</v>
      </c>
    </row>
    <row r="26" spans="1:10">
      <c r="H26" t="s">
        <v>14</v>
      </c>
      <c r="I26" s="2">
        <f t="shared" ref="I26" si="11">I10/$I$15</f>
        <v>5.4255199320069225E-2</v>
      </c>
      <c r="J26" s="2">
        <f t="shared" si="5"/>
        <v>1.1816869246444187E-3</v>
      </c>
    </row>
    <row r="27" spans="1:10">
      <c r="H27" t="s">
        <v>7</v>
      </c>
      <c r="I27" s="2">
        <f t="shared" ref="I27" si="12">I11/$I$15</f>
        <v>5.0460284465015312E-2</v>
      </c>
      <c r="J27" s="2">
        <f t="shared" si="5"/>
        <v>6.8273651658355264E-2</v>
      </c>
    </row>
    <row r="28" spans="1:10">
      <c r="H28" t="s">
        <v>8</v>
      </c>
      <c r="I28" s="2">
        <f t="shared" ref="I28" si="13">I12/$I$15</f>
        <v>8.4389239890637638E-2</v>
      </c>
      <c r="J28" s="2">
        <f t="shared" si="5"/>
        <v>0.10305047257237064</v>
      </c>
    </row>
    <row r="29" spans="1:10">
      <c r="H29" t="s">
        <v>27</v>
      </c>
      <c r="I29" s="2">
        <f t="shared" ref="I29" si="14">I13/$I$15</f>
        <v>0.35275095487266656</v>
      </c>
      <c r="J29" s="2">
        <f t="shared" si="5"/>
        <v>0.41756146512794784</v>
      </c>
    </row>
    <row r="30" spans="1:10">
      <c r="H30" t="s">
        <v>21</v>
      </c>
      <c r="I30" s="2">
        <f t="shared" ref="I30" si="15">I14/$I$15</f>
        <v>0.7703124200006144</v>
      </c>
      <c r="J30" s="2"/>
    </row>
    <row r="31" spans="1:10">
      <c r="H31" s="3" t="s">
        <v>18</v>
      </c>
      <c r="I31" s="2">
        <f t="shared" ref="I31" si="16">I15/$I$15</f>
        <v>1</v>
      </c>
      <c r="J31" s="2"/>
    </row>
    <row r="33" spans="8:15">
      <c r="H33" t="s">
        <v>11</v>
      </c>
      <c r="I33" t="s">
        <v>23</v>
      </c>
      <c r="J33" t="s">
        <v>26</v>
      </c>
      <c r="L33" t="s">
        <v>11</v>
      </c>
      <c r="M33" t="s">
        <v>23</v>
      </c>
      <c r="N33" t="s">
        <v>26</v>
      </c>
      <c r="O33" t="s">
        <v>17</v>
      </c>
    </row>
    <row r="34" spans="8:15">
      <c r="H34" t="s">
        <v>28</v>
      </c>
      <c r="I34" s="2">
        <f>I2/$I$7</f>
        <v>0.57106809447807905</v>
      </c>
      <c r="J34" s="2">
        <f>J2/$I$7</f>
        <v>0.33856428272092587</v>
      </c>
      <c r="L34" t="s">
        <v>28</v>
      </c>
      <c r="M34" s="2">
        <f>I2/$K2</f>
        <v>0.62780097629830034</v>
      </c>
      <c r="N34" s="2">
        <f>J2/$K2</f>
        <v>0.37219902370169972</v>
      </c>
      <c r="O34" s="8">
        <f>SUM(M34:N34)</f>
        <v>1</v>
      </c>
    </row>
    <row r="35" spans="8:15">
      <c r="H35" t="s">
        <v>14</v>
      </c>
      <c r="I35" s="2">
        <f t="shared" ref="I35:J38" si="17">I3/$I$7</f>
        <v>1.3445917630379927E-2</v>
      </c>
      <c r="J35" s="2">
        <f>J3/$I$7</f>
        <v>-2.2076984119907626E-2</v>
      </c>
      <c r="L35" t="s">
        <v>14</v>
      </c>
      <c r="M35" s="2">
        <f t="shared" ref="M35:N37" si="18">I3/$K3</f>
        <v>-1.5578512396694215</v>
      </c>
      <c r="N35" s="2">
        <f t="shared" si="18"/>
        <v>2.5578512396694215</v>
      </c>
      <c r="O35" s="8">
        <f t="shared" ref="O35:O37" si="19">SUM(M35:N35)</f>
        <v>1</v>
      </c>
    </row>
    <row r="36" spans="8:15">
      <c r="H36" t="s">
        <v>7</v>
      </c>
      <c r="I36" s="2">
        <f t="shared" si="17"/>
        <v>4.9236311110714824E-2</v>
      </c>
      <c r="J36" s="2">
        <f t="shared" si="17"/>
        <v>3.8117571531746809E-2</v>
      </c>
      <c r="L36" t="s">
        <v>7</v>
      </c>
      <c r="M36" s="2">
        <f t="shared" si="18"/>
        <v>0.56364193120342965</v>
      </c>
      <c r="N36" s="2">
        <f t="shared" si="18"/>
        <v>0.43635806879657035</v>
      </c>
      <c r="O36" s="8">
        <f t="shared" si="19"/>
        <v>1</v>
      </c>
    </row>
    <row r="37" spans="8:15">
      <c r="H37" t="s">
        <v>8</v>
      </c>
      <c r="I37" s="2">
        <f t="shared" si="17"/>
        <v>3.3436466255918253E-3</v>
      </c>
      <c r="J37" s="2">
        <f t="shared" si="17"/>
        <v>8.3011600224693061E-3</v>
      </c>
      <c r="L37" t="s">
        <v>8</v>
      </c>
      <c r="M37" s="2">
        <f t="shared" si="18"/>
        <v>0.28713629402756508</v>
      </c>
      <c r="N37" s="2">
        <f>J5/$K5</f>
        <v>0.71286370597243487</v>
      </c>
      <c r="O37" s="8">
        <f t="shared" si="19"/>
        <v>1</v>
      </c>
    </row>
    <row r="38" spans="8:15">
      <c r="H38" s="5" t="s">
        <v>27</v>
      </c>
      <c r="I38" s="6">
        <f t="shared" si="17"/>
        <v>0.63709396984476563</v>
      </c>
      <c r="J38" s="6">
        <f>J6/$I$7</f>
        <v>0.36290603015523437</v>
      </c>
      <c r="L38" s="5"/>
      <c r="M38" s="6"/>
      <c r="N38" s="6"/>
    </row>
    <row r="39" spans="8:15">
      <c r="H39" s="5" t="s">
        <v>21</v>
      </c>
      <c r="I39" s="6">
        <f>SUM(I34:J37)</f>
        <v>0.99999999999999989</v>
      </c>
      <c r="J39" s="6"/>
      <c r="L39" s="5"/>
      <c r="M39" s="6"/>
      <c r="N39" s="6"/>
    </row>
    <row r="40" spans="8:15">
      <c r="H40" t="s">
        <v>12</v>
      </c>
      <c r="I40" t="s">
        <v>23</v>
      </c>
      <c r="J40" t="s">
        <v>26</v>
      </c>
      <c r="L40" t="s">
        <v>12</v>
      </c>
      <c r="M40" t="s">
        <v>23</v>
      </c>
      <c r="N40" t="s">
        <v>26</v>
      </c>
    </row>
    <row r="41" spans="8:15">
      <c r="H41" t="s">
        <v>28</v>
      </c>
      <c r="I41" s="2">
        <f>I9/$I$14</f>
        <v>0.21244137696340645</v>
      </c>
      <c r="J41" s="2">
        <f t="shared" ref="J41:J45" si="20">J9/$I$14</f>
        <v>0.31812501993980835</v>
      </c>
      <c r="L41" t="s">
        <v>28</v>
      </c>
      <c r="M41" s="2">
        <f>I9/$K9</f>
        <v>0.40040488467301055</v>
      </c>
      <c r="N41" s="2">
        <f>J9/$K9</f>
        <v>0.5995951153269895</v>
      </c>
      <c r="O41" s="8">
        <f>SUM(M41:N41)</f>
        <v>1</v>
      </c>
    </row>
    <row r="42" spans="8:15">
      <c r="H42" t="s">
        <v>14</v>
      </c>
      <c r="I42" s="2">
        <f t="shared" ref="I42" si="21">I10/$I$14</f>
        <v>7.0432720427934872E-2</v>
      </c>
      <c r="J42" s="2">
        <f t="shared" si="20"/>
        <v>1.5340359235587507E-3</v>
      </c>
      <c r="L42" t="s">
        <v>14</v>
      </c>
      <c r="M42" s="2">
        <f t="shared" ref="M42:M43" si="22">I10/$K10</f>
        <v>0.97868410358712921</v>
      </c>
      <c r="N42" s="2">
        <f t="shared" ref="N42:N43" si="23">J10/$K10</f>
        <v>2.1315896412870811E-2</v>
      </c>
      <c r="O42" s="8">
        <f t="shared" ref="O42:O44" si="24">SUM(M42:N42)</f>
        <v>1</v>
      </c>
    </row>
    <row r="43" spans="8:15">
      <c r="H43" t="s">
        <v>7</v>
      </c>
      <c r="I43" s="2">
        <f t="shared" ref="I43" si="25">I11/$I$14</f>
        <v>6.5506258441185544E-2</v>
      </c>
      <c r="J43" s="2">
        <f t="shared" si="20"/>
        <v>8.8631118862526989E-2</v>
      </c>
      <c r="L43" t="s">
        <v>7</v>
      </c>
      <c r="M43" s="2">
        <f t="shared" si="22"/>
        <v>0.42498620118669794</v>
      </c>
      <c r="N43" s="2">
        <f t="shared" si="23"/>
        <v>0.57501379881330206</v>
      </c>
      <c r="O43" s="8">
        <f t="shared" si="24"/>
        <v>1</v>
      </c>
    </row>
    <row r="44" spans="8:15">
      <c r="H44" t="s">
        <v>8</v>
      </c>
      <c r="I44" s="2">
        <f t="shared" ref="I44" si="26">I12/$I$14</f>
        <v>0.10955196579924069</v>
      </c>
      <c r="J44" s="2">
        <f t="shared" si="20"/>
        <v>0.13377750364233834</v>
      </c>
      <c r="L44" t="s">
        <v>8</v>
      </c>
      <c r="M44" s="2">
        <f>I12/$K12</f>
        <v>0.45022070713692586</v>
      </c>
      <c r="N44" s="2">
        <f>J12/$K12</f>
        <v>0.54977929286307414</v>
      </c>
      <c r="O44" s="8">
        <f t="shared" si="24"/>
        <v>1</v>
      </c>
    </row>
    <row r="45" spans="8:15">
      <c r="H45" s="5" t="s">
        <v>27</v>
      </c>
      <c r="I45" s="6">
        <f t="shared" ref="I45" si="27">I13/$I$14</f>
        <v>0.45793232163176756</v>
      </c>
      <c r="J45" s="6">
        <f t="shared" si="20"/>
        <v>0.54206767836823244</v>
      </c>
      <c r="L45" s="5"/>
      <c r="M45" s="6"/>
      <c r="N45" s="6"/>
    </row>
    <row r="46" spans="8:15">
      <c r="H46" s="5" t="s">
        <v>21</v>
      </c>
      <c r="I46" s="6">
        <f>SUM(I41:J44)</f>
        <v>0.99999999999999989</v>
      </c>
      <c r="J46" s="6"/>
      <c r="L46" s="5"/>
      <c r="M46" s="6"/>
      <c r="N46" s="6"/>
    </row>
    <row r="47" spans="8:15">
      <c r="H47" s="7"/>
      <c r="I47" s="2"/>
      <c r="J47" s="2"/>
      <c r="L47" s="7"/>
      <c r="M47" s="2"/>
      <c r="N47" s="2"/>
    </row>
  </sheetData>
  <pageMargins left="0.25" right="0.25" top="0.75" bottom="0.75" header="0.3" footer="0.3"/>
  <pageSetup scale="53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cp:lastPrinted>2015-11-02T16:38:51Z</cp:lastPrinted>
  <dcterms:created xsi:type="dcterms:W3CDTF">2015-10-19T19:58:03Z</dcterms:created>
  <dcterms:modified xsi:type="dcterms:W3CDTF">2015-12-04T22:09:30Z</dcterms:modified>
</cp:coreProperties>
</file>