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1e5a9a9bdc1a84/Team AirBNB - DAIR/"/>
    </mc:Choice>
  </mc:AlternateContent>
  <xr:revisionPtr revIDLastSave="94" documentId="13_ncr:1_{302A0E58-572A-7D40-978C-FA64CDB7E709}" xr6:coauthVersionLast="47" xr6:coauthVersionMax="47" xr10:uidLastSave="{34D57402-4AC0-9048-899A-F56513A0A916}"/>
  <bookViews>
    <workbookView xWindow="0" yWindow="500" windowWidth="28800" windowHeight="17500" xr2:uid="{43DB3368-116B-704A-B316-7011EB2A90CC}"/>
  </bookViews>
  <sheets>
    <sheet name="Sheet1" sheetId="1" r:id="rId1"/>
    <sheet name="Sheet2" sheetId="3" r:id="rId2"/>
    <sheet name="Cost Coverage" sheetId="4" r:id="rId3"/>
  </sheets>
  <definedNames>
    <definedName name="_xlchart.v2.0" hidden="1">Sheet1!$O$30:$O$31</definedName>
    <definedName name="_xlchart.v2.1" hidden="1">Sheet1!$P$30:$P$31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" l="1"/>
  <c r="D18" i="4"/>
  <c r="F5" i="4"/>
  <c r="G5" i="4"/>
  <c r="H5" i="4"/>
  <c r="I5" i="4"/>
  <c r="E5" i="4"/>
  <c r="G4" i="4"/>
  <c r="H4" i="4"/>
  <c r="I4" i="4"/>
  <c r="F4" i="4"/>
  <c r="E4" i="4"/>
  <c r="P28" i="1" l="1"/>
  <c r="P30" i="1" s="1"/>
  <c r="C22" i="3"/>
  <c r="C18" i="3"/>
  <c r="B17" i="3"/>
  <c r="P7" i="1" l="1"/>
  <c r="P8" i="1"/>
  <c r="P9" i="1"/>
  <c r="P10" i="1"/>
  <c r="S6" i="1" s="1"/>
  <c r="P6" i="1"/>
  <c r="T6" i="1"/>
  <c r="T5" i="1"/>
  <c r="T4" i="1"/>
  <c r="P13" i="1" l="1"/>
  <c r="P5" i="1" s="1"/>
  <c r="S5" i="1"/>
  <c r="S4" i="1"/>
  <c r="Q13" i="1" l="1"/>
  <c r="Q11" i="1"/>
  <c r="T7" i="1" s="1"/>
  <c r="S7" i="1"/>
  <c r="S11" i="1" s="1"/>
  <c r="Q5" i="1" l="1"/>
  <c r="T3" i="1" s="1"/>
  <c r="P31" i="1" s="1"/>
  <c r="S3" i="1"/>
  <c r="S10" i="1" s="1"/>
  <c r="S12" i="1" l="1"/>
  <c r="T11" i="1" s="1"/>
  <c r="T10" i="1" l="1"/>
  <c r="T12" i="1" s="1"/>
</calcChain>
</file>

<file path=xl/sharedStrings.xml><?xml version="1.0" encoding="utf-8"?>
<sst xmlns="http://schemas.openxmlformats.org/spreadsheetml/2006/main" count="41" uniqueCount="37">
  <si>
    <t>Amount</t>
  </si>
  <si>
    <t>Percent</t>
  </si>
  <si>
    <t>Nightly Fee</t>
  </si>
  <si>
    <t>Net Income</t>
  </si>
  <si>
    <t>Airbnb Flat Fee</t>
  </si>
  <si>
    <t>Net Incom</t>
  </si>
  <si>
    <t>County Tax</t>
  </si>
  <si>
    <t>State Tax</t>
  </si>
  <si>
    <t>Transient Tax</t>
  </si>
  <si>
    <t>Cleaning Est.</t>
  </si>
  <si>
    <t>Discretionary Tax</t>
  </si>
  <si>
    <t>Tourism Tax</t>
  </si>
  <si>
    <t>State Sales Tax</t>
  </si>
  <si>
    <t>Income</t>
  </si>
  <si>
    <t>Cleaning Est (4 Day)</t>
  </si>
  <si>
    <t>Fees</t>
  </si>
  <si>
    <t>Total</t>
  </si>
  <si>
    <t xml:space="preserve">Net Expenses </t>
  </si>
  <si>
    <t>Min Days</t>
  </si>
  <si>
    <t>Avg Est. Income</t>
  </si>
  <si>
    <t>Grand Total</t>
  </si>
  <si>
    <t>Nightly Price</t>
  </si>
  <si>
    <t>Days Occupied</t>
  </si>
  <si>
    <t>Total Revenue</t>
  </si>
  <si>
    <t xml:space="preserve">3 Bed, 2 Bath, Sleeps 6, </t>
  </si>
  <si>
    <t xml:space="preserve">Ave Occupancy </t>
  </si>
  <si>
    <t>Ave Nighly 4night min</t>
  </si>
  <si>
    <t>Yearly</t>
  </si>
  <si>
    <t>Monthly</t>
  </si>
  <si>
    <t>Cost Coverage</t>
  </si>
  <si>
    <t>Housing Costs</t>
  </si>
  <si>
    <t>Mortgage</t>
  </si>
  <si>
    <t>Home Insurance</t>
  </si>
  <si>
    <t>Property Tax (2.5%)</t>
  </si>
  <si>
    <t>Maintainance (1%)</t>
  </si>
  <si>
    <t>Total Monthly Costs</t>
  </si>
  <si>
    <t>Total Annual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</si>
</sst>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22">
    <xf numFmtId="0" fontId="0" fillId="0" borderId="0" xfId="0"/>
    <xf numFmtId="44" fontId="0" fillId="0" borderId="0" xfId="1" applyFont="1" applyAlignment="1">
      <alignment horizontal="center"/>
    </xf>
    <xf numFmtId="164" fontId="0" fillId="0" borderId="0" xfId="2" applyNumberFormat="1" applyFont="1" applyAlignment="1">
      <alignment horizontal="center"/>
    </xf>
    <xf numFmtId="44" fontId="0" fillId="2" borderId="0" xfId="1" applyFon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0" fontId="0" fillId="0" borderId="4" xfId="0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0" fontId="2" fillId="0" borderId="6" xfId="0" applyFont="1" applyBorder="1"/>
    <xf numFmtId="9" fontId="2" fillId="0" borderId="7" xfId="2" applyFont="1" applyBorder="1" applyAlignment="1">
      <alignment horizontal="center"/>
    </xf>
    <xf numFmtId="9" fontId="2" fillId="0" borderId="8" xfId="2" applyFont="1" applyBorder="1" applyAlignment="1">
      <alignment horizontal="center"/>
    </xf>
    <xf numFmtId="0" fontId="5" fillId="0" borderId="9" xfId="3" applyFont="1" applyBorder="1" applyAlignment="1">
      <alignment horizontal="left"/>
    </xf>
    <xf numFmtId="6" fontId="5" fillId="0" borderId="9" xfId="3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</cellXfs>
  <cellStyles count="4">
    <cellStyle name="Currency" xfId="1" builtinId="4"/>
    <cellStyle name="Normal" xfId="0" builtinId="0"/>
    <cellStyle name="Normal 3" xfId="3" xr:uid="{3DB102B0-4271-0B4D-B036-A8B5D2BBA92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tx>
            <c:strRef>
              <c:f>Sheet1!$T$2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163-6C40-BC47-9E563A8168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163-6C40-BC47-9E563A8168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163-6C40-BC47-9E563A8168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63-6C40-BC47-9E563A8168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63-6C40-BC47-9E563A8168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Sheet1!$R$3:$R$7</c:f>
              <c:strCache>
                <c:ptCount val="5"/>
                <c:pt idx="0">
                  <c:v>Net Income</c:v>
                </c:pt>
                <c:pt idx="1">
                  <c:v>Airbnb Flat Fee</c:v>
                </c:pt>
                <c:pt idx="2">
                  <c:v>County Tax</c:v>
                </c:pt>
                <c:pt idx="3">
                  <c:v>State Tax</c:v>
                </c:pt>
                <c:pt idx="4">
                  <c:v>Cleaning Est.</c:v>
                </c:pt>
              </c:strCache>
            </c:strRef>
          </c:cat>
          <c:val>
            <c:numRef>
              <c:f>Sheet1!$T$3:$T$7</c:f>
              <c:numCache>
                <c:formatCode>0.0%</c:formatCode>
                <c:ptCount val="5"/>
                <c:pt idx="0">
                  <c:v>0.65467455621301773</c:v>
                </c:pt>
                <c:pt idx="1">
                  <c:v>0.03</c:v>
                </c:pt>
                <c:pt idx="2">
                  <c:v>0.1</c:v>
                </c:pt>
                <c:pt idx="3">
                  <c:v>0.06</c:v>
                </c:pt>
                <c:pt idx="4">
                  <c:v>0.15532544378698224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B-9646-AEA1-E16F48C981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Sheet1!$R$10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Sheet1!$S$10</c:f>
              <c:numCache>
                <c:formatCode>_("$"* #,##0_);_("$"* \(#,##0\);_("$"* "-"??_);_(@_)</c:formatCode>
                <c:ptCount val="1"/>
                <c:pt idx="0">
                  <c:v>110.64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6-0140-9F9D-196B4F9EE27F}"/>
            </c:ext>
          </c:extLst>
        </c:ser>
        <c:ser>
          <c:idx val="1"/>
          <c:order val="1"/>
          <c:tx>
            <c:strRef>
              <c:f>Sheet1!$R$11</c:f>
              <c:strCache>
                <c:ptCount val="1"/>
                <c:pt idx="0">
                  <c:v>Fees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Sheet1!$S$11</c:f>
              <c:numCache>
                <c:formatCode>_("$"* #,##0_);_("$"* \(#,##0\);_("$"* "-"??_);_(@_)</c:formatCode>
                <c:ptCount val="1"/>
                <c:pt idx="0">
                  <c:v>58.36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6-0140-9F9D-196B4F9EE2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3773344"/>
        <c:axId val="223774992"/>
      </c:barChart>
      <c:catAx>
        <c:axId val="223773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3774992"/>
        <c:crosses val="autoZero"/>
        <c:auto val="1"/>
        <c:lblAlgn val="ctr"/>
        <c:lblOffset val="100"/>
        <c:noMultiLvlLbl val="0"/>
      </c:catAx>
      <c:valAx>
        <c:axId val="223774992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22377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series layoutId="funnel" uniqueId="{0E7BCE69-97CB-BF4E-B113-76F9978C8E23}">
          <cx:dataPt idx="0"/>
          <cx:dataPt idx="1"/>
          <cx:dataId val="0"/>
        </cx:series>
      </cx:plotAreaRegion>
      <cx:axis id="0">
        <cx:catScaling gapWidth="1.82000005"/>
        <cx:tickLabels/>
      </cx:axis>
    </cx:plotArea>
  </cx:chart>
  <cx:spPr>
    <a:ln w="0">
      <a:solidFill>
        <a:schemeClr val="accent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6</xdr:row>
      <xdr:rowOff>152400</xdr:rowOff>
    </xdr:from>
    <xdr:to>
      <xdr:col>9</xdr:col>
      <xdr:colOff>139700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2FFD50-708A-4E0B-48C6-77ED504A1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127000</xdr:colOff>
      <xdr:row>6</xdr:row>
      <xdr:rowOff>114300</xdr:rowOff>
    </xdr:from>
    <xdr:to>
      <xdr:col>12</xdr:col>
      <xdr:colOff>177800</xdr:colOff>
      <xdr:row>28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CECCB2-D6CC-BC22-8422-689811A85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419100</xdr:colOff>
      <xdr:row>28</xdr:row>
      <xdr:rowOff>63500</xdr:rowOff>
    </xdr:from>
    <xdr:to>
      <xdr:col>12</xdr:col>
      <xdr:colOff>152400</xdr:colOff>
      <xdr:row>35</xdr:row>
      <xdr:rowOff>165100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34216FF-04DC-44E2-36E1-31FCDAC84B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235444</xdr:colOff>
      <xdr:row>13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92E051-9A31-3C5F-CBC0-F90C9727B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268944" cy="27686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16</xdr:col>
      <xdr:colOff>342900</xdr:colOff>
      <xdr:row>21</xdr:row>
      <xdr:rowOff>92737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789170-00CD-8531-DCD4-DD97E90F3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8500" y="3048000"/>
          <a:ext cx="7772400" cy="131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F6258-CBA0-7446-A4D6-B64600165B11}">
  <dimension ref="O2:T36"/>
  <sheetViews>
    <sheetView tabSelected="1" topLeftCell="E1" workbookViewId="0">
      <selection activeCell="F10" sqref="F10"/>
    </sheetView>
  </sheetViews>
  <sheetFormatPr defaultColWidth="11" defaultRowHeight="15.95"/>
  <cols>
    <col min="15" max="15" width="17.625" bestFit="1" customWidth="1"/>
    <col min="16" max="16" width="15.5" bestFit="1" customWidth="1"/>
  </cols>
  <sheetData>
    <row r="2" spans="15:20">
      <c r="P2" s="1" t="s">
        <v>0</v>
      </c>
      <c r="Q2" s="2" t="s">
        <v>1</v>
      </c>
      <c r="S2" s="1" t="s">
        <v>0</v>
      </c>
      <c r="T2" s="2" t="s">
        <v>1</v>
      </c>
    </row>
    <row r="3" spans="15:20">
      <c r="O3" t="s">
        <v>2</v>
      </c>
      <c r="P3" s="3">
        <v>169</v>
      </c>
      <c r="Q3" s="2">
        <v>1</v>
      </c>
      <c r="R3" t="s">
        <v>3</v>
      </c>
      <c r="S3" s="1">
        <f>P5</f>
        <v>110.64</v>
      </c>
      <c r="T3" s="2">
        <f>Q5</f>
        <v>0.65467455621301773</v>
      </c>
    </row>
    <row r="4" spans="15:20">
      <c r="P4" s="1"/>
      <c r="Q4" s="2"/>
      <c r="R4" t="s">
        <v>4</v>
      </c>
      <c r="S4" s="1">
        <f>P6</f>
        <v>5.0699999999999994</v>
      </c>
      <c r="T4" s="2">
        <f>Q6</f>
        <v>0.03</v>
      </c>
    </row>
    <row r="5" spans="15:20">
      <c r="O5" t="s">
        <v>5</v>
      </c>
      <c r="P5" s="1">
        <f>P3-P13</f>
        <v>110.64</v>
      </c>
      <c r="Q5" s="2">
        <f>P5/P3</f>
        <v>0.65467455621301773</v>
      </c>
      <c r="R5" t="s">
        <v>6</v>
      </c>
      <c r="S5" s="1">
        <f>SUM(P7:P9)</f>
        <v>16.899999999999999</v>
      </c>
      <c r="T5" s="2">
        <f>SUM(Q7:Q9)</f>
        <v>0.1</v>
      </c>
    </row>
    <row r="6" spans="15:20">
      <c r="O6" t="s">
        <v>4</v>
      </c>
      <c r="P6" s="1">
        <f>Q6*$P$3</f>
        <v>5.0699999999999994</v>
      </c>
      <c r="Q6" s="2">
        <v>0.03</v>
      </c>
      <c r="R6" t="s">
        <v>7</v>
      </c>
      <c r="S6" s="1">
        <f>P10</f>
        <v>10.139999999999999</v>
      </c>
      <c r="T6" s="2">
        <f>Q10</f>
        <v>0.06</v>
      </c>
    </row>
    <row r="7" spans="15:20">
      <c r="O7" t="s">
        <v>8</v>
      </c>
      <c r="P7" s="1">
        <f t="shared" ref="P7:P10" si="0">Q7*$P$3</f>
        <v>10.139999999999999</v>
      </c>
      <c r="Q7" s="2">
        <v>0.06</v>
      </c>
      <c r="R7" t="s">
        <v>9</v>
      </c>
      <c r="S7" s="1">
        <f>P11</f>
        <v>26.25</v>
      </c>
      <c r="T7" s="2">
        <f>Q11</f>
        <v>0.15532544378698224</v>
      </c>
    </row>
    <row r="8" spans="15:20">
      <c r="O8" t="s">
        <v>10</v>
      </c>
      <c r="P8" s="1">
        <f t="shared" si="0"/>
        <v>2.5349999999999997</v>
      </c>
      <c r="Q8" s="2">
        <v>1.4999999999999999E-2</v>
      </c>
      <c r="S8" s="1"/>
      <c r="T8" s="2"/>
    </row>
    <row r="9" spans="15:20">
      <c r="O9" t="s">
        <v>11</v>
      </c>
      <c r="P9" s="1">
        <f t="shared" si="0"/>
        <v>4.2250000000000005</v>
      </c>
      <c r="Q9" s="2">
        <v>2.5000000000000001E-2</v>
      </c>
      <c r="S9" s="1"/>
      <c r="T9" s="2"/>
    </row>
    <row r="10" spans="15:20">
      <c r="O10" t="s">
        <v>12</v>
      </c>
      <c r="P10" s="1">
        <f t="shared" si="0"/>
        <v>10.139999999999999</v>
      </c>
      <c r="Q10" s="2">
        <v>0.06</v>
      </c>
      <c r="R10" t="s">
        <v>13</v>
      </c>
      <c r="S10" s="6">
        <f>S3</f>
        <v>110.64</v>
      </c>
      <c r="T10" s="2">
        <f>S10/S12</f>
        <v>0.65467455621301773</v>
      </c>
    </row>
    <row r="11" spans="15:20">
      <c r="O11" t="s">
        <v>14</v>
      </c>
      <c r="P11" s="1">
        <v>26.25</v>
      </c>
      <c r="Q11" s="2">
        <f>P11/P3</f>
        <v>0.15532544378698224</v>
      </c>
      <c r="R11" t="s">
        <v>15</v>
      </c>
      <c r="S11" s="6">
        <f>SUM(S4:S7)</f>
        <v>58.36</v>
      </c>
      <c r="T11" s="2">
        <f>S11/S12</f>
        <v>0.34532544378698227</v>
      </c>
    </row>
    <row r="12" spans="15:20">
      <c r="P12" s="1"/>
      <c r="Q12" s="2"/>
      <c r="R12" t="s">
        <v>16</v>
      </c>
      <c r="S12" s="6">
        <f>SUM(S10:S11)</f>
        <v>169</v>
      </c>
      <c r="T12" s="2">
        <f>SUM(T10:T11)</f>
        <v>1</v>
      </c>
    </row>
    <row r="13" spans="15:20">
      <c r="O13" t="s">
        <v>17</v>
      </c>
      <c r="P13" s="1">
        <f>SUM(P6:P11)</f>
        <v>58.36</v>
      </c>
      <c r="Q13" s="2">
        <f>P13/P3</f>
        <v>0.34532544378698227</v>
      </c>
      <c r="S13" s="1"/>
      <c r="T13" s="2"/>
    </row>
    <row r="14" spans="15:20">
      <c r="P14" s="1"/>
      <c r="Q14" s="2"/>
      <c r="S14" s="1"/>
      <c r="T14" s="2"/>
    </row>
    <row r="15" spans="15:20">
      <c r="P15" s="1"/>
      <c r="Q15" s="2"/>
      <c r="S15" s="1"/>
      <c r="T15" s="2"/>
    </row>
    <row r="16" spans="15:20">
      <c r="O16" s="4" t="s">
        <v>18</v>
      </c>
      <c r="P16" s="1" t="s">
        <v>19</v>
      </c>
      <c r="R16" s="1"/>
      <c r="S16" s="2"/>
    </row>
    <row r="17" spans="15:20">
      <c r="O17" s="4">
        <v>1</v>
      </c>
      <c r="P17" s="1">
        <v>28729.965428571424</v>
      </c>
      <c r="R17" s="1"/>
      <c r="S17" s="2"/>
    </row>
    <row r="18" spans="15:20">
      <c r="O18" s="4">
        <v>2</v>
      </c>
      <c r="P18" s="1">
        <v>37582.142857142855</v>
      </c>
      <c r="R18" s="1"/>
      <c r="S18" s="2"/>
    </row>
    <row r="19" spans="15:20">
      <c r="O19" s="4">
        <v>3</v>
      </c>
      <c r="P19" s="1">
        <v>48704.886923076927</v>
      </c>
      <c r="R19" s="1"/>
      <c r="S19" s="2"/>
    </row>
    <row r="20" spans="15:20">
      <c r="O20" s="4">
        <v>4</v>
      </c>
      <c r="P20" s="1">
        <v>65372.964411764704</v>
      </c>
      <c r="R20" s="1"/>
      <c r="S20" s="2"/>
    </row>
    <row r="21" spans="15:20">
      <c r="O21" s="4">
        <v>6</v>
      </c>
      <c r="P21" s="1">
        <v>61555.417333333346</v>
      </c>
      <c r="R21" s="1"/>
      <c r="S21" s="2"/>
    </row>
    <row r="22" spans="15:20">
      <c r="O22" s="4">
        <v>7</v>
      </c>
      <c r="P22" s="1">
        <v>46825.285714285717</v>
      </c>
      <c r="R22" s="1"/>
      <c r="S22" s="2"/>
    </row>
    <row r="23" spans="15:20">
      <c r="O23" s="4">
        <v>20</v>
      </c>
      <c r="P23" s="1">
        <v>21206</v>
      </c>
      <c r="R23" s="1"/>
      <c r="S23" s="2"/>
    </row>
    <row r="24" spans="15:20">
      <c r="O24" s="4">
        <v>365</v>
      </c>
      <c r="P24" s="1">
        <v>32765.892857142859</v>
      </c>
      <c r="R24" s="1"/>
      <c r="S24" s="2"/>
    </row>
    <row r="25" spans="15:20">
      <c r="O25" s="4" t="s">
        <v>20</v>
      </c>
      <c r="P25" s="1">
        <v>45739.140749999999</v>
      </c>
      <c r="R25" s="1"/>
      <c r="S25" s="2"/>
    </row>
    <row r="26" spans="15:20">
      <c r="P26" s="1"/>
      <c r="Q26" s="2"/>
      <c r="S26" s="1"/>
      <c r="T26" s="2"/>
    </row>
    <row r="27" spans="15:20">
      <c r="P27" s="1"/>
      <c r="Q27" s="2"/>
      <c r="S27" s="1"/>
      <c r="T27" s="2"/>
    </row>
    <row r="28" spans="15:20">
      <c r="O28" t="s">
        <v>21</v>
      </c>
      <c r="P28" s="1">
        <f>P3</f>
        <v>169</v>
      </c>
      <c r="Q28" s="2"/>
      <c r="S28" s="1"/>
      <c r="T28" s="2"/>
    </row>
    <row r="29" spans="15:20">
      <c r="O29" t="s">
        <v>22</v>
      </c>
      <c r="P29" s="5">
        <v>271</v>
      </c>
      <c r="Q29" s="2"/>
      <c r="S29" s="1"/>
      <c r="T29" s="2"/>
    </row>
    <row r="30" spans="15:20">
      <c r="O30" t="s">
        <v>23</v>
      </c>
      <c r="P30" s="1">
        <f>P28*P29</f>
        <v>45799</v>
      </c>
      <c r="Q30" s="2"/>
      <c r="S30" s="1"/>
      <c r="T30" s="2"/>
    </row>
    <row r="31" spans="15:20">
      <c r="O31" t="s">
        <v>3</v>
      </c>
      <c r="P31" s="1">
        <f>P30*T3</f>
        <v>29983.439999999999</v>
      </c>
      <c r="Q31" s="2"/>
      <c r="S31" s="1"/>
      <c r="T31" s="2"/>
    </row>
    <row r="32" spans="15:20">
      <c r="P32" s="1"/>
      <c r="Q32" s="2"/>
      <c r="S32" s="1"/>
      <c r="T32" s="2"/>
    </row>
    <row r="33" spans="15:20">
      <c r="P33" s="1"/>
      <c r="Q33" s="2"/>
      <c r="S33" s="1"/>
      <c r="T33" s="2"/>
    </row>
    <row r="34" spans="15:20">
      <c r="P34" s="1"/>
      <c r="Q34" s="2"/>
      <c r="S34" s="1"/>
      <c r="T34" s="2"/>
    </row>
    <row r="35" spans="15:20">
      <c r="O35" t="s">
        <v>24</v>
      </c>
      <c r="P35" s="1"/>
      <c r="Q35" s="2"/>
    </row>
    <row r="36" spans="15:20">
      <c r="P36" s="1"/>
      <c r="Q3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5086-CE27-4A44-9A71-3978CB06AD29}">
  <dimension ref="A17:C22"/>
  <sheetViews>
    <sheetView workbookViewId="0">
      <selection activeCell="B17" sqref="B17"/>
    </sheetView>
  </sheetViews>
  <sheetFormatPr defaultColWidth="11" defaultRowHeight="15.95"/>
  <sheetData>
    <row r="17" spans="1:3">
      <c r="A17" t="s">
        <v>25</v>
      </c>
      <c r="B17">
        <f>241+15</f>
        <v>256</v>
      </c>
    </row>
    <row r="18" spans="1:3">
      <c r="A18" t="s">
        <v>26</v>
      </c>
      <c r="B18">
        <v>65372.959999999999</v>
      </c>
      <c r="C18">
        <f>B18/B17</f>
        <v>255.363125</v>
      </c>
    </row>
    <row r="22" spans="1:3">
      <c r="C22">
        <f>241/365</f>
        <v>0.66027397260273968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FC01-A328-2A43-BA2E-FDAFDE526D88}">
  <dimension ref="B2:I19"/>
  <sheetViews>
    <sheetView workbookViewId="0">
      <selection activeCell="D3" sqref="D3:I5"/>
    </sheetView>
  </sheetViews>
  <sheetFormatPr defaultColWidth="11" defaultRowHeight="15.95"/>
  <cols>
    <col min="3" max="3" width="18" customWidth="1"/>
    <col min="4" max="4" width="29.5" bestFit="1" customWidth="1"/>
    <col min="5" max="5" width="12.5" style="4" bestFit="1" customWidth="1"/>
  </cols>
  <sheetData>
    <row r="2" spans="2:9" ht="17.100000000000001" thickBot="1">
      <c r="B2">
        <v>65280</v>
      </c>
    </row>
    <row r="3" spans="2:9">
      <c r="D3" s="9" t="s">
        <v>27</v>
      </c>
      <c r="E3" s="20">
        <v>40000</v>
      </c>
      <c r="F3" s="10">
        <v>50000</v>
      </c>
      <c r="G3" s="10">
        <v>60000</v>
      </c>
      <c r="H3" s="10">
        <v>70000</v>
      </c>
      <c r="I3" s="11">
        <v>80000</v>
      </c>
    </row>
    <row r="4" spans="2:9">
      <c r="C4" s="7"/>
      <c r="D4" s="12" t="s">
        <v>28</v>
      </c>
      <c r="E4" s="21">
        <f>E3/12</f>
        <v>3333.3333333333335</v>
      </c>
      <c r="F4" s="13">
        <f>F3/12</f>
        <v>4166.666666666667</v>
      </c>
      <c r="G4" s="13">
        <f t="shared" ref="G4:I4" si="0">G3/12</f>
        <v>5000</v>
      </c>
      <c r="H4" s="13">
        <f t="shared" si="0"/>
        <v>5833.333333333333</v>
      </c>
      <c r="I4" s="14">
        <f t="shared" si="0"/>
        <v>6666.666666666667</v>
      </c>
    </row>
    <row r="5" spans="2:9" ht="17.100000000000001" thickBot="1">
      <c r="D5" s="15" t="s">
        <v>29</v>
      </c>
      <c r="E5" s="16">
        <f>E3/$B$2</f>
        <v>0.61274509803921573</v>
      </c>
      <c r="F5" s="16">
        <f t="shared" ref="F5:I5" si="1">F3/$B$2</f>
        <v>0.76593137254901966</v>
      </c>
      <c r="G5" s="16">
        <f t="shared" si="1"/>
        <v>0.91911764705882348</v>
      </c>
      <c r="H5" s="16">
        <f t="shared" si="1"/>
        <v>1.0723039215686274</v>
      </c>
      <c r="I5" s="17">
        <f t="shared" si="1"/>
        <v>1.2254901960784315</v>
      </c>
    </row>
    <row r="7" spans="2:9">
      <c r="D7" t="s">
        <v>30</v>
      </c>
      <c r="E7" s="6">
        <v>600000</v>
      </c>
      <c r="F7" s="8"/>
      <c r="G7" s="8"/>
      <c r="H7" s="8"/>
      <c r="I7" s="8"/>
    </row>
    <row r="8" spans="2:9">
      <c r="D8" t="s">
        <v>31</v>
      </c>
    </row>
    <row r="9" spans="2:9">
      <c r="D9" t="s">
        <v>32</v>
      </c>
      <c r="E9" s="7">
        <v>200</v>
      </c>
    </row>
    <row r="10" spans="2:9">
      <c r="D10" t="s">
        <v>33</v>
      </c>
    </row>
    <row r="11" spans="2:9">
      <c r="D11" t="s">
        <v>34</v>
      </c>
      <c r="E11" s="4">
        <f>0.01*E7</f>
        <v>6000</v>
      </c>
    </row>
    <row r="18" spans="3:4">
      <c r="C18" s="18" t="s">
        <v>35</v>
      </c>
      <c r="D18" s="19">
        <f>SUM(D12:D16)</f>
        <v>0</v>
      </c>
    </row>
    <row r="19" spans="3:4">
      <c r="C19" s="18" t="s">
        <v>36</v>
      </c>
      <c r="D19" s="19">
        <v>49612</v>
      </c>
    </row>
  </sheetData>
  <phoneticPr fontId="3" type="noConversion"/>
  <conditionalFormatting sqref="E5:I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Evan Meyer</cp:lastModifiedBy>
  <cp:revision/>
  <dcterms:created xsi:type="dcterms:W3CDTF">2022-12-16T12:41:39Z</dcterms:created>
  <dcterms:modified xsi:type="dcterms:W3CDTF">2023-01-24T01:40:59Z</dcterms:modified>
  <cp:category/>
  <cp:contentStatus/>
</cp:coreProperties>
</file>