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hreish\Desktop\SORC 05-2023\5DoF re cal\"/>
    </mc:Choice>
  </mc:AlternateContent>
  <xr:revisionPtr revIDLastSave="0" documentId="13_ncr:1_{453D4EED-5045-42F4-9BDE-C7571DED6A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put for Tyler analysis" sheetId="6" r:id="rId1"/>
    <sheet name="mapping 03042023" sheetId="5" r:id="rId2"/>
    <sheet name="BF" sheetId="7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5" l="1"/>
  <c r="E17" i="5"/>
  <c r="F17" i="5"/>
  <c r="G17" i="5"/>
  <c r="C17" i="5"/>
  <c r="C33" i="5" l="1"/>
  <c r="D33" i="5"/>
  <c r="E33" i="5"/>
  <c r="F33" i="5"/>
  <c r="G33" i="5"/>
  <c r="K28" i="5" l="1"/>
  <c r="L28" i="5" s="1"/>
  <c r="P28" i="5"/>
  <c r="J27" i="5"/>
  <c r="J32" i="5" s="1"/>
  <c r="J26" i="5"/>
  <c r="J31" i="5" s="1"/>
  <c r="K25" i="5"/>
  <c r="L25" i="5" s="1"/>
  <c r="P25" i="5"/>
  <c r="J24" i="5"/>
  <c r="K24" i="5" s="1"/>
  <c r="L24" i="5" s="1"/>
  <c r="J23" i="5"/>
  <c r="P23" i="5" s="1"/>
  <c r="J22" i="5"/>
  <c r="K22" i="5" s="1"/>
  <c r="L22" i="5" s="1"/>
  <c r="K12" i="5"/>
  <c r="Q12" i="5" s="1"/>
  <c r="P12" i="5"/>
  <c r="J11" i="5"/>
  <c r="K11" i="5" s="1"/>
  <c r="L11" i="5" s="1"/>
  <c r="J10" i="5"/>
  <c r="J15" i="5" s="1"/>
  <c r="K9" i="5"/>
  <c r="L9" i="5" s="1"/>
  <c r="P9" i="5"/>
  <c r="J8" i="5"/>
  <c r="P8" i="5" s="1"/>
  <c r="J7" i="5"/>
  <c r="K7" i="5" s="1"/>
  <c r="J6" i="5"/>
  <c r="K6" i="5" s="1"/>
  <c r="P7" i="5" l="1"/>
  <c r="J13" i="5"/>
  <c r="P13" i="5" s="1"/>
  <c r="P22" i="5"/>
  <c r="L12" i="5"/>
  <c r="M12" i="5" s="1"/>
  <c r="S12" i="5" s="1"/>
  <c r="Q25" i="5"/>
  <c r="P11" i="5"/>
  <c r="Q28" i="5"/>
  <c r="K8" i="5"/>
  <c r="J14" i="5"/>
  <c r="K14" i="5" s="1"/>
  <c r="L14" i="5" s="1"/>
  <c r="J16" i="5"/>
  <c r="K16" i="5" s="1"/>
  <c r="Q16" i="5" s="1"/>
  <c r="P10" i="5"/>
  <c r="P24" i="5"/>
  <c r="M22" i="5"/>
  <c r="R22" i="5"/>
  <c r="M9" i="5"/>
  <c r="R9" i="5"/>
  <c r="P15" i="5"/>
  <c r="K15" i="5"/>
  <c r="R28" i="5"/>
  <c r="M28" i="5"/>
  <c r="M24" i="5"/>
  <c r="R24" i="5"/>
  <c r="M11" i="5"/>
  <c r="R11" i="5"/>
  <c r="K32" i="5"/>
  <c r="P32" i="5"/>
  <c r="L7" i="5"/>
  <c r="Q7" i="5"/>
  <c r="M25" i="5"/>
  <c r="R25" i="5"/>
  <c r="K31" i="5"/>
  <c r="P31" i="5"/>
  <c r="L6" i="5"/>
  <c r="Q6" i="5"/>
  <c r="K23" i="5"/>
  <c r="Q22" i="5"/>
  <c r="P27" i="5"/>
  <c r="K10" i="5"/>
  <c r="J30" i="5"/>
  <c r="Q9" i="5"/>
  <c r="P6" i="5"/>
  <c r="Q24" i="5"/>
  <c r="Q11" i="5"/>
  <c r="P26" i="5"/>
  <c r="K27" i="5"/>
  <c r="J29" i="5"/>
  <c r="K26" i="5"/>
  <c r="N12" i="5" l="1"/>
  <c r="T12" i="5" s="1"/>
  <c r="K13" i="5"/>
  <c r="Q13" i="5" s="1"/>
  <c r="L16" i="5"/>
  <c r="R16" i="5" s="1"/>
  <c r="R12" i="5"/>
  <c r="L8" i="5"/>
  <c r="Q8" i="5"/>
  <c r="P16" i="5"/>
  <c r="P14" i="5"/>
  <c r="Q14" i="5"/>
  <c r="N24" i="5"/>
  <c r="T24" i="5" s="1"/>
  <c r="S24" i="5"/>
  <c r="L26" i="5"/>
  <c r="Q26" i="5"/>
  <c r="K29" i="5"/>
  <c r="P29" i="5"/>
  <c r="P33" i="5" s="1"/>
  <c r="C34" i="5" s="1"/>
  <c r="C35" i="5" s="1"/>
  <c r="S28" i="5"/>
  <c r="N28" i="5"/>
  <c r="T28" i="5" s="1"/>
  <c r="L27" i="5"/>
  <c r="Q27" i="5"/>
  <c r="R6" i="5"/>
  <c r="M6" i="5"/>
  <c r="Q10" i="5"/>
  <c r="L10" i="5"/>
  <c r="M14" i="5"/>
  <c r="R14" i="5"/>
  <c r="Q23" i="5"/>
  <c r="L23" i="5"/>
  <c r="N25" i="5"/>
  <c r="T25" i="5" s="1"/>
  <c r="S25" i="5"/>
  <c r="N9" i="5"/>
  <c r="T9" i="5" s="1"/>
  <c r="S9" i="5"/>
  <c r="Q31" i="5"/>
  <c r="L31" i="5"/>
  <c r="M7" i="5"/>
  <c r="R7" i="5"/>
  <c r="N22" i="5"/>
  <c r="T22" i="5" s="1"/>
  <c r="S22" i="5"/>
  <c r="S11" i="5"/>
  <c r="N11" i="5"/>
  <c r="T11" i="5" s="1"/>
  <c r="Q15" i="5"/>
  <c r="L15" i="5"/>
  <c r="P30" i="5"/>
  <c r="K30" i="5"/>
  <c r="L32" i="5"/>
  <c r="Q32" i="5"/>
  <c r="L13" i="5" l="1"/>
  <c r="M13" i="5" s="1"/>
  <c r="N13" i="5" s="1"/>
  <c r="T13" i="5" s="1"/>
  <c r="M16" i="5"/>
  <c r="S16" i="5" s="1"/>
  <c r="P17" i="5"/>
  <c r="C18" i="5" s="1"/>
  <c r="C19" i="5" s="1"/>
  <c r="Q17" i="5"/>
  <c r="D18" i="5" s="1"/>
  <c r="D19" i="5" s="1"/>
  <c r="R8" i="5"/>
  <c r="M8" i="5"/>
  <c r="M15" i="5"/>
  <c r="R15" i="5"/>
  <c r="R23" i="5"/>
  <c r="M23" i="5"/>
  <c r="R10" i="5"/>
  <c r="M10" i="5"/>
  <c r="N6" i="5"/>
  <c r="T6" i="5" s="1"/>
  <c r="S6" i="5"/>
  <c r="N7" i="5"/>
  <c r="T7" i="5" s="1"/>
  <c r="S7" i="5"/>
  <c r="L29" i="5"/>
  <c r="Q29" i="5"/>
  <c r="S14" i="5"/>
  <c r="N14" i="5"/>
  <c r="T14" i="5" s="1"/>
  <c r="R31" i="5"/>
  <c r="M31" i="5"/>
  <c r="L30" i="5"/>
  <c r="Q30" i="5"/>
  <c r="R26" i="5"/>
  <c r="M26" i="5"/>
  <c r="M32" i="5"/>
  <c r="R32" i="5"/>
  <c r="M27" i="5"/>
  <c r="R27" i="5"/>
  <c r="R13" i="5" l="1"/>
  <c r="R17" i="5" s="1"/>
  <c r="E18" i="5" s="1"/>
  <c r="E19" i="5" s="1"/>
  <c r="S13" i="5"/>
  <c r="N16" i="5"/>
  <c r="T16" i="5" s="1"/>
  <c r="Q33" i="5"/>
  <c r="D34" i="5" s="1"/>
  <c r="D35" i="5" s="1"/>
  <c r="S8" i="5"/>
  <c r="N8" i="5"/>
  <c r="T8" i="5" s="1"/>
  <c r="M30" i="5"/>
  <c r="R30" i="5"/>
  <c r="S31" i="5"/>
  <c r="N31" i="5"/>
  <c r="T31" i="5" s="1"/>
  <c r="S23" i="5"/>
  <c r="N23" i="5"/>
  <c r="T23" i="5" s="1"/>
  <c r="N27" i="5"/>
  <c r="T27" i="5" s="1"/>
  <c r="S27" i="5"/>
  <c r="N15" i="5"/>
  <c r="T15" i="5" s="1"/>
  <c r="S15" i="5"/>
  <c r="S26" i="5"/>
  <c r="N26" i="5"/>
  <c r="T26" i="5" s="1"/>
  <c r="N10" i="5"/>
  <c r="T10" i="5" s="1"/>
  <c r="S10" i="5"/>
  <c r="M29" i="5"/>
  <c r="R29" i="5"/>
  <c r="N32" i="5"/>
  <c r="T32" i="5" s="1"/>
  <c r="S32" i="5"/>
  <c r="S17" i="5" l="1"/>
  <c r="F18" i="5" s="1"/>
  <c r="F19" i="5" s="1"/>
  <c r="T17" i="5"/>
  <c r="G18" i="5" s="1"/>
  <c r="G19" i="5" s="1"/>
  <c r="R33" i="5"/>
  <c r="E34" i="5" s="1"/>
  <c r="E35" i="5" s="1"/>
  <c r="N29" i="5"/>
  <c r="T29" i="5" s="1"/>
  <c r="S29" i="5"/>
  <c r="N30" i="5"/>
  <c r="T30" i="5" s="1"/>
  <c r="S30" i="5"/>
  <c r="T33" i="5" l="1"/>
  <c r="G34" i="5" s="1"/>
  <c r="G35" i="5" s="1"/>
  <c r="S33" i="5"/>
  <c r="F34" i="5" s="1"/>
  <c r="F35" i="5" s="1"/>
</calcChain>
</file>

<file path=xl/sharedStrings.xml><?xml version="1.0" encoding="utf-8"?>
<sst xmlns="http://schemas.openxmlformats.org/spreadsheetml/2006/main" count="109" uniqueCount="45">
  <si>
    <t>PR1</t>
  </si>
  <si>
    <t>PR5</t>
  </si>
  <si>
    <t>PR2</t>
  </si>
  <si>
    <t>PR3</t>
  </si>
  <si>
    <t>PR4</t>
  </si>
  <si>
    <t>x</t>
  </si>
  <si>
    <t>z</t>
  </si>
  <si>
    <t>y</t>
  </si>
  <si>
    <t>Pose</t>
  </si>
  <si>
    <t>Name</t>
  </si>
  <si>
    <t>X</t>
  </si>
  <si>
    <t>Y</t>
  </si>
  <si>
    <t>Z</t>
  </si>
  <si>
    <t>Rx</t>
  </si>
  <si>
    <t>Ry</t>
  </si>
  <si>
    <t>E2V</t>
  </si>
  <si>
    <t>multiplcation</t>
  </si>
  <si>
    <t>terms</t>
  </si>
  <si>
    <t>rx</t>
  </si>
  <si>
    <t>ry</t>
  </si>
  <si>
    <t>rx^2</t>
  </si>
  <si>
    <t>ry^2</t>
  </si>
  <si>
    <t>rx^3</t>
  </si>
  <si>
    <t>ry^3</t>
  </si>
  <si>
    <t>resid</t>
  </si>
  <si>
    <t>V2E</t>
  </si>
  <si>
    <t>Frame analysis v.</t>
  </si>
  <si>
    <t>updated track length</t>
  </si>
  <si>
    <t>sMPA offset to WCS</t>
  </si>
  <si>
    <t>Rz</t>
  </si>
  <si>
    <t>sMPA XYZ fixed angle to WCS</t>
  </si>
  <si>
    <t>sMPA XYZ Euler angle to WCS</t>
  </si>
  <si>
    <t>GSA Angle to WCS</t>
  </si>
  <si>
    <t>Pupil center reported in GSA</t>
  </si>
  <si>
    <t>sMask</t>
  </si>
  <si>
    <t>Corresponding Field Points in GSA</t>
  </si>
  <si>
    <t>units [mm], [deg]</t>
  </si>
  <si>
    <t xml:space="preserve">Encoders </t>
  </si>
  <si>
    <t>5DoF</t>
  </si>
  <si>
    <t xml:space="preserve">5DoF </t>
  </si>
  <si>
    <t>enoders</t>
  </si>
  <si>
    <t>Collection</t>
  </si>
  <si>
    <t>PRs resulting from RBM: 5DoF calibration at Ball 05082023 FDPR results</t>
  </si>
  <si>
    <t xml:space="preserve">SA file "230509 recalibration home at Ball W RBM analysis" </t>
  </si>
  <si>
    <t>FDPR results 05082023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</si>
</sst>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0" fillId="0" borderId="0"/>
    <xf numFmtId="0" fontId="1" fillId="0" borderId="0"/>
  </cellStyleXfs>
  <cellXfs count="45">
    <xf numFmtId="0" fontId="0" fillId="0" borderId="0" xfId="0"/>
    <xf numFmtId="0" fontId="20" fillId="0" borderId="0" xfId="42"/>
    <xf numFmtId="0" fontId="19" fillId="0" borderId="0" xfId="42" applyFont="1" applyAlignment="1">
      <alignment horizontal="center" vertical="center"/>
    </xf>
    <xf numFmtId="0" fontId="20" fillId="0" borderId="10" xfId="42" applyBorder="1"/>
    <xf numFmtId="0" fontId="19" fillId="0" borderId="10" xfId="42" applyFont="1" applyBorder="1" applyAlignment="1">
      <alignment horizontal="center" vertical="center"/>
    </xf>
    <xf numFmtId="0" fontId="19" fillId="0" borderId="0" xfId="42" applyFont="1"/>
    <xf numFmtId="164" fontId="20" fillId="0" borderId="10" xfId="42" applyNumberFormat="1" applyBorder="1"/>
    <xf numFmtId="164" fontId="20" fillId="33" borderId="0" xfId="42" applyNumberFormat="1" applyFill="1" applyAlignment="1">
      <alignment horizontal="center" vertical="center"/>
    </xf>
    <xf numFmtId="164" fontId="20" fillId="0" borderId="0" xfId="42" applyNumberFormat="1"/>
    <xf numFmtId="164" fontId="19" fillId="0" borderId="11" xfId="42" applyNumberFormat="1" applyFont="1" applyBorder="1" applyAlignment="1">
      <alignment horizontal="center"/>
    </xf>
    <xf numFmtId="0" fontId="19" fillId="0" borderId="10" xfId="42" applyFont="1" applyBorder="1" applyAlignment="1">
      <alignment horizontal="center"/>
    </xf>
    <xf numFmtId="0" fontId="20" fillId="33" borderId="10" xfId="42" applyFill="1" applyBorder="1" applyAlignment="1">
      <alignment horizontal="center"/>
    </xf>
    <xf numFmtId="165" fontId="20" fillId="33" borderId="10" xfId="42" applyNumberFormat="1" applyFill="1" applyBorder="1" applyAlignment="1">
      <alignment horizontal="center"/>
    </xf>
    <xf numFmtId="0" fontId="20" fillId="0" borderId="10" xfId="42" applyBorder="1" applyAlignment="1">
      <alignment horizontal="center"/>
    </xf>
    <xf numFmtId="0" fontId="20" fillId="0" borderId="0" xfId="42" applyAlignment="1">
      <alignment wrapText="1"/>
    </xf>
    <xf numFmtId="164" fontId="19" fillId="0" borderId="10" xfId="42" applyNumberFormat="1" applyFont="1" applyBorder="1" applyAlignment="1">
      <alignment horizontal="center"/>
    </xf>
    <xf numFmtId="0" fontId="19" fillId="0" borderId="10" xfId="42" applyFont="1" applyBorder="1"/>
    <xf numFmtId="164" fontId="20" fillId="33" borderId="10" xfId="42" applyNumberFormat="1" applyFill="1" applyBorder="1" applyAlignment="1">
      <alignment horizontal="center"/>
    </xf>
    <xf numFmtId="166" fontId="20" fillId="33" borderId="10" xfId="42" applyNumberFormat="1" applyFill="1" applyBorder="1" applyAlignment="1">
      <alignment horizontal="center"/>
    </xf>
    <xf numFmtId="0" fontId="20" fillId="35" borderId="0" xfId="42" applyFill="1"/>
    <xf numFmtId="164" fontId="20" fillId="35" borderId="0" xfId="42" applyNumberFormat="1" applyFill="1"/>
    <xf numFmtId="0" fontId="1" fillId="0" borderId="0" xfId="42" applyFont="1"/>
    <xf numFmtId="0" fontId="1" fillId="0" borderId="0" xfId="42" applyFont="1" applyAlignment="1">
      <alignment horizontal="center" vertical="center"/>
    </xf>
    <xf numFmtId="0" fontId="1" fillId="0" borderId="10" xfId="42" applyFont="1" applyBorder="1"/>
    <xf numFmtId="11" fontId="1" fillId="0" borderId="10" xfId="42" applyNumberFormat="1" applyFont="1" applyBorder="1"/>
    <xf numFmtId="0" fontId="1" fillId="35" borderId="10" xfId="42" applyFont="1" applyFill="1" applyBorder="1"/>
    <xf numFmtId="164" fontId="1" fillId="33" borderId="10" xfId="42" applyNumberFormat="1" applyFont="1" applyFill="1" applyBorder="1" applyAlignment="1">
      <alignment horizontal="center"/>
    </xf>
    <xf numFmtId="166" fontId="1" fillId="33" borderId="10" xfId="42" applyNumberFormat="1" applyFont="1" applyFill="1" applyBorder="1" applyAlignment="1">
      <alignment horizontal="center"/>
    </xf>
    <xf numFmtId="0" fontId="1" fillId="36" borderId="10" xfId="42" applyFont="1" applyFill="1" applyBorder="1"/>
    <xf numFmtId="0" fontId="1" fillId="37" borderId="10" xfId="42" applyFont="1" applyFill="1" applyBorder="1"/>
    <xf numFmtId="166" fontId="1" fillId="37" borderId="10" xfId="42" applyNumberFormat="1" applyFont="1" applyFill="1" applyBorder="1"/>
    <xf numFmtId="164" fontId="1" fillId="38" borderId="10" xfId="42" applyNumberFormat="1" applyFont="1" applyFill="1" applyBorder="1"/>
    <xf numFmtId="166" fontId="1" fillId="38" borderId="10" xfId="42" applyNumberFormat="1" applyFont="1" applyFill="1" applyBorder="1"/>
    <xf numFmtId="0" fontId="1" fillId="39" borderId="10" xfId="42" applyFont="1" applyFill="1" applyBorder="1"/>
    <xf numFmtId="0" fontId="1" fillId="34" borderId="10" xfId="42" applyFont="1" applyFill="1" applyBorder="1"/>
    <xf numFmtId="166" fontId="1" fillId="34" borderId="10" xfId="42" applyNumberFormat="1" applyFont="1" applyFill="1" applyBorder="1"/>
    <xf numFmtId="0" fontId="1" fillId="0" borderId="0" xfId="43"/>
    <xf numFmtId="164" fontId="19" fillId="0" borderId="10" xfId="43" applyNumberFormat="1" applyFont="1" applyBorder="1" applyAlignment="1">
      <alignment horizontal="center"/>
    </xf>
    <xf numFmtId="165" fontId="19" fillId="0" borderId="10" xfId="43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0" fillId="0" borderId="0" xfId="0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3E79D1D-B1E5-4BEF-9030-18DBC746FA7B}"/>
    <cellStyle name="Normal 2 2" xfId="43" xr:uid="{3E9F185C-6D41-470B-AF55-7456F18851C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570590</xdr:colOff>
      <xdr:row>30</xdr:row>
      <xdr:rowOff>65952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0BB9D3-D097-459C-B161-4E2D9763D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76190" cy="5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6C6D-A849-427B-939C-0D3186190234}">
  <dimension ref="A1:U41"/>
  <sheetViews>
    <sheetView tabSelected="1" topLeftCell="A8" zoomScale="85" zoomScaleNormal="85" workbookViewId="0">
      <selection activeCell="A30" sqref="A30:XFD41"/>
    </sheetView>
  </sheetViews>
  <sheetFormatPr defaultColWidth="12.42578125" defaultRowHeight="15.75" x14ac:dyDescent="0.25"/>
  <cols>
    <col min="1" max="1" width="36.42578125" style="1" customWidth="1"/>
    <col min="2" max="2" width="30.7109375" style="1" customWidth="1"/>
    <col min="3" max="3" width="16.28515625" style="1" bestFit="1" customWidth="1"/>
    <col min="4" max="4" width="14.28515625" style="1" bestFit="1" customWidth="1"/>
    <col min="5" max="5" width="16.42578125" style="1" bestFit="1" customWidth="1"/>
    <col min="6" max="6" width="14.85546875" style="1" customWidth="1"/>
    <col min="7" max="7" width="14.28515625" style="1" bestFit="1" customWidth="1"/>
    <col min="8" max="8" width="12.42578125" style="1"/>
    <col min="9" max="9" width="16" style="1" customWidth="1"/>
    <col min="10" max="10" width="14.85546875" style="1" customWidth="1"/>
    <col min="11" max="16384" width="12.42578125" style="1"/>
  </cols>
  <sheetData>
    <row r="1" spans="1:14" x14ac:dyDescent="0.25">
      <c r="A1" s="1" t="s">
        <v>26</v>
      </c>
      <c r="B1" s="21" t="s">
        <v>42</v>
      </c>
      <c r="F1" s="1" t="s">
        <v>36</v>
      </c>
    </row>
    <row r="2" spans="1:14" x14ac:dyDescent="0.25">
      <c r="B2" s="21" t="s">
        <v>43</v>
      </c>
    </row>
    <row r="3" spans="1:14" x14ac:dyDescent="0.25">
      <c r="A3" s="6" t="s">
        <v>27</v>
      </c>
      <c r="B3" s="7">
        <v>1402.123</v>
      </c>
    </row>
    <row r="4" spans="1:14" x14ac:dyDescent="0.25">
      <c r="A4" s="8"/>
      <c r="B4" s="8"/>
    </row>
    <row r="5" spans="1:14" x14ac:dyDescent="0.25">
      <c r="A5" s="8"/>
      <c r="B5" s="9" t="s">
        <v>5</v>
      </c>
      <c r="C5" s="10" t="s">
        <v>7</v>
      </c>
      <c r="D5" s="10" t="s">
        <v>6</v>
      </c>
    </row>
    <row r="6" spans="1:14" x14ac:dyDescent="0.25">
      <c r="A6" s="3" t="s">
        <v>28</v>
      </c>
      <c r="B6" s="11">
        <v>2.0219999999999998</v>
      </c>
      <c r="C6" s="11">
        <v>248.477</v>
      </c>
      <c r="D6" s="11">
        <v>1268.761</v>
      </c>
    </row>
    <row r="7" spans="1:14" x14ac:dyDescent="0.25">
      <c r="A7" s="8"/>
      <c r="B7" s="9" t="s">
        <v>13</v>
      </c>
      <c r="C7" s="10" t="s">
        <v>14</v>
      </c>
      <c r="D7" s="10" t="s">
        <v>29</v>
      </c>
    </row>
    <row r="8" spans="1:14" x14ac:dyDescent="0.25">
      <c r="A8" s="3" t="s">
        <v>30</v>
      </c>
      <c r="B8" s="12">
        <v>-24.3019</v>
      </c>
      <c r="C8" s="12">
        <v>8.2799999999999999E-2</v>
      </c>
      <c r="D8" s="12">
        <v>7.7600000000000002E-2</v>
      </c>
    </row>
    <row r="9" spans="1:14" x14ac:dyDescent="0.25">
      <c r="A9" s="3" t="s">
        <v>31</v>
      </c>
      <c r="B9" s="12">
        <v>-24.302</v>
      </c>
      <c r="C9" s="12">
        <v>4.36E-2</v>
      </c>
      <c r="D9" s="12">
        <v>0.1048</v>
      </c>
    </row>
    <row r="10" spans="1:14" x14ac:dyDescent="0.25">
      <c r="A10" s="3" t="s">
        <v>32</v>
      </c>
      <c r="B10" s="11">
        <v>-11.1035</v>
      </c>
      <c r="C10" s="13"/>
      <c r="D10" s="13"/>
    </row>
    <row r="12" spans="1:14" x14ac:dyDescent="0.25">
      <c r="A12" s="14" t="s">
        <v>33</v>
      </c>
      <c r="C12" s="15" t="s">
        <v>10</v>
      </c>
      <c r="D12" s="15" t="s">
        <v>11</v>
      </c>
      <c r="E12" s="15" t="s">
        <v>12</v>
      </c>
    </row>
    <row r="13" spans="1:14" x14ac:dyDescent="0.25">
      <c r="B13" s="16" t="s">
        <v>34</v>
      </c>
      <c r="C13" s="17">
        <v>1.4690000000000001</v>
      </c>
      <c r="D13" s="17">
        <v>-0.253</v>
      </c>
      <c r="E13" s="17">
        <v>599.39800000000002</v>
      </c>
    </row>
    <row r="14" spans="1:14" x14ac:dyDescent="0.25">
      <c r="C14" s="8"/>
      <c r="D14" s="8"/>
      <c r="E14" s="8"/>
    </row>
    <row r="15" spans="1:14" x14ac:dyDescent="0.25">
      <c r="A15" s="21" t="s">
        <v>8</v>
      </c>
      <c r="B15" s="5" t="s">
        <v>38</v>
      </c>
      <c r="I15" s="5" t="s">
        <v>37</v>
      </c>
    </row>
    <row r="16" spans="1:14" s="36" customFormat="1" x14ac:dyDescent="0.25">
      <c r="B16" s="36" t="s">
        <v>9</v>
      </c>
      <c r="C16" s="37" t="s">
        <v>10</v>
      </c>
      <c r="D16" s="37" t="s">
        <v>11</v>
      </c>
      <c r="E16" s="37" t="s">
        <v>12</v>
      </c>
      <c r="F16" s="38" t="s">
        <v>13</v>
      </c>
      <c r="G16" s="38" t="s">
        <v>14</v>
      </c>
      <c r="I16" s="36" t="s">
        <v>9</v>
      </c>
      <c r="J16" s="37" t="s">
        <v>10</v>
      </c>
      <c r="K16" s="37" t="s">
        <v>11</v>
      </c>
      <c r="L16" s="37" t="s">
        <v>12</v>
      </c>
      <c r="M16" s="38" t="s">
        <v>13</v>
      </c>
      <c r="N16" s="38" t="s">
        <v>14</v>
      </c>
    </row>
    <row r="17" spans="1:21" x14ac:dyDescent="0.25">
      <c r="B17" s="16" t="s">
        <v>0</v>
      </c>
      <c r="C17" s="17">
        <v>0.99110721643437971</v>
      </c>
      <c r="D17" s="17">
        <v>0.1158205400231509</v>
      </c>
      <c r="E17" s="17">
        <v>0.75443333056034589</v>
      </c>
      <c r="F17" s="18">
        <v>2.1211756441613057E-2</v>
      </c>
      <c r="G17" s="18">
        <v>4.5725620129377753E-2</v>
      </c>
      <c r="I17" s="16" t="s">
        <v>0</v>
      </c>
      <c r="J17" s="17">
        <v>0.96366977911653795</v>
      </c>
      <c r="K17" s="17">
        <v>0.15218911044373301</v>
      </c>
      <c r="L17" s="17">
        <v>0.80975169361626997</v>
      </c>
      <c r="M17" s="18">
        <v>2.3102009462109201E-2</v>
      </c>
      <c r="N17" s="18">
        <v>4.6498856642598001E-2</v>
      </c>
    </row>
    <row r="18" spans="1:21" x14ac:dyDescent="0.25">
      <c r="B18" s="16" t="s">
        <v>2</v>
      </c>
      <c r="C18" s="17">
        <v>-109.48570697707852</v>
      </c>
      <c r="D18" s="17">
        <v>-46.959857910771007</v>
      </c>
      <c r="E18" s="17">
        <v>23.479219807092761</v>
      </c>
      <c r="F18" s="18">
        <v>-4.9157990189608736</v>
      </c>
      <c r="G18" s="18">
        <v>10.693732445696405</v>
      </c>
      <c r="I18" s="16" t="s">
        <v>2</v>
      </c>
      <c r="J18" s="17">
        <v>-109.45851608518799</v>
      </c>
      <c r="K18" s="17">
        <v>-46.889335414344103</v>
      </c>
      <c r="L18" s="17">
        <v>23.527225877831199</v>
      </c>
      <c r="M18" s="18">
        <v>-4.9085088014497202</v>
      </c>
      <c r="N18" s="18">
        <v>10.6966700770668</v>
      </c>
    </row>
    <row r="19" spans="1:21" x14ac:dyDescent="0.25">
      <c r="B19" s="16" t="s">
        <v>3</v>
      </c>
      <c r="C19" s="17">
        <v>111.3293378107512</v>
      </c>
      <c r="D19" s="17">
        <v>-46.602150643166397</v>
      </c>
      <c r="E19" s="17">
        <v>23.152163970807578</v>
      </c>
      <c r="F19" s="18">
        <v>-4.8734863432681257</v>
      </c>
      <c r="G19" s="18">
        <v>-10.586882144673556</v>
      </c>
      <c r="I19" s="16" t="s">
        <v>3</v>
      </c>
      <c r="J19" s="17">
        <v>111.210358887409</v>
      </c>
      <c r="K19" s="17">
        <v>-46.491038190536798</v>
      </c>
      <c r="L19" s="17">
        <v>23.281909249080702</v>
      </c>
      <c r="M19" s="18">
        <v>-4.8793840692944501</v>
      </c>
      <c r="N19" s="18">
        <v>-10.5827521137108</v>
      </c>
    </row>
    <row r="20" spans="1:21" x14ac:dyDescent="0.25">
      <c r="B20" s="16" t="s">
        <v>4</v>
      </c>
      <c r="C20" s="17">
        <v>103.16241190520024</v>
      </c>
      <c r="D20" s="17">
        <v>58.54334401543349</v>
      </c>
      <c r="E20" s="17">
        <v>31.771468432709014</v>
      </c>
      <c r="F20" s="18">
        <v>5.291407205862245</v>
      </c>
      <c r="G20" s="18">
        <v>-10.304567687461352</v>
      </c>
      <c r="I20" s="16" t="s">
        <v>4</v>
      </c>
      <c r="J20" s="17">
        <v>103.036943884663</v>
      </c>
      <c r="K20" s="17">
        <v>58.601437153684998</v>
      </c>
      <c r="L20" s="17">
        <v>31.983289738771099</v>
      </c>
      <c r="M20" s="18">
        <v>5.28702437714447</v>
      </c>
      <c r="N20" s="18">
        <v>-10.3083587699603</v>
      </c>
    </row>
    <row r="21" spans="1:21" x14ac:dyDescent="0.25">
      <c r="B21" s="16" t="s">
        <v>1</v>
      </c>
      <c r="C21" s="17">
        <v>-101.34514523536603</v>
      </c>
      <c r="D21" s="17">
        <v>58.305983858004311</v>
      </c>
      <c r="E21" s="17">
        <v>31.898431187970289</v>
      </c>
      <c r="F21" s="18">
        <v>5.2658961732597396</v>
      </c>
      <c r="G21" s="18">
        <v>10.417492290521105</v>
      </c>
      <c r="I21" s="16" t="s">
        <v>1</v>
      </c>
      <c r="J21" s="17">
        <v>-101.335083255276</v>
      </c>
      <c r="K21" s="17">
        <v>58.326219634622298</v>
      </c>
      <c r="L21" s="17">
        <v>32.034128282790398</v>
      </c>
      <c r="M21" s="18">
        <v>5.2743557851999503</v>
      </c>
      <c r="N21" s="18">
        <v>10.4127630130991</v>
      </c>
    </row>
    <row r="22" spans="1:21" s="19" customFormat="1" x14ac:dyDescent="0.25">
      <c r="Q22" s="20"/>
      <c r="R22" s="20"/>
      <c r="S22" s="20"/>
      <c r="T22" s="20"/>
      <c r="U22" s="20"/>
    </row>
    <row r="23" spans="1:21" x14ac:dyDescent="0.25">
      <c r="A23" s="14" t="s">
        <v>35</v>
      </c>
      <c r="C23" s="15" t="s">
        <v>10</v>
      </c>
      <c r="D23" s="15" t="s">
        <v>11</v>
      </c>
      <c r="E23" s="15" t="s">
        <v>12</v>
      </c>
      <c r="Q23" s="8"/>
      <c r="R23" s="8"/>
      <c r="S23" s="8"/>
      <c r="T23" s="8"/>
      <c r="U23" s="8"/>
    </row>
    <row r="24" spans="1:21" x14ac:dyDescent="0.25">
      <c r="B24" s="16" t="s">
        <v>0</v>
      </c>
      <c r="C24" s="17">
        <v>2.0219999999999998</v>
      </c>
      <c r="D24" s="17">
        <v>-0.51</v>
      </c>
      <c r="E24" s="17">
        <v>1292.885</v>
      </c>
    </row>
    <row r="25" spans="1:21" x14ac:dyDescent="0.25">
      <c r="B25" s="16" t="s">
        <v>2</v>
      </c>
      <c r="C25" s="17">
        <v>130.28</v>
      </c>
      <c r="D25" s="17">
        <v>58.198999999999998</v>
      </c>
      <c r="E25" s="17">
        <v>1279.009</v>
      </c>
    </row>
    <row r="26" spans="1:21" x14ac:dyDescent="0.25">
      <c r="B26" s="16" t="s">
        <v>3</v>
      </c>
      <c r="C26" s="17">
        <v>-126.068</v>
      </c>
      <c r="D26" s="17">
        <v>57.716000000000001</v>
      </c>
      <c r="E26" s="17">
        <v>1279.28</v>
      </c>
    </row>
    <row r="27" spans="1:21" x14ac:dyDescent="0.25">
      <c r="B27" s="16" t="s">
        <v>4</v>
      </c>
      <c r="C27" s="17">
        <v>-127.973</v>
      </c>
      <c r="D27" s="17">
        <v>-65.91</v>
      </c>
      <c r="E27" s="17">
        <v>1308.316</v>
      </c>
    </row>
    <row r="28" spans="1:21" x14ac:dyDescent="0.25">
      <c r="B28" s="16" t="s">
        <v>1</v>
      </c>
      <c r="C28" s="17">
        <v>132.29599999999999</v>
      </c>
      <c r="D28" s="17">
        <v>-65.561999999999998</v>
      </c>
      <c r="E28" s="17">
        <v>1307.991</v>
      </c>
    </row>
    <row r="30" spans="1:21" x14ac:dyDescent="0.25">
      <c r="C30" s="44"/>
      <c r="D30" s="44"/>
      <c r="E30" s="44"/>
      <c r="F30" s="44"/>
      <c r="G30" s="44"/>
    </row>
    <row r="31" spans="1:21" x14ac:dyDescent="0.25">
      <c r="C31" s="44"/>
      <c r="D31" s="44"/>
      <c r="E31" s="44"/>
      <c r="F31" s="44"/>
      <c r="G31" s="44"/>
    </row>
    <row r="32" spans="1:21" x14ac:dyDescent="0.25">
      <c r="C32" s="44"/>
      <c r="D32" s="44"/>
      <c r="E32" s="44"/>
      <c r="F32" s="44"/>
      <c r="G32" s="44"/>
    </row>
    <row r="33" spans="3:7" x14ac:dyDescent="0.25">
      <c r="C33" s="44"/>
      <c r="D33" s="44"/>
      <c r="E33" s="44"/>
      <c r="F33" s="44"/>
      <c r="G33" s="44"/>
    </row>
    <row r="34" spans="3:7" x14ac:dyDescent="0.25">
      <c r="C34" s="44"/>
      <c r="D34" s="44"/>
      <c r="E34" s="44"/>
      <c r="F34" s="44"/>
      <c r="G34" s="44"/>
    </row>
    <row r="36" spans="3:7" x14ac:dyDescent="0.25">
      <c r="C36" s="8"/>
      <c r="D36" s="8"/>
      <c r="E36" s="8"/>
      <c r="F36" s="8"/>
      <c r="G36" s="8"/>
    </row>
    <row r="37" spans="3:7" x14ac:dyDescent="0.25">
      <c r="C37" s="8"/>
      <c r="D37" s="8"/>
      <c r="E37" s="8"/>
      <c r="F37" s="8"/>
      <c r="G37" s="8"/>
    </row>
    <row r="38" spans="3:7" x14ac:dyDescent="0.25">
      <c r="C38" s="8"/>
      <c r="D38" s="8"/>
      <c r="E38" s="8"/>
      <c r="F38" s="8"/>
      <c r="G38" s="8"/>
    </row>
    <row r="39" spans="3:7" x14ac:dyDescent="0.25">
      <c r="C39" s="8"/>
      <c r="D39" s="8"/>
      <c r="E39" s="8"/>
      <c r="F39" s="8"/>
      <c r="G39" s="8"/>
    </row>
    <row r="40" spans="3:7" x14ac:dyDescent="0.25">
      <c r="C40" s="8"/>
      <c r="D40" s="8"/>
      <c r="E40" s="8"/>
      <c r="F40" s="8"/>
      <c r="G40" s="8"/>
    </row>
    <row r="41" spans="3:7" x14ac:dyDescent="0.25">
      <c r="C41" s="8"/>
      <c r="D41" s="8"/>
      <c r="E41" s="8"/>
      <c r="F41" s="8"/>
      <c r="G41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CD0D-27B8-47B5-9F44-3334112C4043}">
  <dimension ref="A1:T46"/>
  <sheetViews>
    <sheetView topLeftCell="A49" zoomScale="68" zoomScaleNormal="68" workbookViewId="0">
      <selection activeCell="K40" sqref="K40:P44"/>
    </sheetView>
  </sheetViews>
  <sheetFormatPr defaultColWidth="9.140625" defaultRowHeight="15.75" x14ac:dyDescent="0.25"/>
  <cols>
    <col min="1" max="1" width="9.140625" style="22"/>
    <col min="2" max="2" width="9.140625" style="21"/>
    <col min="3" max="3" width="14.5703125" style="21" customWidth="1"/>
    <col min="4" max="4" width="16.85546875" style="21" bestFit="1" customWidth="1"/>
    <col min="5" max="5" width="10.28515625" style="21" bestFit="1" customWidth="1"/>
    <col min="6" max="7" width="14.5703125" style="21" bestFit="1" customWidth="1"/>
    <col min="8" max="9" width="9.28515625" style="21" bestFit="1" customWidth="1"/>
    <col min="10" max="14" width="16" style="21" bestFit="1" customWidth="1"/>
    <col min="15" max="15" width="13.140625" style="5" bestFit="1" customWidth="1"/>
    <col min="16" max="16" width="16.7109375" style="21" bestFit="1" customWidth="1"/>
    <col min="17" max="17" width="13.140625" style="21" bestFit="1" customWidth="1"/>
    <col min="18" max="20" width="16.7109375" style="21" bestFit="1" customWidth="1"/>
    <col min="21" max="22" width="9.140625" style="21"/>
    <col min="23" max="23" width="13.7109375" style="21" bestFit="1" customWidth="1"/>
    <col min="24" max="25" width="9.140625" style="21"/>
    <col min="26" max="26" width="9.140625" style="21" customWidth="1"/>
    <col min="27" max="16384" width="9.140625" style="21"/>
  </cols>
  <sheetData>
    <row r="1" spans="3:20" x14ac:dyDescent="0.25">
      <c r="I1" s="5"/>
      <c r="O1" s="21"/>
    </row>
    <row r="2" spans="3:20" x14ac:dyDescent="0.25">
      <c r="I2" s="2"/>
      <c r="O2" s="21"/>
    </row>
    <row r="3" spans="3:20" x14ac:dyDescent="0.25">
      <c r="I3" s="5"/>
      <c r="O3" s="21"/>
    </row>
    <row r="4" spans="3:20" x14ac:dyDescent="0.25">
      <c r="C4" s="21" t="s">
        <v>15</v>
      </c>
      <c r="I4" s="2" t="s">
        <v>17</v>
      </c>
      <c r="O4" s="21"/>
      <c r="P4" s="21" t="s">
        <v>16</v>
      </c>
    </row>
    <row r="5" spans="3:20" x14ac:dyDescent="0.25">
      <c r="I5" s="2"/>
      <c r="O5" s="21"/>
    </row>
    <row r="6" spans="3:20" x14ac:dyDescent="0.25">
      <c r="C6" s="23">
        <v>1.00066331775217</v>
      </c>
      <c r="D6" s="23">
        <v>-1.8632702959586701E-4</v>
      </c>
      <c r="E6" s="23">
        <v>-3.7236500184224298E-4</v>
      </c>
      <c r="F6" s="23">
        <v>0</v>
      </c>
      <c r="G6" s="23">
        <v>0</v>
      </c>
      <c r="I6" s="4" t="s">
        <v>5</v>
      </c>
      <c r="J6" s="23">
        <f>C17</f>
        <v>0.96366977911653795</v>
      </c>
      <c r="K6" s="23">
        <f>J6</f>
        <v>0.96366977911653795</v>
      </c>
      <c r="L6" s="23">
        <f>K6</f>
        <v>0.96366977911653795</v>
      </c>
      <c r="M6" s="23">
        <f t="shared" ref="M6:N16" si="0">L6</f>
        <v>0.96366977911653795</v>
      </c>
      <c r="N6" s="23">
        <f t="shared" si="0"/>
        <v>0.96366977911653795</v>
      </c>
      <c r="O6" s="21"/>
      <c r="P6" s="23">
        <f t="shared" ref="P6:P16" si="1">J6*C6</f>
        <v>0.96430899838825568</v>
      </c>
      <c r="Q6" s="23">
        <f t="shared" ref="Q6:Q16" si="2">K6*D6</f>
        <v>-1.7955772745408978E-4</v>
      </c>
      <c r="R6" s="23">
        <f t="shared" ref="R6:R16" si="3">L6*E6</f>
        <v>-3.5883689907604356E-4</v>
      </c>
      <c r="S6" s="23">
        <f t="shared" ref="S6:S16" si="4">M6*F6</f>
        <v>0</v>
      </c>
      <c r="T6" s="23">
        <f t="shared" ref="T6:T16" si="5">N6*G6</f>
        <v>0</v>
      </c>
    </row>
    <row r="7" spans="3:20" x14ac:dyDescent="0.25">
      <c r="C7" s="24">
        <v>3.8836216829225397E-5</v>
      </c>
      <c r="D7" s="23">
        <v>1.00058848867175</v>
      </c>
      <c r="E7" s="23">
        <v>-5.8617491854348201E-4</v>
      </c>
      <c r="F7" s="23">
        <v>0</v>
      </c>
      <c r="G7" s="23">
        <v>0</v>
      </c>
      <c r="I7" s="4" t="s">
        <v>7</v>
      </c>
      <c r="J7" s="23">
        <f>D17</f>
        <v>0.15218911044373301</v>
      </c>
      <c r="K7" s="23">
        <f t="shared" ref="K7:L16" si="6">J7</f>
        <v>0.15218911044373301</v>
      </c>
      <c r="L7" s="23">
        <f t="shared" si="6"/>
        <v>0.15218911044373301</v>
      </c>
      <c r="M7" s="23">
        <f t="shared" si="0"/>
        <v>0.15218911044373301</v>
      </c>
      <c r="N7" s="23">
        <f t="shared" si="0"/>
        <v>0.15218911044373301</v>
      </c>
      <c r="O7" s="21"/>
      <c r="P7" s="23">
        <f t="shared" si="1"/>
        <v>5.9104492922397466E-6</v>
      </c>
      <c r="Q7" s="23">
        <f t="shared" si="2"/>
        <v>0.15227867201119286</v>
      </c>
      <c r="R7" s="23">
        <f t="shared" si="3"/>
        <v>-8.9209439417560192E-5</v>
      </c>
      <c r="S7" s="23">
        <f t="shared" si="4"/>
        <v>0</v>
      </c>
      <c r="T7" s="23">
        <f t="shared" si="5"/>
        <v>0</v>
      </c>
    </row>
    <row r="8" spans="3:20" x14ac:dyDescent="0.25">
      <c r="C8" s="23">
        <v>8.9967410285974497E-4</v>
      </c>
      <c r="D8" s="23">
        <v>-1.1899273058784399E-3</v>
      </c>
      <c r="E8" s="23">
        <v>0.99729741787917103</v>
      </c>
      <c r="F8" s="23">
        <v>0</v>
      </c>
      <c r="G8" s="23">
        <v>0</v>
      </c>
      <c r="I8" s="4" t="s">
        <v>6</v>
      </c>
      <c r="J8" s="23">
        <f>E17</f>
        <v>0.80975169361626997</v>
      </c>
      <c r="K8" s="23">
        <f t="shared" si="6"/>
        <v>0.80975169361626997</v>
      </c>
      <c r="L8" s="23">
        <f t="shared" si="6"/>
        <v>0.80975169361626997</v>
      </c>
      <c r="M8" s="23">
        <f t="shared" si="0"/>
        <v>0.80975169361626997</v>
      </c>
      <c r="N8" s="23">
        <f t="shared" si="0"/>
        <v>0.80975169361626997</v>
      </c>
      <c r="O8" s="21"/>
      <c r="P8" s="23">
        <f t="shared" si="1"/>
        <v>7.2851262849337676E-4</v>
      </c>
      <c r="Q8" s="23">
        <f t="shared" si="2"/>
        <v>-9.6354565121531204E-4</v>
      </c>
      <c r="R8" s="23">
        <f t="shared" si="3"/>
        <v>0.80756327316679166</v>
      </c>
      <c r="S8" s="23">
        <f t="shared" si="4"/>
        <v>0</v>
      </c>
      <c r="T8" s="23">
        <f t="shared" si="5"/>
        <v>0</v>
      </c>
    </row>
    <row r="9" spans="3:20" x14ac:dyDescent="0.25">
      <c r="C9" s="25">
        <v>2.60674605557022E-2</v>
      </c>
      <c r="D9" s="25">
        <v>-3.5320348950670502E-2</v>
      </c>
      <c r="E9" s="25">
        <v>-5.2673025047074801E-2</v>
      </c>
      <c r="F9" s="23">
        <v>0</v>
      </c>
      <c r="G9" s="23">
        <v>0</v>
      </c>
      <c r="I9" s="4">
        <v>1</v>
      </c>
      <c r="J9" s="23">
        <v>1</v>
      </c>
      <c r="K9" s="23">
        <f t="shared" si="6"/>
        <v>1</v>
      </c>
      <c r="L9" s="23">
        <f t="shared" si="6"/>
        <v>1</v>
      </c>
      <c r="M9" s="23">
        <f t="shared" si="0"/>
        <v>1</v>
      </c>
      <c r="N9" s="23">
        <f t="shared" si="0"/>
        <v>1</v>
      </c>
      <c r="O9" s="21"/>
      <c r="P9" s="23">
        <f t="shared" si="1"/>
        <v>2.60674605557022E-2</v>
      </c>
      <c r="Q9" s="23">
        <f t="shared" si="2"/>
        <v>-3.5320348950670502E-2</v>
      </c>
      <c r="R9" s="23">
        <f t="shared" si="3"/>
        <v>-5.2673025047074801E-2</v>
      </c>
      <c r="S9" s="23">
        <f t="shared" si="4"/>
        <v>0</v>
      </c>
      <c r="T9" s="23">
        <f t="shared" si="5"/>
        <v>0</v>
      </c>
    </row>
    <row r="10" spans="3:20" x14ac:dyDescent="0.25">
      <c r="C10" s="23">
        <v>0</v>
      </c>
      <c r="D10" s="23">
        <v>0</v>
      </c>
      <c r="E10" s="23">
        <v>0</v>
      </c>
      <c r="F10" s="23">
        <v>0.99962484791477801</v>
      </c>
      <c r="G10" s="23">
        <v>1.17597875821841E-3</v>
      </c>
      <c r="I10" s="4" t="s">
        <v>18</v>
      </c>
      <c r="J10" s="23">
        <f>F17</f>
        <v>2.3102009462109201E-2</v>
      </c>
      <c r="K10" s="23">
        <f t="shared" si="6"/>
        <v>2.3102009462109201E-2</v>
      </c>
      <c r="L10" s="23">
        <f t="shared" si="6"/>
        <v>2.3102009462109201E-2</v>
      </c>
      <c r="M10" s="23">
        <f t="shared" si="0"/>
        <v>2.3102009462109201E-2</v>
      </c>
      <c r="N10" s="23">
        <f t="shared" si="0"/>
        <v>2.3102009462109201E-2</v>
      </c>
      <c r="O10" s="21"/>
      <c r="P10" s="23">
        <f t="shared" si="1"/>
        <v>0</v>
      </c>
      <c r="Q10" s="23">
        <f t="shared" si="2"/>
        <v>0</v>
      </c>
      <c r="R10" s="23">
        <f t="shared" si="3"/>
        <v>0</v>
      </c>
      <c r="S10" s="23">
        <f t="shared" si="4"/>
        <v>2.3093342695086672E-2</v>
      </c>
      <c r="T10" s="23">
        <f t="shared" si="5"/>
        <v>2.7167472399601136E-5</v>
      </c>
    </row>
    <row r="11" spans="3:20" x14ac:dyDescent="0.25">
      <c r="C11" s="23">
        <v>0</v>
      </c>
      <c r="D11" s="23">
        <v>0</v>
      </c>
      <c r="E11" s="23">
        <v>0</v>
      </c>
      <c r="F11" s="23">
        <v>-6.0253426392082503E-4</v>
      </c>
      <c r="G11" s="23">
        <v>0.99986454759913901</v>
      </c>
      <c r="I11" s="4" t="s">
        <v>19</v>
      </c>
      <c r="J11" s="23">
        <f>G17</f>
        <v>4.6498856642598001E-2</v>
      </c>
      <c r="K11" s="23">
        <f t="shared" si="6"/>
        <v>4.6498856642598001E-2</v>
      </c>
      <c r="L11" s="23">
        <f t="shared" si="6"/>
        <v>4.6498856642598001E-2</v>
      </c>
      <c r="M11" s="23">
        <f t="shared" si="0"/>
        <v>4.6498856642598001E-2</v>
      </c>
      <c r="N11" s="23">
        <f t="shared" si="0"/>
        <v>4.6498856642598001E-2</v>
      </c>
      <c r="O11" s="21"/>
      <c r="P11" s="23">
        <f t="shared" si="1"/>
        <v>0</v>
      </c>
      <c r="Q11" s="23">
        <f t="shared" si="2"/>
        <v>0</v>
      </c>
      <c r="R11" s="23">
        <f t="shared" si="3"/>
        <v>0</v>
      </c>
      <c r="S11" s="23">
        <f t="shared" si="4"/>
        <v>-2.8017154360307752E-5</v>
      </c>
      <c r="T11" s="23">
        <f t="shared" si="5"/>
        <v>4.6492558260828473E-2</v>
      </c>
    </row>
    <row r="12" spans="3:20" x14ac:dyDescent="0.25">
      <c r="C12" s="23">
        <v>0</v>
      </c>
      <c r="D12" s="23">
        <v>0</v>
      </c>
      <c r="E12" s="23">
        <v>0</v>
      </c>
      <c r="F12" s="25">
        <v>-1.8553285171104101E-3</v>
      </c>
      <c r="G12" s="25">
        <v>-7.9680998688065705E-4</v>
      </c>
      <c r="I12" s="4">
        <v>1</v>
      </c>
      <c r="J12" s="23">
        <v>1</v>
      </c>
      <c r="K12" s="23">
        <f t="shared" si="6"/>
        <v>1</v>
      </c>
      <c r="L12" s="23">
        <f t="shared" si="6"/>
        <v>1</v>
      </c>
      <c r="M12" s="23">
        <f t="shared" si="0"/>
        <v>1</v>
      </c>
      <c r="N12" s="23">
        <f t="shared" si="0"/>
        <v>1</v>
      </c>
      <c r="O12" s="21"/>
      <c r="P12" s="23">
        <f t="shared" si="1"/>
        <v>0</v>
      </c>
      <c r="Q12" s="23">
        <f t="shared" si="2"/>
        <v>0</v>
      </c>
      <c r="R12" s="23">
        <f t="shared" si="3"/>
        <v>0</v>
      </c>
      <c r="S12" s="23">
        <f t="shared" si="4"/>
        <v>-1.8553285171104101E-3</v>
      </c>
      <c r="T12" s="23">
        <f t="shared" si="5"/>
        <v>-7.9680998688065705E-4</v>
      </c>
    </row>
    <row r="13" spans="3:20" x14ac:dyDescent="0.25">
      <c r="C13" s="23">
        <v>0</v>
      </c>
      <c r="D13" s="23">
        <v>0</v>
      </c>
      <c r="E13" s="23">
        <v>0</v>
      </c>
      <c r="F13" s="24">
        <v>2.9537838143203701E-5</v>
      </c>
      <c r="G13" s="24">
        <v>3.6135937429535898E-5</v>
      </c>
      <c r="I13" s="4" t="s">
        <v>20</v>
      </c>
      <c r="J13" s="23">
        <f>J10^2</f>
        <v>5.3370284118738304E-4</v>
      </c>
      <c r="K13" s="23">
        <f t="shared" si="6"/>
        <v>5.3370284118738304E-4</v>
      </c>
      <c r="L13" s="23">
        <f t="shared" si="6"/>
        <v>5.3370284118738304E-4</v>
      </c>
      <c r="M13" s="23">
        <f t="shared" si="0"/>
        <v>5.3370284118738304E-4</v>
      </c>
      <c r="N13" s="23">
        <f t="shared" si="0"/>
        <v>5.3370284118738304E-4</v>
      </c>
      <c r="O13" s="21"/>
      <c r="P13" s="23">
        <f t="shared" si="1"/>
        <v>0</v>
      </c>
      <c r="Q13" s="23">
        <f t="shared" si="2"/>
        <v>0</v>
      </c>
      <c r="R13" s="23">
        <f t="shared" si="3"/>
        <v>0</v>
      </c>
      <c r="S13" s="23">
        <f t="shared" si="4"/>
        <v>1.576442813956087E-8</v>
      </c>
      <c r="T13" s="23">
        <f t="shared" si="5"/>
        <v>1.9285852475112808E-8</v>
      </c>
    </row>
    <row r="14" spans="3:20" x14ac:dyDescent="0.25">
      <c r="C14" s="23">
        <v>0</v>
      </c>
      <c r="D14" s="23">
        <v>0</v>
      </c>
      <c r="E14" s="23">
        <v>0</v>
      </c>
      <c r="F14" s="24">
        <v>-2.7328062586580001E-6</v>
      </c>
      <c r="G14" s="24">
        <v>1.9715675593999601E-6</v>
      </c>
      <c r="I14" s="4" t="s">
        <v>21</v>
      </c>
      <c r="J14" s="23">
        <f>J11^2</f>
        <v>2.1621436690688802E-3</v>
      </c>
      <c r="K14" s="23">
        <f t="shared" si="6"/>
        <v>2.1621436690688802E-3</v>
      </c>
      <c r="L14" s="23">
        <f t="shared" si="6"/>
        <v>2.1621436690688802E-3</v>
      </c>
      <c r="M14" s="23">
        <f t="shared" si="0"/>
        <v>2.1621436690688802E-3</v>
      </c>
      <c r="N14" s="23">
        <f t="shared" si="0"/>
        <v>2.1621436690688802E-3</v>
      </c>
      <c r="O14" s="21"/>
      <c r="P14" s="23">
        <f t="shared" si="1"/>
        <v>0</v>
      </c>
      <c r="Q14" s="23">
        <f t="shared" si="2"/>
        <v>0</v>
      </c>
      <c r="R14" s="23">
        <f t="shared" si="3"/>
        <v>0</v>
      </c>
      <c r="S14" s="23">
        <f t="shared" si="4"/>
        <v>-5.9087197509492073E-9</v>
      </c>
      <c r="T14" s="23">
        <f t="shared" si="5"/>
        <v>4.2628123166982069E-9</v>
      </c>
    </row>
    <row r="15" spans="3:20" x14ac:dyDescent="0.25">
      <c r="C15" s="23">
        <v>0</v>
      </c>
      <c r="D15" s="23">
        <v>0</v>
      </c>
      <c r="E15" s="23">
        <v>0</v>
      </c>
      <c r="F15" s="24">
        <v>8.8315824157293806E-6</v>
      </c>
      <c r="G15" s="24">
        <v>-1.62513550779021E-5</v>
      </c>
      <c r="I15" s="4" t="s">
        <v>22</v>
      </c>
      <c r="J15" s="23">
        <f>J10^3</f>
        <v>1.2329608087065487E-5</v>
      </c>
      <c r="K15" s="23">
        <f t="shared" si="6"/>
        <v>1.2329608087065487E-5</v>
      </c>
      <c r="L15" s="23">
        <f t="shared" si="6"/>
        <v>1.2329608087065487E-5</v>
      </c>
      <c r="M15" s="23">
        <f t="shared" si="0"/>
        <v>1.2329608087065487E-5</v>
      </c>
      <c r="N15" s="23">
        <f t="shared" si="0"/>
        <v>1.2329608087065487E-5</v>
      </c>
      <c r="O15" s="21"/>
      <c r="P15" s="23">
        <f t="shared" si="1"/>
        <v>0</v>
      </c>
      <c r="Q15" s="23">
        <f t="shared" si="2"/>
        <v>0</v>
      </c>
      <c r="R15" s="23">
        <f t="shared" si="3"/>
        <v>0</v>
      </c>
      <c r="S15" s="23">
        <f t="shared" si="4"/>
        <v>1.0888994997456232E-10</v>
      </c>
      <c r="T15" s="23">
        <f t="shared" si="5"/>
        <v>-2.0037283899427448E-10</v>
      </c>
    </row>
    <row r="16" spans="3:20" x14ac:dyDescent="0.25">
      <c r="C16" s="23">
        <v>0</v>
      </c>
      <c r="D16" s="23">
        <v>0</v>
      </c>
      <c r="E16" s="23">
        <v>0</v>
      </c>
      <c r="F16" s="24">
        <v>-1.5064056793324099E-7</v>
      </c>
      <c r="G16" s="24">
        <v>1.6828188403057299E-6</v>
      </c>
      <c r="I16" s="4" t="s">
        <v>23</v>
      </c>
      <c r="J16" s="23">
        <f>J11^3</f>
        <v>1.0053720850873471E-4</v>
      </c>
      <c r="K16" s="23">
        <f t="shared" si="6"/>
        <v>1.0053720850873471E-4</v>
      </c>
      <c r="L16" s="23">
        <f t="shared" si="6"/>
        <v>1.0053720850873471E-4</v>
      </c>
      <c r="M16" s="23">
        <f t="shared" si="0"/>
        <v>1.0053720850873471E-4</v>
      </c>
      <c r="N16" s="23">
        <f t="shared" si="0"/>
        <v>1.0053720850873471E-4</v>
      </c>
      <c r="O16" s="21"/>
      <c r="P16" s="23">
        <f t="shared" si="1"/>
        <v>0</v>
      </c>
      <c r="Q16" s="23">
        <f t="shared" si="2"/>
        <v>0</v>
      </c>
      <c r="R16" s="23">
        <f t="shared" si="3"/>
        <v>0</v>
      </c>
      <c r="S16" s="23">
        <f t="shared" si="4"/>
        <v>-1.5144982188178464E-11</v>
      </c>
      <c r="T16" s="23">
        <f t="shared" si="5"/>
        <v>1.6918590863024432E-10</v>
      </c>
    </row>
    <row r="17" spans="2:20" x14ac:dyDescent="0.25">
      <c r="C17" s="26">
        <f>L40</f>
        <v>0.96366977911653795</v>
      </c>
      <c r="D17" s="26">
        <f t="shared" ref="D17:G17" si="7">M40</f>
        <v>0.15218911044373301</v>
      </c>
      <c r="E17" s="26">
        <f t="shared" si="7"/>
        <v>0.80975169361626997</v>
      </c>
      <c r="F17" s="26">
        <f t="shared" si="7"/>
        <v>2.3102009462109201E-2</v>
      </c>
      <c r="G17" s="26">
        <f t="shared" si="7"/>
        <v>4.6498856642598001E-2</v>
      </c>
      <c r="I17" s="2"/>
      <c r="O17" s="21"/>
      <c r="P17" s="28">
        <f>SUM(P6:P16)</f>
        <v>0.99111088202174347</v>
      </c>
      <c r="Q17" s="28">
        <f t="shared" ref="Q17:T17" si="8">SUM(Q6:Q16)</f>
        <v>0.11581521968185295</v>
      </c>
      <c r="R17" s="28">
        <f t="shared" si="8"/>
        <v>0.75444220178122323</v>
      </c>
      <c r="S17" s="28">
        <f t="shared" si="8"/>
        <v>2.1210006973069309E-2</v>
      </c>
      <c r="T17" s="28">
        <f t="shared" si="8"/>
        <v>4.5722939263825285E-2</v>
      </c>
    </row>
    <row r="18" spans="2:20" x14ac:dyDescent="0.25">
      <c r="C18" s="29">
        <f>P17</f>
        <v>0.99111088202174347</v>
      </c>
      <c r="D18" s="29">
        <f>Q17</f>
        <v>0.11581521968185295</v>
      </c>
      <c r="E18" s="29">
        <f>R17</f>
        <v>0.75444220178122323</v>
      </c>
      <c r="F18" s="30">
        <f>S17</f>
        <v>2.1210006973069309E-2</v>
      </c>
      <c r="G18" s="30">
        <f>T17</f>
        <v>4.5722939263825285E-2</v>
      </c>
      <c r="I18" s="2"/>
      <c r="O18" s="21"/>
    </row>
    <row r="19" spans="2:20" x14ac:dyDescent="0.25">
      <c r="B19" s="21" t="s">
        <v>24</v>
      </c>
      <c r="C19" s="31">
        <f>C18-E40</f>
        <v>3.6655873637547742E-6</v>
      </c>
      <c r="D19" s="31">
        <f>D18-F40</f>
        <v>-5.3203412979513365E-6</v>
      </c>
      <c r="E19" s="31">
        <f>E18-G40</f>
        <v>8.8712208773378265E-6</v>
      </c>
      <c r="F19" s="32">
        <f>F18-H40</f>
        <v>-1.7494685437477453E-6</v>
      </c>
      <c r="G19" s="32">
        <f>G18-I40</f>
        <v>-2.680865552467937E-6</v>
      </c>
      <c r="I19" s="2"/>
      <c r="O19" s="21"/>
    </row>
    <row r="20" spans="2:20" x14ac:dyDescent="0.25">
      <c r="C20" s="21" t="s">
        <v>25</v>
      </c>
      <c r="I20" s="2" t="s">
        <v>17</v>
      </c>
      <c r="O20" s="21"/>
    </row>
    <row r="21" spans="2:20" x14ac:dyDescent="0.25">
      <c r="I21" s="2"/>
      <c r="O21" s="21"/>
    </row>
    <row r="22" spans="2:20" x14ac:dyDescent="0.25">
      <c r="C22" s="23">
        <v>0.99933677205935001</v>
      </c>
      <c r="D22" s="23">
        <v>1.86537078472866E-4</v>
      </c>
      <c r="E22" s="23">
        <v>3.7323218028949702E-4</v>
      </c>
      <c r="F22" s="23">
        <v>0</v>
      </c>
      <c r="G22" s="23">
        <v>0</v>
      </c>
      <c r="I22" s="4" t="s">
        <v>5</v>
      </c>
      <c r="J22" s="23">
        <f>C33</f>
        <v>0.99110721643437971</v>
      </c>
      <c r="K22" s="23">
        <f>J22</f>
        <v>0.99110721643437971</v>
      </c>
      <c r="L22" s="23">
        <f>K22</f>
        <v>0.99110721643437971</v>
      </c>
      <c r="M22" s="23">
        <f t="shared" ref="M22:N22" si="9">L22</f>
        <v>0.99110721643437971</v>
      </c>
      <c r="N22" s="23">
        <f t="shared" si="9"/>
        <v>0.99110721643437971</v>
      </c>
      <c r="O22" s="21"/>
      <c r="P22" s="23">
        <f t="shared" ref="P22:P32" si="10">J22*C22</f>
        <v>0.99044988643626064</v>
      </c>
      <c r="Q22" s="23">
        <f t="shared" ref="Q22:Q32" si="11">K22*D22</f>
        <v>1.8487824460704369E-4</v>
      </c>
      <c r="R22" s="23">
        <f t="shared" ref="R22:R32" si="12">L22*E22</f>
        <v>3.6991310729045797E-4</v>
      </c>
      <c r="S22" s="23">
        <f t="shared" ref="S22:S32" si="13">M22*F22</f>
        <v>0</v>
      </c>
      <c r="T22" s="23">
        <f t="shared" ref="T22:T32" si="14">N22*G22</f>
        <v>0</v>
      </c>
    </row>
    <row r="23" spans="2:20" x14ac:dyDescent="0.25">
      <c r="C23" s="24">
        <v>-3.9304859810406001E-5</v>
      </c>
      <c r="D23" s="23">
        <v>0.99941247091479601</v>
      </c>
      <c r="E23" s="23">
        <v>5.8746075526166499E-4</v>
      </c>
      <c r="F23" s="23">
        <v>0</v>
      </c>
      <c r="G23" s="23">
        <v>0</v>
      </c>
      <c r="I23" s="4" t="s">
        <v>7</v>
      </c>
      <c r="J23" s="23">
        <f>D33</f>
        <v>0.1158205400231509</v>
      </c>
      <c r="K23" s="23">
        <f t="shared" ref="K23:N32" si="15">J23</f>
        <v>0.1158205400231509</v>
      </c>
      <c r="L23" s="23">
        <f t="shared" si="15"/>
        <v>0.1158205400231509</v>
      </c>
      <c r="M23" s="23">
        <f t="shared" si="15"/>
        <v>0.1158205400231509</v>
      </c>
      <c r="N23" s="23">
        <f t="shared" si="15"/>
        <v>0.1158205400231509</v>
      </c>
      <c r="O23" s="21"/>
      <c r="P23" s="23">
        <f t="shared" si="10"/>
        <v>-4.5523100887754635E-6</v>
      </c>
      <c r="Q23" s="23">
        <f t="shared" si="11"/>
        <v>0.11575249208722327</v>
      </c>
      <c r="R23" s="23">
        <f t="shared" si="12"/>
        <v>6.8040021916814127E-5</v>
      </c>
      <c r="S23" s="23">
        <f t="shared" si="13"/>
        <v>0</v>
      </c>
      <c r="T23" s="23">
        <f t="shared" si="14"/>
        <v>0</v>
      </c>
    </row>
    <row r="24" spans="2:20" x14ac:dyDescent="0.25">
      <c r="C24" s="23">
        <v>-9.0180214664585198E-4</v>
      </c>
      <c r="D24" s="23">
        <v>1.1926896257051401E-3</v>
      </c>
      <c r="E24" s="23">
        <v>1.0027096545496601</v>
      </c>
      <c r="F24" s="23">
        <v>0</v>
      </c>
      <c r="G24" s="23">
        <v>0</v>
      </c>
      <c r="I24" s="4" t="s">
        <v>6</v>
      </c>
      <c r="J24" s="23">
        <f>E33</f>
        <v>0.75443333056034589</v>
      </c>
      <c r="K24" s="23">
        <f t="shared" si="15"/>
        <v>0.75443333056034589</v>
      </c>
      <c r="L24" s="23">
        <f t="shared" si="15"/>
        <v>0.75443333056034589</v>
      </c>
      <c r="M24" s="23">
        <f t="shared" si="15"/>
        <v>0.75443333056034589</v>
      </c>
      <c r="N24" s="23">
        <f t="shared" si="15"/>
        <v>0.75443333056034589</v>
      </c>
      <c r="O24" s="21"/>
      <c r="P24" s="23">
        <f t="shared" si="10"/>
        <v>-6.8034959700049961E-4</v>
      </c>
      <c r="Q24" s="23">
        <f t="shared" si="11"/>
        <v>8.9980480664550119E-4</v>
      </c>
      <c r="R24" s="23">
        <f t="shared" si="12"/>
        <v>0.75647758426691392</v>
      </c>
      <c r="S24" s="23">
        <f t="shared" si="13"/>
        <v>0</v>
      </c>
      <c r="T24" s="23">
        <f t="shared" si="14"/>
        <v>0</v>
      </c>
    </row>
    <row r="25" spans="2:20" x14ac:dyDescent="0.25">
      <c r="C25" s="25">
        <v>-2.6095204978146401E-2</v>
      </c>
      <c r="D25" s="25">
        <v>3.5351935327951597E-2</v>
      </c>
      <c r="E25" s="25">
        <v>5.2836155779479498E-2</v>
      </c>
      <c r="F25" s="23">
        <v>0</v>
      </c>
      <c r="G25" s="23">
        <v>0</v>
      </c>
      <c r="I25" s="4">
        <v>1</v>
      </c>
      <c r="J25" s="23">
        <v>1</v>
      </c>
      <c r="K25" s="23">
        <f t="shared" si="15"/>
        <v>1</v>
      </c>
      <c r="L25" s="23">
        <f t="shared" si="15"/>
        <v>1</v>
      </c>
      <c r="M25" s="23">
        <f t="shared" si="15"/>
        <v>1</v>
      </c>
      <c r="N25" s="23">
        <f t="shared" si="15"/>
        <v>1</v>
      </c>
      <c r="O25" s="21"/>
      <c r="P25" s="23">
        <f t="shared" si="10"/>
        <v>-2.6095204978146401E-2</v>
      </c>
      <c r="Q25" s="23">
        <f t="shared" si="11"/>
        <v>3.5351935327951597E-2</v>
      </c>
      <c r="R25" s="23">
        <f t="shared" si="12"/>
        <v>5.2836155779479498E-2</v>
      </c>
      <c r="S25" s="23">
        <f t="shared" si="13"/>
        <v>0</v>
      </c>
      <c r="T25" s="23">
        <f t="shared" si="14"/>
        <v>0</v>
      </c>
    </row>
    <row r="26" spans="2:20" x14ac:dyDescent="0.25">
      <c r="C26" s="23">
        <v>0</v>
      </c>
      <c r="D26" s="23">
        <v>0</v>
      </c>
      <c r="E26" s="23">
        <v>0</v>
      </c>
      <c r="F26" s="23">
        <v>1.00037131235778</v>
      </c>
      <c r="G26" s="23">
        <v>-1.1794083606410401E-3</v>
      </c>
      <c r="I26" s="4" t="s">
        <v>18</v>
      </c>
      <c r="J26" s="23">
        <f>F33</f>
        <v>2.1211756441613057E-2</v>
      </c>
      <c r="K26" s="23">
        <f t="shared" si="15"/>
        <v>2.1211756441613057E-2</v>
      </c>
      <c r="L26" s="23">
        <f t="shared" si="15"/>
        <v>2.1211756441613057E-2</v>
      </c>
      <c r="M26" s="23">
        <f t="shared" si="15"/>
        <v>2.1211756441613057E-2</v>
      </c>
      <c r="N26" s="23">
        <f t="shared" si="15"/>
        <v>2.1211756441613057E-2</v>
      </c>
      <c r="O26" s="21"/>
      <c r="P26" s="23">
        <f t="shared" si="10"/>
        <v>0</v>
      </c>
      <c r="Q26" s="23">
        <f t="shared" si="11"/>
        <v>0</v>
      </c>
      <c r="R26" s="23">
        <f t="shared" si="12"/>
        <v>0</v>
      </c>
      <c r="S26" s="23">
        <f t="shared" si="13"/>
        <v>2.1219632628910048E-2</v>
      </c>
      <c r="T26" s="23">
        <f t="shared" si="14"/>
        <v>-2.5017322891119879E-5</v>
      </c>
    </row>
    <row r="27" spans="2:20" x14ac:dyDescent="0.25">
      <c r="C27" s="23">
        <v>0</v>
      </c>
      <c r="D27" s="23">
        <v>0</v>
      </c>
      <c r="E27" s="23">
        <v>0</v>
      </c>
      <c r="F27" s="23">
        <v>6.0267095615451995E-4</v>
      </c>
      <c r="G27" s="23">
        <v>1.0001347314443001</v>
      </c>
      <c r="I27" s="4" t="s">
        <v>19</v>
      </c>
      <c r="J27" s="23">
        <f>G33</f>
        <v>4.5725620129377753E-2</v>
      </c>
      <c r="K27" s="23">
        <f t="shared" si="15"/>
        <v>4.5725620129377753E-2</v>
      </c>
      <c r="L27" s="23">
        <f t="shared" si="15"/>
        <v>4.5725620129377753E-2</v>
      </c>
      <c r="M27" s="23">
        <f t="shared" si="15"/>
        <v>4.5725620129377753E-2</v>
      </c>
      <c r="N27" s="23">
        <f t="shared" si="15"/>
        <v>4.5725620129377753E-2</v>
      </c>
      <c r="O27" s="21"/>
      <c r="P27" s="23">
        <f t="shared" si="10"/>
        <v>0</v>
      </c>
      <c r="Q27" s="23">
        <f t="shared" si="11"/>
        <v>0</v>
      </c>
      <c r="R27" s="23">
        <f t="shared" si="12"/>
        <v>0</v>
      </c>
      <c r="S27" s="23">
        <f t="shared" si="13"/>
        <v>2.7557503204130454E-5</v>
      </c>
      <c r="T27" s="23">
        <f t="shared" si="14"/>
        <v>4.5731780808219304E-2</v>
      </c>
    </row>
    <row r="28" spans="2:20" x14ac:dyDescent="0.25">
      <c r="C28" s="23">
        <v>0</v>
      </c>
      <c r="D28" s="23">
        <v>0</v>
      </c>
      <c r="E28" s="23">
        <v>0</v>
      </c>
      <c r="F28" s="25">
        <v>1.85482743449731E-3</v>
      </c>
      <c r="G28" s="25">
        <v>7.9211360365687297E-4</v>
      </c>
      <c r="I28" s="4">
        <v>1</v>
      </c>
      <c r="J28" s="23">
        <v>1</v>
      </c>
      <c r="K28" s="23">
        <f t="shared" si="15"/>
        <v>1</v>
      </c>
      <c r="L28" s="23">
        <f t="shared" si="15"/>
        <v>1</v>
      </c>
      <c r="M28" s="23">
        <f t="shared" si="15"/>
        <v>1</v>
      </c>
      <c r="N28" s="23">
        <f t="shared" si="15"/>
        <v>1</v>
      </c>
      <c r="O28" s="21"/>
      <c r="P28" s="23">
        <f t="shared" si="10"/>
        <v>0</v>
      </c>
      <c r="Q28" s="23">
        <f t="shared" si="11"/>
        <v>0</v>
      </c>
      <c r="R28" s="23">
        <f t="shared" si="12"/>
        <v>0</v>
      </c>
      <c r="S28" s="23">
        <f t="shared" si="13"/>
        <v>1.85482743449731E-3</v>
      </c>
      <c r="T28" s="23">
        <f t="shared" si="14"/>
        <v>7.9211360365687297E-4</v>
      </c>
    </row>
    <row r="29" spans="2:20" x14ac:dyDescent="0.25">
      <c r="C29" s="23">
        <v>0</v>
      </c>
      <c r="D29" s="23">
        <v>0</v>
      </c>
      <c r="E29" s="23">
        <v>0</v>
      </c>
      <c r="F29" s="24">
        <v>-2.9379072670801601E-5</v>
      </c>
      <c r="G29" s="24">
        <v>-3.6134655073518003E-5</v>
      </c>
      <c r="I29" s="4" t="s">
        <v>20</v>
      </c>
      <c r="J29" s="23">
        <f>J26^2</f>
        <v>4.4993861133831302E-4</v>
      </c>
      <c r="K29" s="23">
        <f t="shared" si="15"/>
        <v>4.4993861133831302E-4</v>
      </c>
      <c r="L29" s="23">
        <f t="shared" si="15"/>
        <v>4.4993861133831302E-4</v>
      </c>
      <c r="M29" s="23">
        <f t="shared" si="15"/>
        <v>4.4993861133831302E-4</v>
      </c>
      <c r="N29" s="23">
        <f t="shared" si="15"/>
        <v>4.4993861133831302E-4</v>
      </c>
      <c r="O29" s="21"/>
      <c r="P29" s="23">
        <f t="shared" si="10"/>
        <v>0</v>
      </c>
      <c r="Q29" s="23">
        <f t="shared" si="11"/>
        <v>0</v>
      </c>
      <c r="R29" s="23">
        <f t="shared" si="12"/>
        <v>0</v>
      </c>
      <c r="S29" s="23">
        <f t="shared" si="13"/>
        <v>-1.3218779159907856E-8</v>
      </c>
      <c r="T29" s="23">
        <f t="shared" si="14"/>
        <v>-1.6258376524967618E-8</v>
      </c>
    </row>
    <row r="30" spans="2:20" x14ac:dyDescent="0.25">
      <c r="C30" s="23">
        <v>0</v>
      </c>
      <c r="D30" s="23">
        <v>0</v>
      </c>
      <c r="E30" s="23">
        <v>0</v>
      </c>
      <c r="F30" s="24">
        <v>2.6904131055019201E-6</v>
      </c>
      <c r="G30" s="24">
        <v>-1.9395585104272202E-6</v>
      </c>
      <c r="I30" s="4" t="s">
        <v>21</v>
      </c>
      <c r="J30" s="23">
        <f>J27^2</f>
        <v>2.090832336216156E-3</v>
      </c>
      <c r="K30" s="23">
        <f t="shared" si="15"/>
        <v>2.090832336216156E-3</v>
      </c>
      <c r="L30" s="23">
        <f t="shared" si="15"/>
        <v>2.090832336216156E-3</v>
      </c>
      <c r="M30" s="23">
        <f t="shared" si="15"/>
        <v>2.090832336216156E-3</v>
      </c>
      <c r="N30" s="23">
        <f t="shared" si="15"/>
        <v>2.090832336216156E-3</v>
      </c>
      <c r="O30" s="21"/>
      <c r="P30" s="23">
        <f t="shared" si="10"/>
        <v>0</v>
      </c>
      <c r="Q30" s="23">
        <f t="shared" si="11"/>
        <v>0</v>
      </c>
      <c r="R30" s="23">
        <f t="shared" si="12"/>
        <v>0</v>
      </c>
      <c r="S30" s="23">
        <f t="shared" si="13"/>
        <v>5.625202718763143E-9</v>
      </c>
      <c r="T30" s="23">
        <f t="shared" si="14"/>
        <v>-4.055291651584472E-9</v>
      </c>
    </row>
    <row r="31" spans="2:20" x14ac:dyDescent="0.25">
      <c r="C31" s="23">
        <v>0</v>
      </c>
      <c r="D31" s="23">
        <v>0</v>
      </c>
      <c r="E31" s="23">
        <v>0</v>
      </c>
      <c r="F31" s="24">
        <v>-8.7253532330589802E-6</v>
      </c>
      <c r="G31" s="24">
        <v>1.63940532363896E-5</v>
      </c>
      <c r="I31" s="4" t="s">
        <v>22</v>
      </c>
      <c r="J31" s="23">
        <f>J26^3</f>
        <v>9.5439882373858955E-6</v>
      </c>
      <c r="K31" s="23">
        <f t="shared" si="15"/>
        <v>9.5439882373858955E-6</v>
      </c>
      <c r="L31" s="23">
        <f t="shared" si="15"/>
        <v>9.5439882373858955E-6</v>
      </c>
      <c r="M31" s="23">
        <f t="shared" si="15"/>
        <v>9.5439882373858955E-6</v>
      </c>
      <c r="N31" s="23">
        <f t="shared" si="15"/>
        <v>9.5439882373858955E-6</v>
      </c>
      <c r="O31" s="21"/>
      <c r="P31" s="23">
        <f t="shared" si="10"/>
        <v>0</v>
      </c>
      <c r="Q31" s="23">
        <f t="shared" si="11"/>
        <v>0</v>
      </c>
      <c r="R31" s="23">
        <f t="shared" si="12"/>
        <v>0</v>
      </c>
      <c r="S31" s="23">
        <f t="shared" si="13"/>
        <v>-8.3274668623351904E-11</v>
      </c>
      <c r="T31" s="23">
        <f t="shared" si="14"/>
        <v>1.5646465125118053E-10</v>
      </c>
    </row>
    <row r="32" spans="2:20" x14ac:dyDescent="0.25">
      <c r="C32" s="23">
        <v>0</v>
      </c>
      <c r="D32" s="23">
        <v>0</v>
      </c>
      <c r="E32" s="23">
        <v>0</v>
      </c>
      <c r="F32" s="24">
        <v>1.4856383531969799E-7</v>
      </c>
      <c r="G32" s="24">
        <v>-1.67680080352963E-6</v>
      </c>
      <c r="I32" s="4" t="s">
        <v>23</v>
      </c>
      <c r="J32" s="23">
        <f>J27^3</f>
        <v>9.5604605160039377E-5</v>
      </c>
      <c r="K32" s="23">
        <f t="shared" si="15"/>
        <v>9.5604605160039377E-5</v>
      </c>
      <c r="L32" s="23">
        <f t="shared" si="15"/>
        <v>9.5604605160039377E-5</v>
      </c>
      <c r="M32" s="23">
        <f t="shared" si="15"/>
        <v>9.5604605160039377E-5</v>
      </c>
      <c r="N32" s="23">
        <f t="shared" si="15"/>
        <v>9.5604605160039377E-5</v>
      </c>
      <c r="O32" s="21"/>
      <c r="P32" s="23">
        <f t="shared" si="10"/>
        <v>0</v>
      </c>
      <c r="Q32" s="23">
        <f t="shared" si="11"/>
        <v>0</v>
      </c>
      <c r="R32" s="23">
        <f t="shared" si="12"/>
        <v>0</v>
      </c>
      <c r="S32" s="23">
        <f t="shared" si="13"/>
        <v>1.4203386816800838E-11</v>
      </c>
      <c r="T32" s="23">
        <f t="shared" si="14"/>
        <v>-1.6030987875348705E-10</v>
      </c>
    </row>
    <row r="33" spans="1:20" x14ac:dyDescent="0.25">
      <c r="C33" s="26">
        <f>E40</f>
        <v>0.99110721643437971</v>
      </c>
      <c r="D33" s="26">
        <f>F40</f>
        <v>0.1158205400231509</v>
      </c>
      <c r="E33" s="26">
        <f>G40</f>
        <v>0.75443333056034589</v>
      </c>
      <c r="F33" s="27">
        <f>H40</f>
        <v>2.1211756441613057E-2</v>
      </c>
      <c r="G33" s="27">
        <f>I40</f>
        <v>4.5725620129377753E-2</v>
      </c>
      <c r="I33" s="2"/>
      <c r="O33" s="21"/>
      <c r="P33" s="33">
        <f>SUM(P22:P32)</f>
        <v>0.96366977955102495</v>
      </c>
      <c r="Q33" s="33">
        <f t="shared" ref="Q33:T33" si="16">SUM(Q22:Q32)</f>
        <v>0.15218911046642741</v>
      </c>
      <c r="R33" s="33">
        <f t="shared" si="16"/>
        <v>0.8097516931756007</v>
      </c>
      <c r="S33" s="33">
        <f t="shared" si="16"/>
        <v>2.3102009903963768E-2</v>
      </c>
      <c r="T33" s="33">
        <f t="shared" si="16"/>
        <v>4.6498856771471656E-2</v>
      </c>
    </row>
    <row r="34" spans="1:20" x14ac:dyDescent="0.25">
      <c r="C34" s="34">
        <f>P33</f>
        <v>0.96366977955102495</v>
      </c>
      <c r="D34" s="34">
        <f>Q33</f>
        <v>0.15218911046642741</v>
      </c>
      <c r="E34" s="34">
        <f>R33</f>
        <v>0.8097516931756007</v>
      </c>
      <c r="F34" s="35">
        <f>S33</f>
        <v>2.3102009903963768E-2</v>
      </c>
      <c r="G34" s="35">
        <f>T33</f>
        <v>4.6498856771471656E-2</v>
      </c>
      <c r="I34" s="5"/>
      <c r="O34" s="21"/>
    </row>
    <row r="35" spans="1:20" x14ac:dyDescent="0.25">
      <c r="B35" s="21" t="s">
        <v>24</v>
      </c>
      <c r="C35" s="31">
        <f>C34-L40</f>
        <v>4.344870019323821E-10</v>
      </c>
      <c r="D35" s="31">
        <f>D34-M40</f>
        <v>2.2694401913270212E-11</v>
      </c>
      <c r="E35" s="31">
        <f>E34-N40</f>
        <v>-4.4066927884500728E-10</v>
      </c>
      <c r="F35" s="32">
        <f>F34-O40</f>
        <v>4.4185456682388491E-10</v>
      </c>
      <c r="G35" s="32">
        <f>G34-P40</f>
        <v>1.2887365480329649E-10</v>
      </c>
      <c r="O35" s="21"/>
    </row>
    <row r="36" spans="1:20" x14ac:dyDescent="0.25">
      <c r="A36" s="21"/>
      <c r="O36" s="21"/>
    </row>
    <row r="37" spans="1:20" s="2" customFormat="1" x14ac:dyDescent="0.25">
      <c r="B37" s="22"/>
    </row>
    <row r="38" spans="1:20" s="22" customFormat="1" x14ac:dyDescent="0.25">
      <c r="C38" s="39" t="s">
        <v>39</v>
      </c>
      <c r="D38" s="39"/>
      <c r="E38" s="39"/>
      <c r="F38" s="39"/>
      <c r="G38" s="39"/>
      <c r="H38" s="39"/>
      <c r="I38" s="39"/>
      <c r="J38" s="39"/>
      <c r="K38" s="39" t="s">
        <v>40</v>
      </c>
      <c r="L38" s="39"/>
      <c r="M38" s="39"/>
      <c r="N38" s="39"/>
      <c r="O38" s="39"/>
      <c r="P38" s="39"/>
    </row>
    <row r="39" spans="1:20" s="22" customFormat="1" x14ac:dyDescent="0.25">
      <c r="C39" s="39" t="s">
        <v>41</v>
      </c>
      <c r="D39" s="41" t="s">
        <v>9</v>
      </c>
      <c r="E39" s="42" t="s">
        <v>10</v>
      </c>
      <c r="F39" s="42" t="s">
        <v>11</v>
      </c>
      <c r="G39" s="42" t="s">
        <v>12</v>
      </c>
      <c r="H39" s="43" t="s">
        <v>13</v>
      </c>
      <c r="I39" s="43" t="s">
        <v>14</v>
      </c>
      <c r="J39" s="40"/>
      <c r="K39" s="43" t="s">
        <v>9</v>
      </c>
      <c r="L39" s="42" t="s">
        <v>10</v>
      </c>
      <c r="M39" s="42" t="s">
        <v>11</v>
      </c>
      <c r="N39" s="42" t="s">
        <v>12</v>
      </c>
      <c r="O39" s="43" t="s">
        <v>13</v>
      </c>
      <c r="P39" s="43" t="s">
        <v>14</v>
      </c>
    </row>
    <row r="40" spans="1:20" s="22" customFormat="1" x14ac:dyDescent="0.25">
      <c r="C40" s="39" t="s">
        <v>44</v>
      </c>
      <c r="D40" s="41" t="s">
        <v>0</v>
      </c>
      <c r="E40" s="42">
        <v>0.99110721643437971</v>
      </c>
      <c r="F40" s="42">
        <v>0.1158205400231509</v>
      </c>
      <c r="G40" s="42">
        <v>0.75443333056034589</v>
      </c>
      <c r="H40" s="43">
        <v>2.1211756441613057E-2</v>
      </c>
      <c r="I40" s="43">
        <v>4.5725620129377753E-2</v>
      </c>
      <c r="J40" s="40"/>
      <c r="K40" s="43" t="s">
        <v>0</v>
      </c>
      <c r="L40" s="42">
        <v>0.96366977911653795</v>
      </c>
      <c r="M40" s="42">
        <v>0.15218911044373301</v>
      </c>
      <c r="N40" s="42">
        <v>0.80975169361626997</v>
      </c>
      <c r="O40" s="43">
        <v>2.3102009462109201E-2</v>
      </c>
      <c r="P40" s="43">
        <v>4.6498856642598001E-2</v>
      </c>
    </row>
    <row r="41" spans="1:20" s="22" customFormat="1" x14ac:dyDescent="0.25">
      <c r="C41" s="39" t="s">
        <v>44</v>
      </c>
      <c r="D41" s="41" t="s">
        <v>2</v>
      </c>
      <c r="E41" s="42">
        <v>-109.48570697707852</v>
      </c>
      <c r="F41" s="42">
        <v>-46.959857910771007</v>
      </c>
      <c r="G41" s="42">
        <v>23.479219807092761</v>
      </c>
      <c r="H41" s="43">
        <v>-4.9157990189608736</v>
      </c>
      <c r="I41" s="43">
        <v>10.693732445696405</v>
      </c>
      <c r="J41" s="40"/>
      <c r="K41" s="43" t="s">
        <v>2</v>
      </c>
      <c r="L41" s="42">
        <v>-109.45851608518799</v>
      </c>
      <c r="M41" s="42">
        <v>-46.889335414344103</v>
      </c>
      <c r="N41" s="42">
        <v>23.527225877831199</v>
      </c>
      <c r="O41" s="43">
        <v>-4.9085088014497202</v>
      </c>
      <c r="P41" s="43">
        <v>10.6966700770668</v>
      </c>
    </row>
    <row r="42" spans="1:20" s="22" customFormat="1" x14ac:dyDescent="0.25">
      <c r="C42" s="39" t="s">
        <v>44</v>
      </c>
      <c r="D42" s="41" t="s">
        <v>3</v>
      </c>
      <c r="E42" s="42">
        <v>111.3293378107512</v>
      </c>
      <c r="F42" s="42">
        <v>-46.602150643166397</v>
      </c>
      <c r="G42" s="42">
        <v>23.152163970807578</v>
      </c>
      <c r="H42" s="43">
        <v>-4.8734863432681257</v>
      </c>
      <c r="I42" s="43">
        <v>-10.586882144673556</v>
      </c>
      <c r="J42" s="40"/>
      <c r="K42" s="43" t="s">
        <v>3</v>
      </c>
      <c r="L42" s="42">
        <v>111.210358887409</v>
      </c>
      <c r="M42" s="42">
        <v>-46.491038190536798</v>
      </c>
      <c r="N42" s="42">
        <v>23.281909249080702</v>
      </c>
      <c r="O42" s="43">
        <v>-4.8793840692944501</v>
      </c>
      <c r="P42" s="43">
        <v>-10.5827521137108</v>
      </c>
    </row>
    <row r="43" spans="1:20" s="22" customFormat="1" x14ac:dyDescent="0.25">
      <c r="C43" s="39" t="s">
        <v>44</v>
      </c>
      <c r="D43" s="41" t="s">
        <v>4</v>
      </c>
      <c r="E43" s="42">
        <v>103.16241190520024</v>
      </c>
      <c r="F43" s="42">
        <v>58.54334401543349</v>
      </c>
      <c r="G43" s="42">
        <v>31.771468432709014</v>
      </c>
      <c r="H43" s="43">
        <v>5.291407205862245</v>
      </c>
      <c r="I43" s="43">
        <v>-10.304567687461352</v>
      </c>
      <c r="J43" s="40"/>
      <c r="K43" s="43" t="s">
        <v>4</v>
      </c>
      <c r="L43" s="42">
        <v>103.036943884663</v>
      </c>
      <c r="M43" s="42">
        <v>58.601437153684998</v>
      </c>
      <c r="N43" s="42">
        <v>31.983289738771099</v>
      </c>
      <c r="O43" s="43">
        <v>5.28702437714447</v>
      </c>
      <c r="P43" s="43">
        <v>-10.3083587699603</v>
      </c>
    </row>
    <row r="44" spans="1:20" s="22" customFormat="1" x14ac:dyDescent="0.25">
      <c r="C44" s="39" t="s">
        <v>44</v>
      </c>
      <c r="D44" s="41" t="s">
        <v>1</v>
      </c>
      <c r="E44" s="42">
        <v>-101.34514523536603</v>
      </c>
      <c r="F44" s="42">
        <v>58.305983858004311</v>
      </c>
      <c r="G44" s="42">
        <v>31.898431187970289</v>
      </c>
      <c r="H44" s="43">
        <v>5.2658961732597396</v>
      </c>
      <c r="I44" s="43">
        <v>10.417492290521105</v>
      </c>
      <c r="J44" s="40"/>
      <c r="K44" s="43" t="s">
        <v>1</v>
      </c>
      <c r="L44" s="42">
        <v>-101.335083255276</v>
      </c>
      <c r="M44" s="42">
        <v>58.326219634622298</v>
      </c>
      <c r="N44" s="42">
        <v>32.034128282790398</v>
      </c>
      <c r="O44" s="43">
        <v>5.2743557851999503</v>
      </c>
      <c r="P44" s="43">
        <v>10.4127630130991</v>
      </c>
    </row>
    <row r="45" spans="1:20" s="22" customFormat="1" x14ac:dyDescent="0.25">
      <c r="O45" s="2"/>
    </row>
    <row r="46" spans="1:20" s="22" customFormat="1" x14ac:dyDescent="0.25">
      <c r="O4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F0982-ADC8-458F-931C-78E6938529A5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for Tyler analysis</vt:lpstr>
      <vt:lpstr>mapping 03042023</vt:lpstr>
      <vt:lpstr>BF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Khreishi, Manal A. (GSFC-5510)</dc:creator>
  <cp:keywords/>
  <dc:description/>
  <cp:lastModifiedBy>Khreishi, Manal A. (GSFC-5510)</cp:lastModifiedBy>
  <cp:revision/>
  <dcterms:created xsi:type="dcterms:W3CDTF">2023-03-02T17:16:17Z</dcterms:created>
  <dcterms:modified xsi:type="dcterms:W3CDTF">2023-05-11T12:14:05Z</dcterms:modified>
  <cp:category/>
  <cp:contentStatus/>
</cp:coreProperties>
</file>