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ebray_ndc_nasa_gov/Documents/Python Programs/SORC Poses/"/>
    </mc:Choice>
  </mc:AlternateContent>
  <xr:revisionPtr revIDLastSave="24" documentId="8_{B596D385-443D-8345-B3C2-48081927AFDF}" xr6:coauthVersionLast="47" xr6:coauthVersionMax="47" xr10:uidLastSave="{46C85362-2C77-47AF-BF69-D8FCA43349BD}"/>
  <bookViews>
    <workbookView xWindow="28680" yWindow="-120" windowWidth="29040" windowHeight="15840" xr2:uid="{740DFEC9-E8F8-904E-863B-DF785590590D}"/>
  </bookViews>
  <sheets>
    <sheet name="Encoder Mapping Mar 4" sheetId="1" r:id="rId1"/>
    <sheet name="Sample PR5 P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P32" i="2"/>
  <c r="P31" i="2"/>
  <c r="P30" i="2"/>
  <c r="P29" i="2"/>
  <c r="B29" i="2"/>
  <c r="C29" i="2" s="1"/>
  <c r="Q28" i="2"/>
  <c r="P28" i="2"/>
  <c r="C28" i="2"/>
  <c r="R28" i="2" s="1"/>
  <c r="P27" i="2"/>
  <c r="B27" i="2"/>
  <c r="C27" i="2" s="1"/>
  <c r="P26" i="2"/>
  <c r="B26" i="2"/>
  <c r="C26" i="2" s="1"/>
  <c r="Q25" i="2"/>
  <c r="P25" i="2"/>
  <c r="C25" i="2"/>
  <c r="R25" i="2" s="1"/>
  <c r="P24" i="2"/>
  <c r="B24" i="2"/>
  <c r="Q24" i="2" s="1"/>
  <c r="P23" i="2"/>
  <c r="B23" i="2"/>
  <c r="C23" i="2" s="1"/>
  <c r="P22" i="2"/>
  <c r="B22" i="2"/>
  <c r="Q22" i="2" s="1"/>
  <c r="P15" i="2"/>
  <c r="P14" i="2"/>
  <c r="P13" i="2"/>
  <c r="P12" i="2"/>
  <c r="Q11" i="2"/>
  <c r="P11" i="2"/>
  <c r="C11" i="2"/>
  <c r="R11" i="2" s="1"/>
  <c r="P10" i="2"/>
  <c r="B10" i="2"/>
  <c r="B15" i="2" s="1"/>
  <c r="P9" i="2"/>
  <c r="B9" i="2"/>
  <c r="B12" i="2" s="1"/>
  <c r="Q8" i="2"/>
  <c r="P8" i="2"/>
  <c r="C8" i="2"/>
  <c r="R8" i="2" s="1"/>
  <c r="P7" i="2"/>
  <c r="B7" i="2"/>
  <c r="Q7" i="2" s="1"/>
  <c r="P6" i="2"/>
  <c r="B6" i="2"/>
  <c r="Q6" i="2" s="1"/>
  <c r="Q5" i="2"/>
  <c r="P5" i="2"/>
  <c r="B5" i="2"/>
  <c r="C5" i="2" s="1"/>
  <c r="P32" i="1"/>
  <c r="P31" i="1"/>
  <c r="P30" i="1"/>
  <c r="B30" i="1"/>
  <c r="Q30" i="1" s="1"/>
  <c r="P29" i="1"/>
  <c r="Q28" i="1"/>
  <c r="P28" i="1"/>
  <c r="C28" i="1"/>
  <c r="D28" i="1" s="1"/>
  <c r="Q27" i="1"/>
  <c r="P27" i="1"/>
  <c r="B27" i="1"/>
  <c r="C27" i="1" s="1"/>
  <c r="P26" i="1"/>
  <c r="C26" i="1"/>
  <c r="R26" i="1" s="1"/>
  <c r="B26" i="1"/>
  <c r="B29" i="1" s="1"/>
  <c r="Q25" i="1"/>
  <c r="P25" i="1"/>
  <c r="C25" i="1"/>
  <c r="R25" i="1" s="1"/>
  <c r="P24" i="1"/>
  <c r="C24" i="1"/>
  <c r="R24" i="1" s="1"/>
  <c r="B24" i="1"/>
  <c r="Q24" i="1" s="1"/>
  <c r="P23" i="1"/>
  <c r="B23" i="1"/>
  <c r="Q23" i="1" s="1"/>
  <c r="P22" i="1"/>
  <c r="B22" i="1"/>
  <c r="Q22" i="1" s="1"/>
  <c r="P15" i="1"/>
  <c r="P14" i="1"/>
  <c r="P13" i="1"/>
  <c r="P12" i="1"/>
  <c r="Q11" i="1"/>
  <c r="P11" i="1"/>
  <c r="C11" i="1"/>
  <c r="R11" i="1" s="1"/>
  <c r="P10" i="1"/>
  <c r="B10" i="1"/>
  <c r="B13" i="1" s="1"/>
  <c r="P9" i="1"/>
  <c r="C9" i="1"/>
  <c r="R9" i="1" s="1"/>
  <c r="B9" i="1"/>
  <c r="B12" i="1" s="1"/>
  <c r="Q8" i="1"/>
  <c r="P8" i="1"/>
  <c r="C8" i="1"/>
  <c r="R8" i="1" s="1"/>
  <c r="P7" i="1"/>
  <c r="B7" i="1"/>
  <c r="Q7" i="1" s="1"/>
  <c r="P6" i="1"/>
  <c r="B6" i="1"/>
  <c r="C6" i="1" s="1"/>
  <c r="Q5" i="1"/>
  <c r="P5" i="1"/>
  <c r="B5" i="1"/>
  <c r="C5" i="1" s="1"/>
  <c r="R27" i="1" l="1"/>
  <c r="D27" i="1"/>
  <c r="E28" i="1"/>
  <c r="S28" i="1"/>
  <c r="R28" i="1"/>
  <c r="B32" i="1"/>
  <c r="Q32" i="1" s="1"/>
  <c r="Q29" i="2"/>
  <c r="Q6" i="1"/>
  <c r="B30" i="2"/>
  <c r="Q30" i="2" s="1"/>
  <c r="C22" i="1"/>
  <c r="R22" i="1" s="1"/>
  <c r="D26" i="1"/>
  <c r="S26" i="1" s="1"/>
  <c r="D8" i="1"/>
  <c r="S8" i="1" s="1"/>
  <c r="D11" i="2"/>
  <c r="E11" i="2" s="1"/>
  <c r="D28" i="2"/>
  <c r="Q26" i="2"/>
  <c r="D11" i="1"/>
  <c r="S11" i="1" s="1"/>
  <c r="Q27" i="2"/>
  <c r="B31" i="2"/>
  <c r="Q31" i="2" s="1"/>
  <c r="B32" i="2"/>
  <c r="C32" i="2" s="1"/>
  <c r="D32" i="2" s="1"/>
  <c r="C12" i="2"/>
  <c r="Q12" i="2"/>
  <c r="R23" i="2"/>
  <c r="D23" i="2"/>
  <c r="D29" i="2"/>
  <c r="R29" i="2"/>
  <c r="C15" i="2"/>
  <c r="Q15" i="2"/>
  <c r="D27" i="2"/>
  <c r="R27" i="2"/>
  <c r="T11" i="2"/>
  <c r="F11" i="2"/>
  <c r="U11" i="2" s="1"/>
  <c r="D26" i="2"/>
  <c r="R26" i="2"/>
  <c r="R5" i="2"/>
  <c r="D5" i="2"/>
  <c r="R32" i="2"/>
  <c r="D25" i="2"/>
  <c r="C10" i="2"/>
  <c r="C7" i="2"/>
  <c r="C30" i="2"/>
  <c r="C24" i="2"/>
  <c r="C6" i="2"/>
  <c r="Q9" i="2"/>
  <c r="B14" i="2"/>
  <c r="S11" i="2"/>
  <c r="B13" i="2"/>
  <c r="Q23" i="2"/>
  <c r="D8" i="2"/>
  <c r="C22" i="2"/>
  <c r="Q10" i="2"/>
  <c r="Q32" i="2"/>
  <c r="C9" i="2"/>
  <c r="D5" i="1"/>
  <c r="R5" i="1"/>
  <c r="C12" i="1"/>
  <c r="Q12" i="1"/>
  <c r="C13" i="1"/>
  <c r="C29" i="1"/>
  <c r="Q29" i="1"/>
  <c r="R6" i="1"/>
  <c r="D6" i="1"/>
  <c r="C10" i="1"/>
  <c r="D25" i="1"/>
  <c r="D9" i="1"/>
  <c r="C23" i="1"/>
  <c r="D24" i="1"/>
  <c r="Q26" i="1"/>
  <c r="B31" i="1"/>
  <c r="D22" i="1"/>
  <c r="B15" i="1"/>
  <c r="C30" i="1"/>
  <c r="Q9" i="1"/>
  <c r="B14" i="1"/>
  <c r="Q10" i="1"/>
  <c r="C7" i="1"/>
  <c r="C32" i="1" l="1"/>
  <c r="D32" i="1" s="1"/>
  <c r="Q34" i="2"/>
  <c r="I35" i="2" s="1"/>
  <c r="T28" i="1"/>
  <c r="F28" i="1"/>
  <c r="U28" i="1" s="1"/>
  <c r="E26" i="1"/>
  <c r="F26" i="1" s="1"/>
  <c r="U26" i="1" s="1"/>
  <c r="E8" i="1"/>
  <c r="E11" i="1"/>
  <c r="E28" i="2"/>
  <c r="S28" i="2"/>
  <c r="S27" i="1"/>
  <c r="E27" i="1"/>
  <c r="C31" i="2"/>
  <c r="D10" i="2"/>
  <c r="R10" i="2"/>
  <c r="S32" i="2"/>
  <c r="E32" i="2"/>
  <c r="E27" i="2"/>
  <c r="S27" i="2"/>
  <c r="E5" i="2"/>
  <c r="S5" i="2"/>
  <c r="D6" i="2"/>
  <c r="R6" i="2"/>
  <c r="S29" i="2"/>
  <c r="E29" i="2"/>
  <c r="Q13" i="2"/>
  <c r="C13" i="2"/>
  <c r="D15" i="2"/>
  <c r="R15" i="2"/>
  <c r="R24" i="2"/>
  <c r="D24" i="2"/>
  <c r="E26" i="2"/>
  <c r="S26" i="2"/>
  <c r="S23" i="2"/>
  <c r="E23" i="2"/>
  <c r="S8" i="2"/>
  <c r="E8" i="2"/>
  <c r="D9" i="2"/>
  <c r="R9" i="2"/>
  <c r="R30" i="2"/>
  <c r="D30" i="2"/>
  <c r="E25" i="2"/>
  <c r="S25" i="2"/>
  <c r="R31" i="2"/>
  <c r="D31" i="2"/>
  <c r="R22" i="2"/>
  <c r="D22" i="2"/>
  <c r="Q14" i="2"/>
  <c r="C14" i="2"/>
  <c r="R7" i="2"/>
  <c r="D7" i="2"/>
  <c r="D12" i="2"/>
  <c r="R12" i="2"/>
  <c r="R32" i="1"/>
  <c r="S24" i="1"/>
  <c r="E24" i="1"/>
  <c r="D29" i="1"/>
  <c r="R29" i="1"/>
  <c r="R7" i="1"/>
  <c r="D7" i="1"/>
  <c r="D13" i="1"/>
  <c r="R13" i="1"/>
  <c r="C14" i="1"/>
  <c r="Q14" i="1"/>
  <c r="T26" i="1"/>
  <c r="S25" i="1"/>
  <c r="E25" i="1"/>
  <c r="Q31" i="1"/>
  <c r="Q34" i="1" s="1"/>
  <c r="I35" i="1" s="1"/>
  <c r="C31" i="1"/>
  <c r="R23" i="1"/>
  <c r="D23" i="1"/>
  <c r="S9" i="1"/>
  <c r="E9" i="1"/>
  <c r="T8" i="1"/>
  <c r="F8" i="1"/>
  <c r="U8" i="1" s="1"/>
  <c r="D30" i="1"/>
  <c r="R30" i="1"/>
  <c r="T11" i="1"/>
  <c r="F11" i="1"/>
  <c r="U11" i="1" s="1"/>
  <c r="D12" i="1"/>
  <c r="R12" i="1"/>
  <c r="C15" i="1"/>
  <c r="Q15" i="1"/>
  <c r="D10" i="1"/>
  <c r="R10" i="1"/>
  <c r="S22" i="1"/>
  <c r="E22" i="1"/>
  <c r="E6" i="1"/>
  <c r="S6" i="1"/>
  <c r="S5" i="1"/>
  <c r="E5" i="1"/>
  <c r="F28" i="2" l="1"/>
  <c r="U28" i="2" s="1"/>
  <c r="T28" i="2"/>
  <c r="T27" i="1"/>
  <c r="F27" i="1"/>
  <c r="U27" i="1" s="1"/>
  <c r="R34" i="2"/>
  <c r="J35" i="2" s="1"/>
  <c r="S22" i="2"/>
  <c r="E22" i="2"/>
  <c r="E6" i="2"/>
  <c r="S6" i="2"/>
  <c r="F26" i="2"/>
  <c r="U26" i="2" s="1"/>
  <c r="T26" i="2"/>
  <c r="F29" i="2"/>
  <c r="U29" i="2" s="1"/>
  <c r="T29" i="2"/>
  <c r="F5" i="2"/>
  <c r="U5" i="2" s="1"/>
  <c r="T5" i="2"/>
  <c r="T25" i="2"/>
  <c r="F25" i="2"/>
  <c r="U25" i="2" s="1"/>
  <c r="E12" i="2"/>
  <c r="S12" i="2"/>
  <c r="E30" i="2"/>
  <c r="S30" i="2"/>
  <c r="T32" i="2"/>
  <c r="F32" i="2"/>
  <c r="U32" i="2" s="1"/>
  <c r="E7" i="2"/>
  <c r="S7" i="2"/>
  <c r="E15" i="2"/>
  <c r="S15" i="2"/>
  <c r="D13" i="2"/>
  <c r="R13" i="2"/>
  <c r="R17" i="2" s="1"/>
  <c r="J18" i="2" s="1"/>
  <c r="T8" i="2"/>
  <c r="F8" i="2"/>
  <c r="U8" i="2" s="1"/>
  <c r="T23" i="2"/>
  <c r="F23" i="2"/>
  <c r="U23" i="2" s="1"/>
  <c r="S31" i="2"/>
  <c r="E31" i="2"/>
  <c r="S24" i="2"/>
  <c r="E24" i="2"/>
  <c r="F27" i="2"/>
  <c r="U27" i="2" s="1"/>
  <c r="T27" i="2"/>
  <c r="D14" i="2"/>
  <c r="R14" i="2"/>
  <c r="S9" i="2"/>
  <c r="E9" i="2"/>
  <c r="Q17" i="2"/>
  <c r="I18" i="2" s="1"/>
  <c r="E10" i="2"/>
  <c r="S10" i="2"/>
  <c r="E7" i="1"/>
  <c r="S7" i="1"/>
  <c r="S12" i="1"/>
  <c r="E12" i="1"/>
  <c r="T25" i="1"/>
  <c r="F25" i="1"/>
  <c r="U25" i="1" s="1"/>
  <c r="D14" i="1"/>
  <c r="R14" i="1"/>
  <c r="R17" i="1" s="1"/>
  <c r="J18" i="1" s="1"/>
  <c r="T9" i="1"/>
  <c r="F9" i="1"/>
  <c r="U9" i="1" s="1"/>
  <c r="E13" i="1"/>
  <c r="S13" i="1"/>
  <c r="S23" i="1"/>
  <c r="E23" i="1"/>
  <c r="D15" i="1"/>
  <c r="R15" i="1"/>
  <c r="F5" i="1"/>
  <c r="U5" i="1" s="1"/>
  <c r="T5" i="1"/>
  <c r="S10" i="1"/>
  <c r="E10" i="1"/>
  <c r="R31" i="1"/>
  <c r="R34" i="1" s="1"/>
  <c r="J35" i="1" s="1"/>
  <c r="D31" i="1"/>
  <c r="E29" i="1"/>
  <c r="S29" i="1"/>
  <c r="T24" i="1"/>
  <c r="F24" i="1"/>
  <c r="U24" i="1" s="1"/>
  <c r="F6" i="1"/>
  <c r="U6" i="1" s="1"/>
  <c r="T6" i="1"/>
  <c r="S32" i="1"/>
  <c r="E32" i="1"/>
  <c r="T22" i="1"/>
  <c r="F22" i="1"/>
  <c r="U22" i="1" s="1"/>
  <c r="E30" i="1"/>
  <c r="S30" i="1"/>
  <c r="Q17" i="1"/>
  <c r="I18" i="1" s="1"/>
  <c r="T10" i="2" l="1"/>
  <c r="F10" i="2"/>
  <c r="U10" i="2" s="1"/>
  <c r="T7" i="2"/>
  <c r="F7" i="2"/>
  <c r="U7" i="2" s="1"/>
  <c r="F31" i="2"/>
  <c r="U31" i="2" s="1"/>
  <c r="T31" i="2"/>
  <c r="T9" i="2"/>
  <c r="F9" i="2"/>
  <c r="U9" i="2" s="1"/>
  <c r="T12" i="2"/>
  <c r="F12" i="2"/>
  <c r="U12" i="2" s="1"/>
  <c r="S34" i="2"/>
  <c r="K35" i="2" s="1"/>
  <c r="F15" i="2"/>
  <c r="U15" i="2" s="1"/>
  <c r="T15" i="2"/>
  <c r="T24" i="2"/>
  <c r="F24" i="2"/>
  <c r="U24" i="2" s="1"/>
  <c r="F30" i="2"/>
  <c r="U30" i="2" s="1"/>
  <c r="T30" i="2"/>
  <c r="T6" i="2"/>
  <c r="F6" i="2"/>
  <c r="U6" i="2" s="1"/>
  <c r="F22" i="2"/>
  <c r="U22" i="2" s="1"/>
  <c r="T22" i="2"/>
  <c r="E14" i="2"/>
  <c r="S14" i="2"/>
  <c r="E13" i="2"/>
  <c r="S13" i="2"/>
  <c r="T13" i="1"/>
  <c r="F13" i="1"/>
  <c r="U13" i="1" s="1"/>
  <c r="F32" i="1"/>
  <c r="U32" i="1" s="1"/>
  <c r="T32" i="1"/>
  <c r="E31" i="1"/>
  <c r="S31" i="1"/>
  <c r="S34" i="1" s="1"/>
  <c r="K35" i="1" s="1"/>
  <c r="F30" i="1"/>
  <c r="U30" i="1" s="1"/>
  <c r="T30" i="1"/>
  <c r="F29" i="1"/>
  <c r="U29" i="1" s="1"/>
  <c r="T29" i="1"/>
  <c r="T10" i="1"/>
  <c r="F10" i="1"/>
  <c r="U10" i="1" s="1"/>
  <c r="E14" i="1"/>
  <c r="S14" i="1"/>
  <c r="S17" i="1" s="1"/>
  <c r="K18" i="1" s="1"/>
  <c r="T12" i="1"/>
  <c r="F12" i="1"/>
  <c r="U12" i="1" s="1"/>
  <c r="E15" i="1"/>
  <c r="S15" i="1"/>
  <c r="T23" i="1"/>
  <c r="F23" i="1"/>
  <c r="U23" i="1" s="1"/>
  <c r="F7" i="1"/>
  <c r="U7" i="1" s="1"/>
  <c r="T7" i="1"/>
  <c r="T34" i="2" l="1"/>
  <c r="L35" i="2" s="1"/>
  <c r="U34" i="2"/>
  <c r="M35" i="2" s="1"/>
  <c r="S17" i="2"/>
  <c r="K18" i="2" s="1"/>
  <c r="F13" i="2"/>
  <c r="U13" i="2" s="1"/>
  <c r="T13" i="2"/>
  <c r="T17" i="2" s="1"/>
  <c r="L18" i="2" s="1"/>
  <c r="F14" i="2"/>
  <c r="U14" i="2" s="1"/>
  <c r="U17" i="2" s="1"/>
  <c r="M18" i="2" s="1"/>
  <c r="T14" i="2"/>
  <c r="F15" i="1"/>
  <c r="U15" i="1" s="1"/>
  <c r="T15" i="1"/>
  <c r="F31" i="1"/>
  <c r="U31" i="1" s="1"/>
  <c r="U34" i="1" s="1"/>
  <c r="M35" i="1" s="1"/>
  <c r="T31" i="1"/>
  <c r="T34" i="1" s="1"/>
  <c r="L35" i="1" s="1"/>
  <c r="F14" i="1"/>
  <c r="U14" i="1" s="1"/>
  <c r="U17" i="1" s="1"/>
  <c r="M18" i="1" s="1"/>
  <c r="T14" i="1"/>
  <c r="T17" i="1" l="1"/>
  <c r="L18" i="1" s="1"/>
</calcChain>
</file>

<file path=xl/sharedStrings.xml><?xml version="1.0" encoding="utf-8"?>
<sst xmlns="http://schemas.openxmlformats.org/spreadsheetml/2006/main" count="186" uniqueCount="42">
  <si>
    <t>Calc 5dof from encoder values</t>
  </si>
  <si>
    <t>Term</t>
  </si>
  <si>
    <t>Eval</t>
  </si>
  <si>
    <t>Encoder Coefficient</t>
  </si>
  <si>
    <t>X</t>
  </si>
  <si>
    <t>Y</t>
  </si>
  <si>
    <t>Z</t>
  </si>
  <si>
    <t>Rx</t>
  </si>
  <si>
    <t>Ry</t>
  </si>
  <si>
    <t>x</t>
  </si>
  <si>
    <t>C1</t>
  </si>
  <si>
    <t xml:space="preserve"> y</t>
  </si>
  <si>
    <t>C2</t>
  </si>
  <si>
    <t>z</t>
  </si>
  <si>
    <t>C3</t>
  </si>
  <si>
    <t>C4</t>
  </si>
  <si>
    <t>C5</t>
  </si>
  <si>
    <t>C6</t>
  </si>
  <si>
    <t>C7</t>
  </si>
  <si>
    <t>Rx^2</t>
  </si>
  <si>
    <t>C8</t>
  </si>
  <si>
    <t>Ry^2</t>
  </si>
  <si>
    <t>C9</t>
  </si>
  <si>
    <t>Rx^3</t>
  </si>
  <si>
    <t>C10</t>
  </si>
  <si>
    <t>Ry^3</t>
  </si>
  <si>
    <t>C11</t>
  </si>
  <si>
    <t>Encoder reading</t>
  </si>
  <si>
    <t>Calculated 5DoF</t>
  </si>
  <si>
    <t>Calculated  5DoF</t>
  </si>
  <si>
    <t>Calc encoder values from measured/actual 5DoF</t>
  </si>
  <si>
    <t>R1</t>
  </si>
  <si>
    <t>R2</t>
  </si>
  <si>
    <t>T1</t>
  </si>
  <si>
    <t>T2</t>
  </si>
  <si>
    <t>T3</t>
  </si>
  <si>
    <t>Sum</t>
  </si>
  <si>
    <t>Actual 5DoF</t>
  </si>
  <si>
    <t>Calculated Encoder 5DoF</t>
  </si>
  <si>
    <t>Calculated  5DoF Encoder values</t>
  </si>
  <si>
    <t>New Encoder to Real position Translation</t>
  </si>
  <si>
    <t>New Encoder to Real Position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</si>
</sst>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0000"/>
    <numFmt numFmtId="167" formatCode="0.000000"/>
    <numFmt numFmtId="168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5" fontId="2" fillId="2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164" fontId="5" fillId="3" borderId="1" xfId="0" applyNumberFormat="1" applyFont="1" applyFill="1" applyBorder="1" applyAlignment="1">
      <alignment horizontal="center" vertical="center" wrapText="1" readingOrder="1"/>
    </xf>
    <xf numFmtId="11" fontId="0" fillId="0" borderId="1" xfId="0" applyNumberForma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 wrapText="1" readingOrder="1"/>
    </xf>
    <xf numFmtId="164" fontId="1" fillId="4" borderId="1" xfId="0" applyNumberFormat="1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 wrapText="1" readingOrder="1"/>
    </xf>
    <xf numFmtId="165" fontId="2" fillId="2" borderId="2" xfId="0" applyNumberFormat="1" applyFont="1" applyFill="1" applyBorder="1" applyAlignment="1">
      <alignment horizontal="center" vertical="center" wrapText="1" readingOrder="1"/>
    </xf>
    <xf numFmtId="166" fontId="2" fillId="2" borderId="1" xfId="0" applyNumberFormat="1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5" borderId="4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8" fontId="1" fillId="7" borderId="6" xfId="0" applyNumberFormat="1" applyFont="1" applyFill="1" applyBorder="1" applyAlignment="1">
      <alignment horizontal="center" vertical="center"/>
    </xf>
    <xf numFmtId="166" fontId="1" fillId="7" borderId="6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1" fontId="1" fillId="0" borderId="1" xfId="0" applyNumberFormat="1" applyFont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8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 vertical="center"/>
    </xf>
    <xf numFmtId="168" fontId="6" fillId="6" borderId="1" xfId="0" applyNumberFormat="1" applyFon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167" fontId="1" fillId="7" borderId="6" xfId="0" applyNumberFormat="1" applyFont="1" applyFill="1" applyBorder="1" applyAlignment="1">
      <alignment horizontal="center" vertical="center"/>
    </xf>
    <xf numFmtId="167" fontId="1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4B243-C6E7-5E47-B2B2-693FC9DE3972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CD836B-74BE-6B45-A8BC-87B8B699D9C8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2CD2AA-60AF-2F4B-B419-40274F6D8B05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28D0C8-B9AE-DD42-AA0D-A8F02EAE490C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12</xdr:col>
      <xdr:colOff>82316</xdr:colOff>
      <xdr:row>3</xdr:row>
      <xdr:rowOff>141111</xdr:rowOff>
    </xdr:from>
    <xdr:to>
      <xdr:col>13</xdr:col>
      <xdr:colOff>129352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E0DBC8-27CB-644A-994E-EEF8E343E0C4}"/>
            </a:ext>
          </a:extLst>
        </xdr:cNvPr>
        <xdr:cNvSpPr txBox="1"/>
      </xdr:nvSpPr>
      <xdr:spPr>
        <a:xfrm>
          <a:off x="11804416" y="7507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377A-3395-A44E-892F-AB99511D4D32}">
  <dimension ref="A1:U137"/>
  <sheetViews>
    <sheetView tabSelected="1" topLeftCell="H12" zoomScale="130" zoomScaleNormal="130" workbookViewId="0">
      <selection activeCell="I34" sqref="I34:M35"/>
    </sheetView>
  </sheetViews>
  <sheetFormatPr defaultColWidth="8.75" defaultRowHeight="15.75" x14ac:dyDescent="0.25"/>
  <cols>
    <col min="1" max="1" width="9.75" style="3" customWidth="1"/>
    <col min="2" max="2" width="10.25" style="34" bestFit="1" customWidth="1"/>
    <col min="3" max="6" width="10.25" style="34" customWidth="1"/>
    <col min="7" max="7" width="3.25" style="3" customWidth="1"/>
    <col min="8" max="8" width="25.25" style="3" customWidth="1"/>
    <col min="9" max="13" width="16.25" style="3" customWidth="1"/>
    <col min="14" max="15" width="2.75" style="3" customWidth="1"/>
    <col min="16" max="16" width="21.75" style="3" bestFit="1" customWidth="1"/>
    <col min="17" max="17" width="11.75" style="3" customWidth="1"/>
    <col min="18" max="18" width="10.75" style="3" customWidth="1"/>
    <col min="19" max="19" width="10.25" style="3" customWidth="1"/>
    <col min="20" max="21" width="10" style="3" bestFit="1" customWidth="1"/>
    <col min="23" max="23" width="11" customWidth="1"/>
    <col min="24" max="24" width="9.25" bestFit="1" customWidth="1"/>
    <col min="25" max="25" width="9.75" bestFit="1" customWidth="1"/>
    <col min="26" max="26" width="9" bestFit="1" customWidth="1"/>
    <col min="27" max="27" width="9.25" bestFit="1" customWidth="1"/>
    <col min="28" max="28" width="9" bestFit="1" customWidth="1"/>
    <col min="29" max="33" width="9" customWidth="1"/>
  </cols>
  <sheetData>
    <row r="1" spans="1:21" x14ac:dyDescent="0.25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25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25">
      <c r="A5" s="9" t="s">
        <v>9</v>
      </c>
      <c r="B5" s="10">
        <f>I17</f>
        <v>1.31625195187138</v>
      </c>
      <c r="C5" s="10">
        <f>B5</f>
        <v>1.31625195187138</v>
      </c>
      <c r="D5" s="10">
        <f t="shared" ref="D5:F5" si="0">C5</f>
        <v>1.31625195187138</v>
      </c>
      <c r="E5" s="10">
        <f t="shared" si="0"/>
        <v>1.31625195187138</v>
      </c>
      <c r="F5" s="10">
        <f t="shared" si="0"/>
        <v>1.31625195187138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4">
        <f>B5*I5</f>
        <v>1.3171469367733659</v>
      </c>
      <c r="R5" s="10">
        <f t="shared" ref="R5:U15" si="2">C5*J5</f>
        <v>-2.5924387290828622E-4</v>
      </c>
      <c r="S5" s="10">
        <f t="shared" si="2"/>
        <v>-4.8375179266938834E-4</v>
      </c>
      <c r="T5" s="12">
        <f t="shared" si="2"/>
        <v>0</v>
      </c>
      <c r="U5" s="12">
        <f t="shared" si="2"/>
        <v>0</v>
      </c>
    </row>
    <row r="6" spans="1:21" x14ac:dyDescent="0.25">
      <c r="A6" s="9" t="s">
        <v>11</v>
      </c>
      <c r="B6" s="10">
        <f>J17</f>
        <v>-0.58668462692516599</v>
      </c>
      <c r="C6" s="10">
        <f t="shared" ref="C6:F15" si="3">B6</f>
        <v>-0.58668462692516599</v>
      </c>
      <c r="D6" s="10">
        <f t="shared" si="3"/>
        <v>-0.58668462692516599</v>
      </c>
      <c r="E6" s="10">
        <f t="shared" si="3"/>
        <v>-0.58668462692516599</v>
      </c>
      <c r="F6" s="10">
        <f t="shared" si="3"/>
        <v>-0.58668462692516599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4">
        <f t="shared" ref="Q6:Q15" si="4">B6*I6</f>
        <v>-1.5889985426980677E-5</v>
      </c>
      <c r="R6" s="10">
        <f t="shared" si="2"/>
        <v>-0.5870317335938412</v>
      </c>
      <c r="S6" s="10">
        <f t="shared" si="2"/>
        <v>3.4034184504074726E-4</v>
      </c>
      <c r="T6" s="12">
        <f t="shared" si="2"/>
        <v>0</v>
      </c>
      <c r="U6" s="12">
        <f t="shared" si="2"/>
        <v>0</v>
      </c>
    </row>
    <row r="7" spans="1:21" x14ac:dyDescent="0.25">
      <c r="A7" s="9" t="s">
        <v>13</v>
      </c>
      <c r="B7" s="10">
        <f>K17</f>
        <v>0.63350234574160602</v>
      </c>
      <c r="C7" s="10">
        <f t="shared" si="3"/>
        <v>0.63350234574160602</v>
      </c>
      <c r="D7" s="10">
        <f t="shared" si="3"/>
        <v>0.63350234574160602</v>
      </c>
      <c r="E7" s="10">
        <f t="shared" si="3"/>
        <v>0.63350234574160602</v>
      </c>
      <c r="F7" s="10">
        <f t="shared" si="3"/>
        <v>0.63350234574160602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4">
        <f t="shared" si="4"/>
        <v>5.2494932701265332E-4</v>
      </c>
      <c r="R7" s="10">
        <f t="shared" si="2"/>
        <v>-7.5750955248976755E-4</v>
      </c>
      <c r="S7" s="10">
        <f t="shared" si="2"/>
        <v>0.63184777412739701</v>
      </c>
      <c r="T7" s="12">
        <f t="shared" si="2"/>
        <v>0</v>
      </c>
      <c r="U7" s="12">
        <f t="shared" si="2"/>
        <v>0</v>
      </c>
    </row>
    <row r="8" spans="1:21" x14ac:dyDescent="0.25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4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25">
      <c r="A9" s="9" t="s">
        <v>7</v>
      </c>
      <c r="B9" s="10">
        <f>L17</f>
        <v>-7.2761455210857098E-2</v>
      </c>
      <c r="C9" s="10">
        <f t="shared" si="3"/>
        <v>-7.2761455210857098E-2</v>
      </c>
      <c r="D9" s="10">
        <f t="shared" si="3"/>
        <v>-7.2761455210857098E-2</v>
      </c>
      <c r="E9" s="10">
        <f t="shared" si="3"/>
        <v>-7.2761455210857098E-2</v>
      </c>
      <c r="F9" s="10">
        <f t="shared" si="3"/>
        <v>-7.2761455210857098E-2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4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-7.2725065763662514E-2</v>
      </c>
      <c r="U9" s="14">
        <f t="shared" si="2"/>
        <v>-7.7923454557902297E-5</v>
      </c>
    </row>
    <row r="10" spans="1:21" x14ac:dyDescent="0.25">
      <c r="A10" s="9" t="s">
        <v>8</v>
      </c>
      <c r="B10" s="13">
        <f>M17</f>
        <v>9.6616922799217901E-3</v>
      </c>
      <c r="C10" s="10">
        <f t="shared" si="3"/>
        <v>9.6616922799217901E-3</v>
      </c>
      <c r="D10" s="10">
        <f t="shared" si="3"/>
        <v>9.6616922799217901E-3</v>
      </c>
      <c r="E10" s="10">
        <f t="shared" si="3"/>
        <v>9.6616922799217901E-3</v>
      </c>
      <c r="F10" s="10">
        <f t="shared" si="3"/>
        <v>9.6616922799217901E-3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4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-5.4586187724285043E-6</v>
      </c>
      <c r="U10" s="14">
        <f t="shared" si="2"/>
        <v>9.660606754367947E-3</v>
      </c>
    </row>
    <row r="11" spans="1:21" x14ac:dyDescent="0.25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4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25">
      <c r="A12" s="9" t="s">
        <v>19</v>
      </c>
      <c r="B12" s="13">
        <f>B9^2</f>
        <v>5.2942293644015637E-3</v>
      </c>
      <c r="C12" s="10">
        <f t="shared" si="3"/>
        <v>5.2942293644015637E-3</v>
      </c>
      <c r="D12" s="10">
        <f t="shared" si="3"/>
        <v>5.2942293644015637E-3</v>
      </c>
      <c r="E12" s="10">
        <f t="shared" si="3"/>
        <v>5.2942293644015637E-3</v>
      </c>
      <c r="F12" s="10">
        <f t="shared" si="3"/>
        <v>5.2942293644015637E-3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4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2.5640050511402119E-7</v>
      </c>
      <c r="U12" s="14">
        <f t="shared" si="2"/>
        <v>2.4380030191043546E-7</v>
      </c>
    </row>
    <row r="13" spans="1:21" x14ac:dyDescent="0.25">
      <c r="A13" s="9" t="s">
        <v>21</v>
      </c>
      <c r="B13" s="13">
        <f>B10^2</f>
        <v>9.3348297711900313E-5</v>
      </c>
      <c r="C13" s="10">
        <f t="shared" si="3"/>
        <v>9.3348297711900313E-5</v>
      </c>
      <c r="D13" s="10">
        <f t="shared" si="3"/>
        <v>9.3348297711900313E-5</v>
      </c>
      <c r="E13" s="10">
        <f t="shared" si="3"/>
        <v>9.3348297711900313E-5</v>
      </c>
      <c r="F13" s="10">
        <f t="shared" si="3"/>
        <v>9.3348297711900313E-5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4">
        <f>B13*I13</f>
        <v>0</v>
      </c>
      <c r="R13" s="10">
        <f t="shared" si="2"/>
        <v>0</v>
      </c>
      <c r="S13" s="10">
        <f t="shared" si="2"/>
        <v>0</v>
      </c>
      <c r="T13" s="14">
        <f t="shared" si="2"/>
        <v>-5.5028876164937294E-10</v>
      </c>
      <c r="U13" s="14">
        <f t="shared" si="2"/>
        <v>-2.4134700048199083E-10</v>
      </c>
    </row>
    <row r="14" spans="1:21" x14ac:dyDescent="0.25">
      <c r="A14" s="9" t="s">
        <v>23</v>
      </c>
      <c r="B14" s="13">
        <f>B9^3</f>
        <v>-3.8521583277390881E-4</v>
      </c>
      <c r="C14" s="10">
        <f t="shared" si="3"/>
        <v>-3.8521583277390881E-4</v>
      </c>
      <c r="D14" s="10">
        <f t="shared" si="3"/>
        <v>-3.8521583277390881E-4</v>
      </c>
      <c r="E14" s="10">
        <f t="shared" si="3"/>
        <v>-3.8521583277390881E-4</v>
      </c>
      <c r="F14" s="10">
        <f t="shared" si="3"/>
        <v>-3.8521583277390881E-4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4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-4.8279937266455447E-9</v>
      </c>
      <c r="U14" s="14">
        <f t="shared" si="2"/>
        <v>5.4347025514082451E-9</v>
      </c>
    </row>
    <row r="15" spans="1:21" x14ac:dyDescent="0.25">
      <c r="A15" s="9" t="s">
        <v>25</v>
      </c>
      <c r="B15" s="13">
        <f>B10^3</f>
        <v>9.0190252734690812E-7</v>
      </c>
      <c r="C15" s="10">
        <f t="shared" si="3"/>
        <v>9.0190252734690812E-7</v>
      </c>
      <c r="D15" s="10">
        <f t="shared" si="3"/>
        <v>9.0190252734690812E-7</v>
      </c>
      <c r="E15" s="10">
        <f t="shared" si="3"/>
        <v>9.0190252734690812E-7</v>
      </c>
      <c r="F15" s="10">
        <f t="shared" si="3"/>
        <v>9.0190252734690812E-7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4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-2.8700732754306938E-13</v>
      </c>
      <c r="U15" s="14">
        <f t="shared" si="2"/>
        <v>1.2194484148886633E-12</v>
      </c>
    </row>
    <row r="16" spans="1:21" x14ac:dyDescent="0.25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25">
      <c r="A17" s="1"/>
      <c r="B17" s="2"/>
      <c r="C17" s="2"/>
      <c r="D17" s="2"/>
      <c r="E17" s="2"/>
      <c r="F17" s="2"/>
      <c r="G17" s="1"/>
      <c r="H17" s="17" t="s">
        <v>27</v>
      </c>
      <c r="I17" s="41">
        <v>1.31625195187138</v>
      </c>
      <c r="J17" s="41">
        <v>-0.58668462692516599</v>
      </c>
      <c r="K17" s="41">
        <v>0.63350234574160602</v>
      </c>
      <c r="L17" s="41">
        <v>-7.2761455210857098E-2</v>
      </c>
      <c r="M17" s="41">
        <v>9.6616922799217901E-3</v>
      </c>
      <c r="N17" s="20"/>
      <c r="O17" s="1"/>
      <c r="P17" s="6" t="s">
        <v>28</v>
      </c>
      <c r="Q17" s="40">
        <f>SUM(Q5:Q15)</f>
        <v>1.3450016875620363</v>
      </c>
      <c r="R17" s="21">
        <f t="shared" ref="R17:U17" si="6">SUM(R5:R15)</f>
        <v>-0.62400389791519295</v>
      </c>
      <c r="S17" s="21">
        <f t="shared" si="6"/>
        <v>0.5790077288547324</v>
      </c>
      <c r="T17" s="22">
        <f t="shared" si="6"/>
        <v>-7.4840644153363972E-2</v>
      </c>
      <c r="U17" s="22">
        <f t="shared" si="6"/>
        <v>8.7878246101070166E-3</v>
      </c>
    </row>
    <row r="18" spans="1:21" x14ac:dyDescent="0.25">
      <c r="A18" s="1"/>
      <c r="B18" s="2"/>
      <c r="C18" s="2"/>
      <c r="D18" s="2"/>
      <c r="E18" s="2"/>
      <c r="F18" s="2"/>
      <c r="G18" s="1"/>
      <c r="H18" s="6" t="s">
        <v>29</v>
      </c>
      <c r="I18" s="43">
        <f>Q17</f>
        <v>1.3450016875620363</v>
      </c>
      <c r="J18" s="43">
        <f>R17</f>
        <v>-0.62400389791519295</v>
      </c>
      <c r="K18" s="43">
        <f>S17</f>
        <v>0.5790077288547324</v>
      </c>
      <c r="L18" s="43">
        <f>T17</f>
        <v>-7.4840644153363972E-2</v>
      </c>
      <c r="M18" s="43">
        <f>U17</f>
        <v>8.7878246101070166E-3</v>
      </c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25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25">
      <c r="A22" s="9" t="s">
        <v>9</v>
      </c>
      <c r="B22" s="10">
        <f>I34</f>
        <v>1.3450016875620363</v>
      </c>
      <c r="C22" s="10">
        <f>B22</f>
        <v>1.3450016875620363</v>
      </c>
      <c r="D22" s="10">
        <f t="shared" ref="D22:F32" si="7">C22</f>
        <v>1.3450016875620363</v>
      </c>
      <c r="E22" s="10">
        <f t="shared" si="7"/>
        <v>1.3450016875620363</v>
      </c>
      <c r="F22" s="10">
        <f t="shared" si="7"/>
        <v>1.3450016875620363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1.344087345614918</v>
      </c>
      <c r="R22" s="10">
        <f t="shared" ref="R22:U32" si="9">C22*J22</f>
        <v>2.6516315696884624E-4</v>
      </c>
      <c r="S22" s="10">
        <f t="shared" si="9"/>
        <v>4.9541781489109064E-4</v>
      </c>
      <c r="T22" s="12">
        <f t="shared" si="9"/>
        <v>0</v>
      </c>
      <c r="U22" s="12">
        <f t="shared" si="9"/>
        <v>0</v>
      </c>
    </row>
    <row r="23" spans="1:21" x14ac:dyDescent="0.25">
      <c r="A23" s="9" t="s">
        <v>11</v>
      </c>
      <c r="B23" s="10">
        <f>J34</f>
        <v>-0.62400389791519295</v>
      </c>
      <c r="C23" s="10">
        <f t="shared" ref="C23:C32" si="10">B23</f>
        <v>-0.62400389791519295</v>
      </c>
      <c r="D23" s="10">
        <f t="shared" si="7"/>
        <v>-0.62400389791519295</v>
      </c>
      <c r="E23" s="10">
        <f t="shared" si="7"/>
        <v>-0.62400389791519295</v>
      </c>
      <c r="F23" s="10">
        <f t="shared" si="7"/>
        <v>-0.62400389791519295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1.7178397798067612E-5</v>
      </c>
      <c r="R23" s="10">
        <f t="shared" si="9"/>
        <v>-0.62363531554212415</v>
      </c>
      <c r="S23" s="10">
        <f t="shared" si="9"/>
        <v>-3.6275329053549101E-4</v>
      </c>
      <c r="T23" s="12">
        <f t="shared" si="9"/>
        <v>0</v>
      </c>
      <c r="U23" s="12">
        <f t="shared" si="9"/>
        <v>0</v>
      </c>
    </row>
    <row r="24" spans="1:21" x14ac:dyDescent="0.25">
      <c r="A24" s="9" t="s">
        <v>13</v>
      </c>
      <c r="B24" s="10">
        <f>K34</f>
        <v>0.5790077288547324</v>
      </c>
      <c r="C24" s="10">
        <f t="shared" si="10"/>
        <v>0.5790077288547324</v>
      </c>
      <c r="D24" s="10">
        <f t="shared" si="7"/>
        <v>0.5790077288547324</v>
      </c>
      <c r="E24" s="10">
        <f t="shared" si="7"/>
        <v>0.5790077288547324</v>
      </c>
      <c r="F24" s="10">
        <f t="shared" si="7"/>
        <v>0.5790077288547324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-4.8080437615200531E-4</v>
      </c>
      <c r="R24" s="10">
        <f t="shared" si="9"/>
        <v>6.938338627812086E-4</v>
      </c>
      <c r="S24" s="10">
        <f t="shared" si="9"/>
        <v>0.58052385552254737</v>
      </c>
      <c r="T24" s="12">
        <f t="shared" si="9"/>
        <v>0</v>
      </c>
      <c r="U24" s="12">
        <f t="shared" si="9"/>
        <v>0</v>
      </c>
    </row>
    <row r="25" spans="1:21" x14ac:dyDescent="0.25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25">
      <c r="A26" s="9" t="s">
        <v>7</v>
      </c>
      <c r="B26" s="10">
        <f>L34</f>
        <v>-7.4840644153363972E-2</v>
      </c>
      <c r="C26" s="10">
        <f t="shared" si="10"/>
        <v>-7.4840644153363972E-2</v>
      </c>
      <c r="D26" s="10">
        <f t="shared" si="7"/>
        <v>-7.4840644153363972E-2</v>
      </c>
      <c r="E26" s="10">
        <f t="shared" si="7"/>
        <v>-7.4840644153363972E-2</v>
      </c>
      <c r="F26" s="10">
        <f t="shared" si="7"/>
        <v>-7.4840644153363972E-2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-7.487794878558221E-2</v>
      </c>
      <c r="U26" s="12">
        <f t="shared" si="9"/>
        <v>8.0351413144591919E-5</v>
      </c>
    </row>
    <row r="27" spans="1:21" x14ac:dyDescent="0.25">
      <c r="A27" s="9" t="s">
        <v>8</v>
      </c>
      <c r="B27" s="13">
        <f>M34</f>
        <v>8.7878246101070166E-3</v>
      </c>
      <c r="C27" s="10">
        <f t="shared" si="10"/>
        <v>8.7878246101070166E-3</v>
      </c>
      <c r="D27" s="10">
        <f t="shared" si="7"/>
        <v>8.7878246101070166E-3</v>
      </c>
      <c r="E27" s="10">
        <f t="shared" si="7"/>
        <v>8.7878246101070166E-3</v>
      </c>
      <c r="F27" s="10">
        <f t="shared" si="7"/>
        <v>8.7878246101070166E-3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4.9676862440068749E-6</v>
      </c>
      <c r="U27" s="12">
        <f t="shared" si="9"/>
        <v>8.7888080644857175E-3</v>
      </c>
    </row>
    <row r="28" spans="1:21" x14ac:dyDescent="0.25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25">
      <c r="A29" s="9" t="s">
        <v>19</v>
      </c>
      <c r="B29" s="13">
        <f>B26^2</f>
        <v>5.601122017290453E-3</v>
      </c>
      <c r="C29" s="10">
        <f t="shared" si="10"/>
        <v>5.601122017290453E-3</v>
      </c>
      <c r="D29" s="10">
        <f t="shared" si="7"/>
        <v>5.601122017290453E-3</v>
      </c>
      <c r="E29" s="10">
        <f t="shared" si="7"/>
        <v>5.601122017290453E-3</v>
      </c>
      <c r="F29" s="10">
        <f t="shared" si="7"/>
        <v>5.601122017290453E-3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-2.6967076049603489E-7</v>
      </c>
      <c r="U29" s="12">
        <f t="shared" si="9"/>
        <v>-2.5749473230931359E-7</v>
      </c>
    </row>
    <row r="30" spans="1:21" x14ac:dyDescent="0.25">
      <c r="A30" s="9" t="s">
        <v>21</v>
      </c>
      <c r="B30" s="13">
        <f>B27^2</f>
        <v>7.7225861378002543E-5</v>
      </c>
      <c r="C30" s="10">
        <f t="shared" si="10"/>
        <v>7.7225861378002543E-5</v>
      </c>
      <c r="D30" s="10">
        <f t="shared" si="7"/>
        <v>7.7225861378002543E-5</v>
      </c>
      <c r="E30" s="10">
        <f t="shared" si="7"/>
        <v>7.7225861378002543E-5</v>
      </c>
      <c r="F30" s="10">
        <f t="shared" si="7"/>
        <v>7.7225861378002543E-5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4.4876687835081992E-10</v>
      </c>
      <c r="U30" s="12">
        <f t="shared" si="9"/>
        <v>2.0002392687275367E-10</v>
      </c>
    </row>
    <row r="31" spans="1:21" x14ac:dyDescent="0.25">
      <c r="A31" s="9" t="s">
        <v>23</v>
      </c>
      <c r="B31" s="13">
        <f>B26^3</f>
        <v>-4.1919157975560693E-4</v>
      </c>
      <c r="C31" s="10">
        <f t="shared" si="10"/>
        <v>-4.1919157975560693E-4</v>
      </c>
      <c r="D31" s="10">
        <f t="shared" si="7"/>
        <v>-4.1919157975560693E-4</v>
      </c>
      <c r="E31" s="10">
        <f t="shared" si="7"/>
        <v>-4.1919157975560693E-4</v>
      </c>
      <c r="F31" s="10">
        <f t="shared" si="7"/>
        <v>-4.1919157975560693E-4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5.2506568986955378E-9</v>
      </c>
      <c r="U31" s="12">
        <f t="shared" si="9"/>
        <v>-5.9577678728498345E-9</v>
      </c>
    </row>
    <row r="32" spans="1:21" x14ac:dyDescent="0.25">
      <c r="A32" s="9" t="s">
        <v>25</v>
      </c>
      <c r="B32" s="13">
        <f>B27^3</f>
        <v>6.7864732515432368E-7</v>
      </c>
      <c r="C32" s="10">
        <f t="shared" si="10"/>
        <v>6.7864732515432368E-7</v>
      </c>
      <c r="D32" s="10">
        <f t="shared" si="7"/>
        <v>6.7864732515432368E-7</v>
      </c>
      <c r="E32" s="10">
        <f t="shared" si="7"/>
        <v>6.7864732515432368E-7</v>
      </c>
      <c r="F32" s="10">
        <f t="shared" si="7"/>
        <v>6.7864732515432368E-7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2.1325763299546801E-13</v>
      </c>
      <c r="U32" s="12">
        <f t="shared" si="9"/>
        <v>-9.1487129064411962E-13</v>
      </c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15" customHeight="1" x14ac:dyDescent="0.25">
      <c r="A34" s="1"/>
      <c r="B34" s="1"/>
      <c r="C34" s="1"/>
      <c r="D34" s="1"/>
      <c r="E34" s="1"/>
      <c r="F34" s="1"/>
      <c r="G34" s="1"/>
      <c r="H34" s="17" t="s">
        <v>37</v>
      </c>
      <c r="I34" s="42">
        <v>1.3450016875620363</v>
      </c>
      <c r="J34" s="42">
        <v>-0.62400389791519295</v>
      </c>
      <c r="K34" s="42">
        <v>0.5790077288547324</v>
      </c>
      <c r="L34" s="42">
        <v>-7.4840644153363972E-2</v>
      </c>
      <c r="M34" s="42">
        <v>8.7878246101070166E-3</v>
      </c>
      <c r="N34" s="20"/>
      <c r="O34" s="1"/>
      <c r="P34" s="6" t="s">
        <v>38</v>
      </c>
      <c r="Q34" s="30">
        <f>SUM(Q22:Q32)</f>
        <v>1.3162536319755129</v>
      </c>
      <c r="R34" s="30">
        <f t="shared" ref="R34:U34" si="12">SUM(R22:R32)</f>
        <v>-0.58668851294366131</v>
      </c>
      <c r="S34" s="30">
        <f t="shared" si="12"/>
        <v>0.63351009318988871</v>
      </c>
      <c r="T34" s="31">
        <f t="shared" si="12"/>
        <v>-7.2762100919761263E-2</v>
      </c>
      <c r="U34" s="31">
        <f t="shared" si="12"/>
        <v>9.6595173334786174E-3</v>
      </c>
    </row>
    <row r="35" spans="1:21" ht="31.5" x14ac:dyDescent="0.25">
      <c r="A35" s="1"/>
      <c r="B35" s="1"/>
      <c r="C35" s="1"/>
      <c r="D35" s="1"/>
      <c r="E35" s="1"/>
      <c r="F35" s="1"/>
      <c r="G35" s="1"/>
      <c r="H35" s="6" t="s">
        <v>39</v>
      </c>
      <c r="I35" s="44">
        <f>Q34</f>
        <v>1.3162536319755129</v>
      </c>
      <c r="J35" s="44">
        <f>R34</f>
        <v>-0.58668851294366131</v>
      </c>
      <c r="K35" s="44">
        <f>S34</f>
        <v>0.63351009318988871</v>
      </c>
      <c r="L35" s="44">
        <f>T34</f>
        <v>-7.2762100919761263E-2</v>
      </c>
      <c r="M35" s="44">
        <f>U34</f>
        <v>9.6595173334786174E-3</v>
      </c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/>
      <c r="C36" s="2"/>
      <c r="D36" s="2"/>
      <c r="E36" s="2"/>
      <c r="F36" s="2"/>
      <c r="G36" s="2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s="1"/>
      <c r="B37" s="2"/>
      <c r="C37" s="2"/>
      <c r="D37" s="2"/>
      <c r="E37" s="2"/>
      <c r="F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31.5" customHeight="1" x14ac:dyDescent="0.25"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31.5" customHeight="1" x14ac:dyDescent="0.25"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25">
      <c r="G47" s="35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25">
      <c r="G48" s="35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7:21" x14ac:dyDescent="0.25">
      <c r="G49" s="35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7:21" x14ac:dyDescent="0.25">
      <c r="G50" s="35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7:21" x14ac:dyDescent="0.25">
      <c r="G51" s="35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7:21" x14ac:dyDescent="0.25"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7:21" x14ac:dyDescent="0.25"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7:21" x14ac:dyDescent="0.25"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7:21" x14ac:dyDescent="0.25"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7:21" x14ac:dyDescent="0.25"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7:21" x14ac:dyDescent="0.25"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7:21" x14ac:dyDescent="0.25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7:21" x14ac:dyDescent="0.25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7:21" x14ac:dyDescent="0.25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7:21" x14ac:dyDescent="0.25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7:21" x14ac:dyDescent="0.25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7:21" x14ac:dyDescent="0.25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7:21" x14ac:dyDescent="0.25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H71" s="36"/>
      <c r="I71" s="36"/>
      <c r="J71" s="36"/>
      <c r="K71" s="36"/>
      <c r="L71" s="36"/>
      <c r="M71"/>
      <c r="N71"/>
      <c r="O71"/>
      <c r="P71"/>
      <c r="Q71"/>
      <c r="R71"/>
      <c r="S71"/>
      <c r="T71"/>
      <c r="U71"/>
    </row>
    <row r="72" spans="1:21" x14ac:dyDescent="0.25">
      <c r="H72" s="37"/>
      <c r="I72" s="37"/>
      <c r="J72" s="37"/>
      <c r="K72" s="37"/>
      <c r="L72" s="37"/>
      <c r="M72"/>
      <c r="N72"/>
      <c r="O72"/>
      <c r="P72"/>
      <c r="Q72"/>
      <c r="R72"/>
      <c r="S72"/>
      <c r="T72"/>
      <c r="U72"/>
    </row>
    <row r="73" spans="1:21" x14ac:dyDescent="0.25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3" customFormat="1" x14ac:dyDescent="0.25">
      <c r="A77"/>
      <c r="B77" s="34"/>
      <c r="C77" s="34"/>
      <c r="D77" s="34"/>
      <c r="E77" s="34"/>
      <c r="F77" s="34"/>
      <c r="H77"/>
      <c r="I77"/>
    </row>
    <row r="78" spans="1:21" s="3" customFormat="1" x14ac:dyDescent="0.25">
      <c r="A78"/>
      <c r="B78" s="34"/>
      <c r="C78" s="34"/>
      <c r="D78" s="34"/>
      <c r="E78" s="34"/>
      <c r="F78" s="34"/>
      <c r="H78"/>
      <c r="I78"/>
    </row>
    <row r="79" spans="1:21" x14ac:dyDescent="0.25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3" customFormat="1" x14ac:dyDescent="0.25">
      <c r="A80"/>
      <c r="B80" s="34"/>
      <c r="C80" s="34"/>
      <c r="D80" s="34"/>
      <c r="E80" s="34"/>
      <c r="F80" s="34"/>
      <c r="H80"/>
      <c r="I80"/>
    </row>
    <row r="81" spans="2:7" customFormat="1" x14ac:dyDescent="0.25">
      <c r="B81" s="34"/>
      <c r="C81" s="34"/>
      <c r="D81" s="34"/>
      <c r="E81" s="34"/>
      <c r="F81" s="34"/>
      <c r="G81" s="3"/>
    </row>
    <row r="82" spans="2:7" customFormat="1" x14ac:dyDescent="0.25">
      <c r="B82" s="34"/>
      <c r="C82" s="34"/>
      <c r="D82" s="34"/>
      <c r="E82" s="34"/>
      <c r="F82" s="34"/>
      <c r="G82" s="3"/>
    </row>
    <row r="83" spans="2:7" customFormat="1" x14ac:dyDescent="0.25">
      <c r="B83" s="34"/>
      <c r="C83" s="34"/>
      <c r="D83" s="34"/>
      <c r="E83" s="34"/>
      <c r="F83" s="34"/>
      <c r="G83" s="3"/>
    </row>
    <row r="84" spans="2:7" customFormat="1" x14ac:dyDescent="0.25">
      <c r="B84" s="34"/>
      <c r="C84" s="34"/>
      <c r="D84" s="34"/>
      <c r="E84" s="34"/>
      <c r="F84" s="34"/>
      <c r="G84" s="3"/>
    </row>
    <row r="85" spans="2:7" customFormat="1" x14ac:dyDescent="0.25">
      <c r="B85" s="34"/>
      <c r="C85" s="34"/>
      <c r="D85" s="34"/>
      <c r="E85" s="34"/>
      <c r="F85" s="34"/>
      <c r="G85" s="3"/>
    </row>
    <row r="86" spans="2:7" customFormat="1" x14ac:dyDescent="0.25">
      <c r="B86" s="34"/>
      <c r="C86" s="34"/>
      <c r="D86" s="34"/>
      <c r="E86" s="34"/>
      <c r="F86" s="34"/>
      <c r="G86" s="3"/>
    </row>
    <row r="87" spans="2:7" customFormat="1" x14ac:dyDescent="0.25">
      <c r="B87" s="34"/>
      <c r="C87" s="34"/>
      <c r="D87" s="34"/>
      <c r="E87" s="34"/>
      <c r="F87" s="34"/>
      <c r="G87" s="3"/>
    </row>
    <row r="88" spans="2:7" customFormat="1" x14ac:dyDescent="0.25">
      <c r="B88" s="34"/>
      <c r="C88" s="34"/>
      <c r="D88" s="34"/>
      <c r="E88" s="34"/>
      <c r="F88" s="34"/>
      <c r="G88" s="3"/>
    </row>
    <row r="89" spans="2:7" customFormat="1" x14ac:dyDescent="0.25">
      <c r="B89" s="34"/>
      <c r="C89" s="34"/>
      <c r="D89" s="34"/>
      <c r="E89" s="34"/>
      <c r="F89" s="34"/>
      <c r="G89" s="3"/>
    </row>
    <row r="90" spans="2:7" customFormat="1" x14ac:dyDescent="0.25">
      <c r="B90" s="34"/>
      <c r="C90" s="34"/>
      <c r="D90" s="34"/>
      <c r="E90" s="34"/>
      <c r="F90" s="34"/>
      <c r="G90" s="3"/>
    </row>
    <row r="91" spans="2:7" customFormat="1" x14ac:dyDescent="0.25">
      <c r="B91" s="34"/>
      <c r="C91" s="34"/>
      <c r="D91" s="34"/>
      <c r="E91" s="34"/>
      <c r="F91" s="34"/>
      <c r="G91" s="3"/>
    </row>
    <row r="92" spans="2:7" customFormat="1" x14ac:dyDescent="0.25">
      <c r="B92" s="34"/>
      <c r="C92" s="34"/>
      <c r="D92" s="34"/>
      <c r="E92" s="34"/>
      <c r="F92" s="34"/>
      <c r="G92" s="3"/>
    </row>
    <row r="93" spans="2:7" customFormat="1" x14ac:dyDescent="0.25">
      <c r="B93" s="34"/>
      <c r="C93" s="34"/>
      <c r="D93" s="34"/>
      <c r="E93" s="34"/>
      <c r="F93" s="34"/>
      <c r="G93" s="3"/>
    </row>
    <row r="94" spans="2:7" customFormat="1" x14ac:dyDescent="0.25">
      <c r="B94" s="34"/>
      <c r="C94" s="34"/>
      <c r="D94" s="34"/>
      <c r="E94" s="34"/>
      <c r="F94" s="34"/>
      <c r="G94" s="3"/>
    </row>
    <row r="95" spans="2:7" customFormat="1" x14ac:dyDescent="0.25">
      <c r="B95" s="34"/>
      <c r="C95" s="34"/>
      <c r="D95" s="34"/>
      <c r="E95" s="34"/>
      <c r="F95" s="34"/>
      <c r="G95" s="3"/>
    </row>
    <row r="96" spans="2:7" customFormat="1" x14ac:dyDescent="0.25">
      <c r="B96" s="34"/>
      <c r="C96" s="34"/>
      <c r="D96" s="34"/>
      <c r="E96" s="34"/>
      <c r="F96" s="34"/>
      <c r="G96" s="3"/>
    </row>
    <row r="97" spans="1:21" s="3" customFormat="1" x14ac:dyDescent="0.25">
      <c r="A97"/>
      <c r="B97" s="34"/>
      <c r="C97" s="34"/>
      <c r="D97" s="34"/>
      <c r="E97" s="34"/>
      <c r="F97" s="34"/>
      <c r="H97"/>
      <c r="I97"/>
    </row>
    <row r="98" spans="1:21" s="3" customFormat="1" x14ac:dyDescent="0.25">
      <c r="A98"/>
      <c r="B98" s="34"/>
      <c r="C98" s="34"/>
      <c r="D98" s="34"/>
      <c r="E98" s="34"/>
      <c r="F98" s="34"/>
      <c r="H98"/>
      <c r="I98"/>
    </row>
    <row r="99" spans="1:21" s="3" customFormat="1" x14ac:dyDescent="0.25">
      <c r="A99"/>
      <c r="B99" s="34"/>
      <c r="C99" s="34"/>
      <c r="D99" s="34"/>
      <c r="E99" s="34"/>
      <c r="F99" s="34"/>
      <c r="H99"/>
      <c r="I99"/>
    </row>
    <row r="100" spans="1:21" s="3" customFormat="1" x14ac:dyDescent="0.25">
      <c r="A100"/>
      <c r="B100" s="34"/>
      <c r="C100" s="34"/>
      <c r="D100" s="34"/>
      <c r="E100" s="34"/>
      <c r="F100" s="34"/>
      <c r="H100"/>
      <c r="I100"/>
    </row>
    <row r="101" spans="1:21" s="3" customFormat="1" x14ac:dyDescent="0.25">
      <c r="A101"/>
      <c r="B101" s="34"/>
      <c r="C101" s="34"/>
      <c r="D101" s="34"/>
      <c r="E101" s="34"/>
      <c r="F101" s="34"/>
      <c r="H101"/>
      <c r="I101"/>
    </row>
    <row r="102" spans="1:21" s="3" customFormat="1" x14ac:dyDescent="0.25">
      <c r="A102"/>
      <c r="B102" s="34"/>
      <c r="C102" s="34"/>
      <c r="D102" s="34"/>
      <c r="E102" s="34"/>
      <c r="F102" s="34"/>
      <c r="H102"/>
      <c r="I102"/>
    </row>
    <row r="103" spans="1:21" s="3" customFormat="1" x14ac:dyDescent="0.25">
      <c r="A103"/>
      <c r="B103" s="34"/>
      <c r="C103" s="34"/>
      <c r="D103" s="34"/>
      <c r="E103" s="34"/>
      <c r="F103" s="34"/>
      <c r="H103"/>
      <c r="I103"/>
    </row>
    <row r="104" spans="1:21" s="3" customFormat="1" x14ac:dyDescent="0.25">
      <c r="A104"/>
      <c r="B104" s="34"/>
      <c r="C104" s="34"/>
      <c r="D104" s="34"/>
      <c r="E104" s="34"/>
      <c r="F104" s="34"/>
      <c r="H104"/>
      <c r="I104"/>
    </row>
    <row r="105" spans="1:21" s="3" customFormat="1" x14ac:dyDescent="0.25">
      <c r="A105"/>
      <c r="B105" s="34"/>
      <c r="C105" s="34"/>
      <c r="D105" s="34"/>
      <c r="E105" s="34"/>
      <c r="F105" s="34"/>
      <c r="H105"/>
      <c r="I105"/>
    </row>
    <row r="106" spans="1:21" x14ac:dyDescent="0.25"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25" spans="17:21" x14ac:dyDescent="0.25">
      <c r="Q125" s="34"/>
      <c r="R125" s="34"/>
      <c r="S125" s="34"/>
      <c r="T125" s="34"/>
      <c r="U125" s="34"/>
    </row>
    <row r="126" spans="17:21" x14ac:dyDescent="0.25">
      <c r="Q126" s="34"/>
      <c r="R126" s="34"/>
      <c r="S126" s="34"/>
      <c r="T126" s="34"/>
      <c r="U126" s="34"/>
    </row>
    <row r="127" spans="17:21" x14ac:dyDescent="0.25">
      <c r="Q127" s="34"/>
      <c r="R127" s="34"/>
      <c r="S127" s="34"/>
      <c r="T127" s="34"/>
      <c r="U127" s="34"/>
    </row>
    <row r="128" spans="17:21" x14ac:dyDescent="0.25">
      <c r="Q128" s="34"/>
      <c r="R128" s="34"/>
      <c r="S128" s="34"/>
      <c r="T128" s="34"/>
      <c r="U128" s="34"/>
    </row>
    <row r="129" spans="17:21" x14ac:dyDescent="0.25">
      <c r="Q129" s="34"/>
      <c r="R129" s="34"/>
      <c r="S129" s="34"/>
      <c r="T129" s="34"/>
      <c r="U129" s="34"/>
    </row>
    <row r="130" spans="17:21" x14ac:dyDescent="0.25">
      <c r="Q130" s="34"/>
      <c r="R130" s="34"/>
      <c r="S130" s="34"/>
      <c r="T130" s="34"/>
      <c r="U130" s="34"/>
    </row>
    <row r="131" spans="17:21" x14ac:dyDescent="0.25">
      <c r="Q131" s="34"/>
      <c r="R131" s="34"/>
      <c r="S131" s="34"/>
      <c r="T131" s="34"/>
      <c r="U131" s="34"/>
    </row>
    <row r="132" spans="17:21" x14ac:dyDescent="0.25">
      <c r="Q132" s="34"/>
      <c r="R132" s="34"/>
      <c r="S132" s="34"/>
      <c r="T132" s="34"/>
      <c r="U132" s="34"/>
    </row>
    <row r="133" spans="17:21" x14ac:dyDescent="0.25">
      <c r="Q133" s="34"/>
      <c r="R133" s="34"/>
      <c r="S133" s="34"/>
      <c r="T133" s="34"/>
      <c r="U133" s="34"/>
    </row>
    <row r="134" spans="17:21" x14ac:dyDescent="0.25">
      <c r="Q134" s="34"/>
      <c r="R134" s="34"/>
      <c r="S134" s="34"/>
      <c r="T134" s="34"/>
      <c r="U134" s="34"/>
    </row>
    <row r="135" spans="17:21" x14ac:dyDescent="0.25">
      <c r="Q135" s="34"/>
      <c r="R135" s="34"/>
      <c r="S135" s="34"/>
      <c r="T135" s="34"/>
      <c r="U135" s="34"/>
    </row>
    <row r="136" spans="17:21" x14ac:dyDescent="0.25">
      <c r="Q136" s="34"/>
      <c r="R136" s="34"/>
      <c r="S136" s="34"/>
      <c r="T136" s="34"/>
      <c r="U136" s="34"/>
    </row>
    <row r="137" spans="17:21" x14ac:dyDescent="0.25">
      <c r="Q137" s="34"/>
      <c r="R137" s="34"/>
      <c r="S137" s="34"/>
      <c r="T137" s="34"/>
      <c r="U137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3B9F-2206-3942-96A4-64B48E167005}">
  <dimension ref="A1:U69"/>
  <sheetViews>
    <sheetView workbookViewId="0">
      <selection sqref="A1:A2"/>
    </sheetView>
  </sheetViews>
  <sheetFormatPr defaultColWidth="8.75" defaultRowHeight="15.75" x14ac:dyDescent="0.25"/>
  <cols>
    <col min="1" max="1" width="9.75" style="3" customWidth="1"/>
    <col min="2" max="2" width="10.25" style="34" bestFit="1" customWidth="1"/>
    <col min="3" max="6" width="10.25" style="34" customWidth="1"/>
    <col min="7" max="7" width="3.25" style="3" customWidth="1"/>
    <col min="8" max="8" width="25.25" style="3" customWidth="1"/>
    <col min="9" max="13" width="16.25" style="3" customWidth="1"/>
    <col min="14" max="15" width="2.75" style="3" customWidth="1"/>
    <col min="16" max="16" width="21.75" style="3" bestFit="1" customWidth="1"/>
    <col min="17" max="17" width="11.75" style="3" customWidth="1"/>
    <col min="18" max="18" width="10.75" style="3" customWidth="1"/>
    <col min="19" max="19" width="10.25" style="3" customWidth="1"/>
    <col min="20" max="21" width="10" style="3" bestFit="1" customWidth="1"/>
  </cols>
  <sheetData>
    <row r="1" spans="1:21" x14ac:dyDescent="0.25">
      <c r="A1" s="38" t="s">
        <v>40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25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25">
      <c r="A5" s="9" t="s">
        <v>9</v>
      </c>
      <c r="B5" s="10">
        <f>I17</f>
        <v>-101.054385471565</v>
      </c>
      <c r="C5" s="10">
        <f>B5</f>
        <v>-101.054385471565</v>
      </c>
      <c r="D5" s="10">
        <f t="shared" ref="D5:F5" si="0">C5</f>
        <v>-101.054385471565</v>
      </c>
      <c r="E5" s="10">
        <f t="shared" si="0"/>
        <v>-101.054385471565</v>
      </c>
      <c r="F5" s="10">
        <f t="shared" si="0"/>
        <v>-101.054385471565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0">
        <f>B5*I5</f>
        <v>-101.12309735392759</v>
      </c>
      <c r="R5" s="10">
        <f t="shared" ref="R5:U15" si="2">C5*J5</f>
        <v>1.9903279327919524E-2</v>
      </c>
      <c r="S5" s="10">
        <f t="shared" si="2"/>
        <v>3.713972849914518E-2</v>
      </c>
      <c r="T5" s="12">
        <f t="shared" si="2"/>
        <v>0</v>
      </c>
      <c r="U5" s="12">
        <f t="shared" si="2"/>
        <v>0</v>
      </c>
    </row>
    <row r="6" spans="1:21" x14ac:dyDescent="0.25">
      <c r="A6" s="9" t="s">
        <v>11</v>
      </c>
      <c r="B6" s="10">
        <f>J17</f>
        <v>57.552798716728198</v>
      </c>
      <c r="C6" s="10">
        <f t="shared" ref="C6:F15" si="3">B6</f>
        <v>57.552798716728198</v>
      </c>
      <c r="D6" s="10">
        <f t="shared" si="3"/>
        <v>57.552798716728198</v>
      </c>
      <c r="E6" s="10">
        <f t="shared" si="3"/>
        <v>57.552798716728198</v>
      </c>
      <c r="F6" s="10">
        <f t="shared" si="3"/>
        <v>57.552798716728198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0">
        <f t="shared" ref="Q6:Q15" si="4">B6*I6</f>
        <v>1.5587814831347423E-3</v>
      </c>
      <c r="R6" s="10">
        <f t="shared" si="2"/>
        <v>57.586849311065734</v>
      </c>
      <c r="S6" s="10">
        <f t="shared" si="2"/>
        <v>-3.3386976245090037E-2</v>
      </c>
      <c r="T6" s="12">
        <f t="shared" si="2"/>
        <v>0</v>
      </c>
      <c r="U6" s="12">
        <f t="shared" si="2"/>
        <v>0</v>
      </c>
    </row>
    <row r="7" spans="1:21" x14ac:dyDescent="0.25">
      <c r="A7" s="9" t="s">
        <v>13</v>
      </c>
      <c r="B7" s="10">
        <f>K17</f>
        <v>31.6084942036372</v>
      </c>
      <c r="C7" s="10">
        <f t="shared" si="3"/>
        <v>31.6084942036372</v>
      </c>
      <c r="D7" s="10">
        <f t="shared" si="3"/>
        <v>31.6084942036372</v>
      </c>
      <c r="E7" s="10">
        <f t="shared" si="3"/>
        <v>31.6084942036372</v>
      </c>
      <c r="F7" s="10">
        <f t="shared" si="3"/>
        <v>31.6084942036372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0">
        <f t="shared" si="4"/>
        <v>2.619225938407278E-2</v>
      </c>
      <c r="R7" s="10">
        <f t="shared" si="2"/>
        <v>-3.7795813164737416E-2</v>
      </c>
      <c r="S7" s="10">
        <f t="shared" si="2"/>
        <v>31.525939628064155</v>
      </c>
      <c r="T7" s="12">
        <f t="shared" si="2"/>
        <v>0</v>
      </c>
      <c r="U7" s="12">
        <f t="shared" si="2"/>
        <v>0</v>
      </c>
    </row>
    <row r="8" spans="1:21" x14ac:dyDescent="0.25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0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25">
      <c r="A9" s="9" t="s">
        <v>7</v>
      </c>
      <c r="B9" s="10">
        <f>L17</f>
        <v>5.1717965114696201</v>
      </c>
      <c r="C9" s="10">
        <f t="shared" si="3"/>
        <v>5.1717965114696201</v>
      </c>
      <c r="D9" s="10">
        <f t="shared" si="3"/>
        <v>5.1717965114696201</v>
      </c>
      <c r="E9" s="10">
        <f t="shared" si="3"/>
        <v>5.1717965114696201</v>
      </c>
      <c r="F9" s="10">
        <f t="shared" si="3"/>
        <v>5.1717965114696201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0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5.1692099934360005</v>
      </c>
      <c r="U9" s="14">
        <f t="shared" si="2"/>
        <v>5.5387052014881401E-3</v>
      </c>
    </row>
    <row r="10" spans="1:21" x14ac:dyDescent="0.25">
      <c r="A10" s="9" t="s">
        <v>8</v>
      </c>
      <c r="B10" s="13">
        <f>M17</f>
        <v>10.381139541482399</v>
      </c>
      <c r="C10" s="10">
        <f t="shared" si="3"/>
        <v>10.381139541482399</v>
      </c>
      <c r="D10" s="10">
        <f t="shared" si="3"/>
        <v>10.381139541482399</v>
      </c>
      <c r="E10" s="10">
        <f t="shared" si="3"/>
        <v>10.381139541482399</v>
      </c>
      <c r="F10" s="10">
        <f t="shared" si="3"/>
        <v>10.381139541482399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0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-5.865088800033111E-3</v>
      </c>
      <c r="U10" s="14">
        <f t="shared" si="2"/>
        <v>10.379973183465211</v>
      </c>
    </row>
    <row r="11" spans="1:21" x14ac:dyDescent="0.25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0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25">
      <c r="A12" s="9" t="s">
        <v>19</v>
      </c>
      <c r="B12" s="13">
        <f>B9^2</f>
        <v>26.74747915604933</v>
      </c>
      <c r="C12" s="10">
        <f t="shared" si="3"/>
        <v>26.74747915604933</v>
      </c>
      <c r="D12" s="10">
        <f t="shared" si="3"/>
        <v>26.74747915604933</v>
      </c>
      <c r="E12" s="10">
        <f t="shared" si="3"/>
        <v>26.74747915604933</v>
      </c>
      <c r="F12" s="10">
        <f t="shared" si="3"/>
        <v>26.74747915604933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0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1.2953853515020514E-3</v>
      </c>
      <c r="U12" s="14">
        <f t="shared" si="2"/>
        <v>1.2317266678008793E-3</v>
      </c>
    </row>
    <row r="13" spans="1:21" x14ac:dyDescent="0.25">
      <c r="A13" s="9" t="s">
        <v>21</v>
      </c>
      <c r="B13" s="13">
        <f>B10^2</f>
        <v>107.76805817972941</v>
      </c>
      <c r="C13" s="10">
        <f t="shared" si="3"/>
        <v>107.76805817972941</v>
      </c>
      <c r="D13" s="10">
        <f t="shared" si="3"/>
        <v>107.76805817972941</v>
      </c>
      <c r="E13" s="10">
        <f t="shared" si="3"/>
        <v>107.76805817972941</v>
      </c>
      <c r="F13" s="10">
        <f t="shared" si="3"/>
        <v>107.76805817972941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0">
        <f t="shared" si="4"/>
        <v>0</v>
      </c>
      <c r="R13" s="10">
        <f t="shared" si="2"/>
        <v>0</v>
      </c>
      <c r="S13" s="10">
        <f t="shared" si="2"/>
        <v>0</v>
      </c>
      <c r="T13" s="14">
        <f t="shared" si="2"/>
        <v>-6.3529333404781186E-4</v>
      </c>
      <c r="U13" s="14">
        <f t="shared" si="2"/>
        <v>-2.7862851521641196E-4</v>
      </c>
    </row>
    <row r="14" spans="1:21" x14ac:dyDescent="0.25">
      <c r="A14" s="9" t="s">
        <v>23</v>
      </c>
      <c r="B14" s="13">
        <f>B9^3</f>
        <v>138.33251938986231</v>
      </c>
      <c r="C14" s="10">
        <f t="shared" si="3"/>
        <v>138.33251938986231</v>
      </c>
      <c r="D14" s="10">
        <f t="shared" si="3"/>
        <v>138.33251938986231</v>
      </c>
      <c r="E14" s="10">
        <f t="shared" si="3"/>
        <v>138.33251938986231</v>
      </c>
      <c r="F14" s="10">
        <f t="shared" si="3"/>
        <v>138.33251938986231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0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1.7337515205334626E-3</v>
      </c>
      <c r="U14" s="14">
        <f t="shared" si="2"/>
        <v>-1.9516230437809133E-3</v>
      </c>
    </row>
    <row r="15" spans="1:21" x14ac:dyDescent="0.25">
      <c r="A15" s="9" t="s">
        <v>25</v>
      </c>
      <c r="B15" s="13">
        <f>B10^3</f>
        <v>1118.7552500783647</v>
      </c>
      <c r="C15" s="10">
        <f t="shared" si="3"/>
        <v>1118.7552500783647</v>
      </c>
      <c r="D15" s="10">
        <f t="shared" si="3"/>
        <v>1118.7552500783647</v>
      </c>
      <c r="E15" s="10">
        <f t="shared" si="3"/>
        <v>1118.7552500783647</v>
      </c>
      <c r="F15" s="10">
        <f t="shared" si="3"/>
        <v>1118.7552500783647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0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-3.5601513995565638E-4</v>
      </c>
      <c r="U15" s="14">
        <f t="shared" si="2"/>
        <v>1.5126516169875206E-3</v>
      </c>
    </row>
    <row r="16" spans="1:21" x14ac:dyDescent="0.25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25">
      <c r="A17" s="1"/>
      <c r="B17" s="2"/>
      <c r="C17" s="2"/>
      <c r="D17" s="2"/>
      <c r="E17" s="2"/>
      <c r="F17" s="2"/>
      <c r="G17" s="1"/>
      <c r="H17" s="17" t="s">
        <v>27</v>
      </c>
      <c r="I17" s="18">
        <v>-101.054385471565</v>
      </c>
      <c r="J17" s="18">
        <v>57.552798716728198</v>
      </c>
      <c r="K17" s="18">
        <v>31.6084942036372</v>
      </c>
      <c r="L17" s="19">
        <v>5.1717965114696201</v>
      </c>
      <c r="M17" s="19">
        <v>10.381139541482399</v>
      </c>
      <c r="N17" s="20"/>
      <c r="O17" s="1"/>
      <c r="P17" s="6" t="s">
        <v>28</v>
      </c>
      <c r="Q17" s="21">
        <f>SUM(Q5:Q15)</f>
        <v>-101.06800062161329</v>
      </c>
      <c r="R17" s="21">
        <f t="shared" ref="R17:U17" si="6">SUM(R5:R15)</f>
        <v>57.533001366332968</v>
      </c>
      <c r="S17" s="21">
        <f t="shared" si="6"/>
        <v>31.476995744993175</v>
      </c>
      <c r="T17" s="22">
        <f t="shared" si="6"/>
        <v>5.1632723622411341</v>
      </c>
      <c r="U17" s="22">
        <f t="shared" si="6"/>
        <v>10.385230907707911</v>
      </c>
    </row>
    <row r="18" spans="1:21" x14ac:dyDescent="0.25">
      <c r="A18" s="1"/>
      <c r="B18" s="2"/>
      <c r="C18" s="2"/>
      <c r="D18" s="2"/>
      <c r="E18" s="2"/>
      <c r="F18" s="2"/>
      <c r="G18" s="1"/>
      <c r="H18" s="6" t="s">
        <v>29</v>
      </c>
      <c r="I18" s="23">
        <f>Q17</f>
        <v>-101.06800062161329</v>
      </c>
      <c r="J18" s="23">
        <f>R17</f>
        <v>57.533001366332968</v>
      </c>
      <c r="K18" s="23">
        <f>S17</f>
        <v>31.476995744993175</v>
      </c>
      <c r="L18" s="24">
        <f>T17</f>
        <v>5.1632723622411341</v>
      </c>
      <c r="M18" s="24">
        <f>U17</f>
        <v>10.385230907707911</v>
      </c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25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25">
      <c r="A22" s="9" t="s">
        <v>9</v>
      </c>
      <c r="B22" s="10">
        <f>I34</f>
        <v>-101.06843049300777</v>
      </c>
      <c r="C22" s="10">
        <f>B22</f>
        <v>-101.06843049300777</v>
      </c>
      <c r="D22" s="10">
        <f t="shared" ref="D22:F32" si="7">C22</f>
        <v>-101.06843049300777</v>
      </c>
      <c r="E22" s="10">
        <f t="shared" si="7"/>
        <v>-101.06843049300777</v>
      </c>
      <c r="F22" s="10">
        <f t="shared" si="7"/>
        <v>-101.06843049300777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-100.99972343755665</v>
      </c>
      <c r="R22" s="10">
        <f t="shared" ref="R22:U32" si="9">C22*J22</f>
        <v>-1.9925346077438469E-2</v>
      </c>
      <c r="S22" s="10">
        <f t="shared" si="9"/>
        <v>-3.7227537669545507E-2</v>
      </c>
      <c r="T22" s="12">
        <f t="shared" si="9"/>
        <v>0</v>
      </c>
      <c r="U22" s="12">
        <f t="shared" si="9"/>
        <v>0</v>
      </c>
    </row>
    <row r="23" spans="1:21" x14ac:dyDescent="0.25">
      <c r="A23" s="9" t="s">
        <v>11</v>
      </c>
      <c r="B23" s="10">
        <f>J34</f>
        <v>57.532796470187805</v>
      </c>
      <c r="C23" s="10">
        <f t="shared" ref="C23:C32" si="10">B23</f>
        <v>57.532796470187805</v>
      </c>
      <c r="D23" s="10">
        <f t="shared" si="7"/>
        <v>57.532796470187805</v>
      </c>
      <c r="E23" s="10">
        <f t="shared" si="7"/>
        <v>57.532796470187805</v>
      </c>
      <c r="F23" s="10">
        <f t="shared" si="7"/>
        <v>57.532796470187805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-1.583838286110301E-3</v>
      </c>
      <c r="R23" s="10">
        <f t="shared" si="9"/>
        <v>57.498813389756549</v>
      </c>
      <c r="S23" s="10">
        <f t="shared" si="9"/>
        <v>3.3445642411845534E-2</v>
      </c>
      <c r="T23" s="12">
        <f t="shared" si="9"/>
        <v>0</v>
      </c>
      <c r="U23" s="12">
        <f t="shared" si="9"/>
        <v>0</v>
      </c>
    </row>
    <row r="24" spans="1:21" x14ac:dyDescent="0.25">
      <c r="A24" s="9" t="s">
        <v>13</v>
      </c>
      <c r="B24" s="10">
        <f>K34</f>
        <v>31.477494415014974</v>
      </c>
      <c r="C24" s="10">
        <f t="shared" si="10"/>
        <v>31.477494415014974</v>
      </c>
      <c r="D24" s="10">
        <f t="shared" si="7"/>
        <v>31.477494415014974</v>
      </c>
      <c r="E24" s="10">
        <f t="shared" si="7"/>
        <v>31.477494415014974</v>
      </c>
      <c r="F24" s="10">
        <f t="shared" si="7"/>
        <v>31.477494415014974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-2.6138713372575055E-2</v>
      </c>
      <c r="R24" s="10">
        <f t="shared" si="9"/>
        <v>3.7719965472383613E-2</v>
      </c>
      <c r="S24" s="10">
        <f t="shared" si="9"/>
        <v>31.55991795850203</v>
      </c>
      <c r="T24" s="12">
        <f t="shared" si="9"/>
        <v>0</v>
      </c>
      <c r="U24" s="12">
        <f t="shared" si="9"/>
        <v>0</v>
      </c>
    </row>
    <row r="25" spans="1:21" x14ac:dyDescent="0.25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25">
      <c r="A26" s="9" t="s">
        <v>7</v>
      </c>
      <c r="B26" s="10">
        <f>L34</f>
        <v>5.1632717274844762</v>
      </c>
      <c r="C26" s="10">
        <f t="shared" si="10"/>
        <v>5.1632717274844762</v>
      </c>
      <c r="D26" s="10">
        <f t="shared" si="7"/>
        <v>5.1632717274844762</v>
      </c>
      <c r="E26" s="10">
        <f t="shared" si="7"/>
        <v>5.1632717274844762</v>
      </c>
      <c r="F26" s="10">
        <f t="shared" si="7"/>
        <v>5.1632717274844762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5.1658453818806347</v>
      </c>
      <c r="U26" s="12">
        <f t="shared" si="9"/>
        <v>-5.5434608353013212E-3</v>
      </c>
    </row>
    <row r="27" spans="1:21" x14ac:dyDescent="0.25">
      <c r="A27" s="9" t="s">
        <v>8</v>
      </c>
      <c r="B27" s="13">
        <f>M34</f>
        <v>10.385234006247925</v>
      </c>
      <c r="C27" s="10">
        <f t="shared" si="10"/>
        <v>10.385234006247925</v>
      </c>
      <c r="D27" s="10">
        <f t="shared" si="7"/>
        <v>10.385234006247925</v>
      </c>
      <c r="E27" s="10">
        <f t="shared" si="7"/>
        <v>10.385234006247925</v>
      </c>
      <c r="F27" s="10">
        <f t="shared" si="7"/>
        <v>10.385234006247925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5.8706888681295567E-3</v>
      </c>
      <c r="U27" s="12">
        <f t="shared" si="9"/>
        <v>10.38639622833478</v>
      </c>
    </row>
    <row r="28" spans="1:21" x14ac:dyDescent="0.25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25">
      <c r="A29" s="9" t="s">
        <v>19</v>
      </c>
      <c r="B29" s="13">
        <f>B26^2</f>
        <v>26.659374931840528</v>
      </c>
      <c r="C29" s="10">
        <f t="shared" si="10"/>
        <v>26.659374931840528</v>
      </c>
      <c r="D29" s="10">
        <f t="shared" si="7"/>
        <v>26.659374931840528</v>
      </c>
      <c r="E29" s="10">
        <f t="shared" si="7"/>
        <v>26.659374931840528</v>
      </c>
      <c r="F29" s="10">
        <f t="shared" si="7"/>
        <v>26.659374931840528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-1.2835381714637545E-3</v>
      </c>
      <c r="U29" s="12">
        <f t="shared" si="9"/>
        <v>-1.2255845508126746E-3</v>
      </c>
    </row>
    <row r="30" spans="1:21" x14ac:dyDescent="0.25">
      <c r="A30" s="9" t="s">
        <v>21</v>
      </c>
      <c r="B30" s="13">
        <f>B27^2</f>
        <v>107.85308536452834</v>
      </c>
      <c r="C30" s="10">
        <f t="shared" si="10"/>
        <v>107.85308536452834</v>
      </c>
      <c r="D30" s="10">
        <f t="shared" si="7"/>
        <v>107.85308536452834</v>
      </c>
      <c r="E30" s="10">
        <f t="shared" si="7"/>
        <v>107.85308536452834</v>
      </c>
      <c r="F30" s="10">
        <f t="shared" si="7"/>
        <v>107.85308536452834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6.267446108840772E-4</v>
      </c>
      <c r="U30" s="12">
        <f t="shared" si="9"/>
        <v>2.7935198487925584E-4</v>
      </c>
    </row>
    <row r="31" spans="1:21" x14ac:dyDescent="0.25">
      <c r="A31" s="9" t="s">
        <v>23</v>
      </c>
      <c r="B31" s="13">
        <f>B26^3</f>
        <v>137.64959685798058</v>
      </c>
      <c r="C31" s="10">
        <f t="shared" si="10"/>
        <v>137.64959685798058</v>
      </c>
      <c r="D31" s="10">
        <f t="shared" si="7"/>
        <v>137.64959685798058</v>
      </c>
      <c r="E31" s="10">
        <f t="shared" si="7"/>
        <v>137.64959685798058</v>
      </c>
      <c r="F31" s="10">
        <f t="shared" si="7"/>
        <v>137.64959685798058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-1.7241539197099013E-3</v>
      </c>
      <c r="U31" s="12">
        <f t="shared" si="9"/>
        <v>1.9563473730777846E-3</v>
      </c>
    </row>
    <row r="32" spans="1:21" x14ac:dyDescent="0.25">
      <c r="A32" s="9" t="s">
        <v>25</v>
      </c>
      <c r="B32" s="13">
        <f>B27^3</f>
        <v>1120.0795298064602</v>
      </c>
      <c r="C32" s="10">
        <f t="shared" si="10"/>
        <v>1120.0795298064602</v>
      </c>
      <c r="D32" s="10">
        <f t="shared" si="7"/>
        <v>1120.0795298064602</v>
      </c>
      <c r="E32" s="10">
        <f t="shared" si="7"/>
        <v>1120.0795298064602</v>
      </c>
      <c r="F32" s="10">
        <f t="shared" si="7"/>
        <v>1120.0795298064602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3.5197296215509977E-4</v>
      </c>
      <c r="U32" s="12">
        <f t="shared" si="9"/>
        <v>-1.5099574802347783E-3</v>
      </c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15" customHeight="1" x14ac:dyDescent="0.25">
      <c r="A34" s="1"/>
      <c r="B34" s="1"/>
      <c r="C34" s="1"/>
      <c r="D34" s="1"/>
      <c r="E34" s="1"/>
      <c r="F34" s="1"/>
      <c r="G34" s="1"/>
      <c r="H34" s="17" t="s">
        <v>37</v>
      </c>
      <c r="I34" s="28">
        <v>-101.06843049300777</v>
      </c>
      <c r="J34" s="28">
        <v>57.532796470187805</v>
      </c>
      <c r="K34" s="28">
        <v>31.477494415014974</v>
      </c>
      <c r="L34" s="29">
        <v>5.1632717274844762</v>
      </c>
      <c r="M34" s="29">
        <v>10.385234006247925</v>
      </c>
      <c r="N34" s="20"/>
      <c r="O34" s="1"/>
      <c r="P34" s="6" t="s">
        <v>38</v>
      </c>
      <c r="Q34" s="30">
        <f>SUM(Q22:Q32)</f>
        <v>-101.05481607687639</v>
      </c>
      <c r="R34" s="30">
        <f t="shared" ref="R34:U34" si="12">SUM(R22:R32)</f>
        <v>57.552595814730211</v>
      </c>
      <c r="S34" s="30">
        <f t="shared" si="12"/>
        <v>31.608989636387317</v>
      </c>
      <c r="T34" s="31">
        <f t="shared" si="12"/>
        <v>5.1717982403813298</v>
      </c>
      <c r="U34" s="31">
        <f t="shared" si="12"/>
        <v>10.381143545935627</v>
      </c>
    </row>
    <row r="35" spans="1:21" ht="31.5" x14ac:dyDescent="0.25">
      <c r="A35" s="1"/>
      <c r="B35" s="1"/>
      <c r="C35" s="1"/>
      <c r="D35" s="1"/>
      <c r="E35" s="1"/>
      <c r="F35" s="1"/>
      <c r="G35" s="1"/>
      <c r="H35" s="6" t="s">
        <v>39</v>
      </c>
      <c r="I35" s="32">
        <f>Q34</f>
        <v>-101.05481607687639</v>
      </c>
      <c r="J35" s="32">
        <f>R34</f>
        <v>57.552595814730211</v>
      </c>
      <c r="K35" s="32">
        <f>S34</f>
        <v>31.608989636387317</v>
      </c>
      <c r="L35" s="33">
        <f>T34</f>
        <v>5.1717982403813298</v>
      </c>
      <c r="M35" s="33">
        <f>U34</f>
        <v>10.381143545935627</v>
      </c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2"/>
      <c r="C36" s="2"/>
      <c r="D36" s="2"/>
      <c r="E36" s="2"/>
      <c r="F36" s="2"/>
      <c r="G36" s="2"/>
      <c r="H36" s="1"/>
      <c r="I36" s="25"/>
      <c r="J36" s="25"/>
      <c r="K36" s="25"/>
      <c r="L36" s="25"/>
      <c r="M36" s="25"/>
      <c r="N36" s="2"/>
      <c r="O36" s="2"/>
      <c r="P36" s="2"/>
      <c r="Q36" s="1"/>
      <c r="R36" s="1"/>
      <c r="S36" s="1"/>
      <c r="T36" s="1"/>
      <c r="U36" s="1"/>
    </row>
    <row r="37" spans="1:2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4"/>
      <c r="R37" s="34"/>
      <c r="S37" s="34"/>
      <c r="T37" s="34"/>
      <c r="U37" s="34"/>
    </row>
    <row r="57" spans="17:21" x14ac:dyDescent="0.25">
      <c r="Q57" s="34"/>
      <c r="R57" s="34"/>
      <c r="S57" s="34"/>
      <c r="T57" s="34"/>
      <c r="U57" s="34"/>
    </row>
    <row r="58" spans="17:21" x14ac:dyDescent="0.25">
      <c r="Q58" s="34"/>
      <c r="R58" s="34"/>
      <c r="S58" s="34"/>
      <c r="T58" s="34"/>
      <c r="U58" s="34"/>
    </row>
    <row r="59" spans="17:21" x14ac:dyDescent="0.25">
      <c r="Q59" s="34"/>
      <c r="R59" s="34"/>
      <c r="S59" s="34"/>
      <c r="T59" s="34"/>
      <c r="U59" s="34"/>
    </row>
    <row r="60" spans="17:21" x14ac:dyDescent="0.25">
      <c r="Q60" s="34"/>
      <c r="R60" s="34"/>
      <c r="S60" s="34"/>
      <c r="T60" s="34"/>
      <c r="U60" s="34"/>
    </row>
    <row r="61" spans="17:21" x14ac:dyDescent="0.25">
      <c r="Q61" s="34"/>
      <c r="R61" s="34"/>
      <c r="S61" s="34"/>
      <c r="T61" s="34"/>
      <c r="U61" s="34"/>
    </row>
    <row r="62" spans="17:21" x14ac:dyDescent="0.25">
      <c r="Q62" s="34"/>
      <c r="R62" s="34"/>
      <c r="S62" s="34"/>
      <c r="T62" s="34"/>
      <c r="U62" s="34"/>
    </row>
    <row r="63" spans="17:21" x14ac:dyDescent="0.25">
      <c r="Q63" s="34"/>
      <c r="R63" s="34"/>
      <c r="S63" s="34"/>
      <c r="T63" s="34"/>
      <c r="U63" s="34"/>
    </row>
    <row r="64" spans="17:21" x14ac:dyDescent="0.25">
      <c r="Q64" s="34"/>
      <c r="R64" s="34"/>
      <c r="S64" s="34"/>
      <c r="T64" s="34"/>
      <c r="U64" s="34"/>
    </row>
    <row r="65" spans="17:21" x14ac:dyDescent="0.25">
      <c r="Q65" s="34"/>
      <c r="R65" s="34"/>
      <c r="S65" s="34"/>
      <c r="T65" s="34"/>
      <c r="U65" s="34"/>
    </row>
    <row r="66" spans="17:21" x14ac:dyDescent="0.25">
      <c r="Q66" s="34"/>
      <c r="R66" s="34"/>
      <c r="S66" s="34"/>
      <c r="T66" s="34"/>
      <c r="U66" s="34"/>
    </row>
    <row r="67" spans="17:21" x14ac:dyDescent="0.25">
      <c r="Q67" s="34"/>
      <c r="R67" s="34"/>
      <c r="S67" s="34"/>
      <c r="T67" s="34"/>
      <c r="U67" s="34"/>
    </row>
    <row r="68" spans="17:21" x14ac:dyDescent="0.25">
      <c r="Q68" s="34"/>
      <c r="R68" s="34"/>
      <c r="S68" s="34"/>
      <c r="T68" s="34"/>
      <c r="U68" s="34"/>
    </row>
    <row r="69" spans="17:21" x14ac:dyDescent="0.25">
      <c r="Q69" s="34"/>
      <c r="R69" s="34"/>
      <c r="S69" s="34"/>
      <c r="T69" s="34"/>
      <c r="U6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 Mapping Mar 4</vt:lpstr>
      <vt:lpstr>Sample PR5 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Bray, Evan (GSFC-549.0)[ORBITAL SCIENCES CORP]</cp:lastModifiedBy>
  <dcterms:created xsi:type="dcterms:W3CDTF">2023-03-10T13:16:16Z</dcterms:created>
  <dcterms:modified xsi:type="dcterms:W3CDTF">2023-03-14T15:15:04Z</dcterms:modified>
</cp:coreProperties>
</file>