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bowdoin-my.sharepoint.com/personal/e_dethier_bowdoin_edu/Documents/research/global-alluvial-mining/imports/"/>
    </mc:Choice>
  </mc:AlternateContent>
  <xr:revisionPtr revIDLastSave="654" documentId="8_{CCFD3962-1716-BC4F-B134-053C4FC46C9B}" xr6:coauthVersionLast="47" xr6:coauthVersionMax="47" xr10:uidLastSave="{E7D180BA-3F7C-B049-912C-A6481C0C8C86}"/>
  <bookViews>
    <workbookView xWindow="0" yWindow="0" windowWidth="33600" windowHeight="21000" xr2:uid="{0B6538F8-8C82-014A-BED1-EF3C257A735E}"/>
  </bookViews>
  <sheets>
    <sheet name="site_data" sheetId="1" r:id="rId1"/>
    <sheet name="reference_profiles" sheetId="5" r:id="rId2"/>
    <sheet name="profile_data" sheetId="3" r:id="rId3"/>
    <sheet name="country_code_lookup" sheetId="4" r:id="rId4"/>
  </sheets>
  <definedNames>
    <definedName name="_xlnm._FilterDatabase" localSheetId="0" hidden="1">site_data!$A$1:$AO$404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2" i="1"/>
  <c r="B3" i="5"/>
  <c r="G3" i="5"/>
  <c r="B4" i="5"/>
  <c r="G4" i="5"/>
  <c r="D405" i="1"/>
  <c r="D406" i="1"/>
  <c r="C405" i="1"/>
  <c r="C406" i="1"/>
  <c r="B405" i="1"/>
  <c r="B406" i="1"/>
  <c r="B2" i="5"/>
  <c r="G2" i="5"/>
  <c r="P14" i="3"/>
  <c r="B170" i="3"/>
  <c r="B33" i="3"/>
  <c r="D15" i="1"/>
  <c r="D19" i="1"/>
  <c r="D20" i="1"/>
  <c r="D21" i="1"/>
  <c r="D23" i="1"/>
  <c r="D27" i="1"/>
  <c r="D31" i="1"/>
  <c r="D32" i="1"/>
  <c r="D33" i="1"/>
  <c r="D35" i="1"/>
  <c r="D39" i="1"/>
  <c r="D43" i="1"/>
  <c r="D44" i="1"/>
  <c r="D45" i="1"/>
  <c r="D47" i="1"/>
  <c r="D51" i="1"/>
  <c r="D55" i="1"/>
  <c r="D56" i="1"/>
  <c r="D57" i="1"/>
  <c r="D59" i="1"/>
  <c r="D63" i="1"/>
  <c r="D67" i="1"/>
  <c r="D69" i="1"/>
  <c r="D71" i="1"/>
  <c r="D75" i="1"/>
  <c r="D79" i="1"/>
  <c r="D81" i="1"/>
  <c r="D83" i="1"/>
  <c r="D87" i="1"/>
  <c r="D89" i="1"/>
  <c r="D91" i="1"/>
  <c r="D93" i="1"/>
  <c r="D95" i="1"/>
  <c r="D99" i="1"/>
  <c r="D103" i="1"/>
  <c r="D105" i="1"/>
  <c r="D107" i="1"/>
  <c r="D109" i="1"/>
  <c r="D111" i="1"/>
  <c r="D115" i="1"/>
  <c r="D117" i="1"/>
  <c r="D119" i="1"/>
  <c r="D123" i="1"/>
  <c r="D127" i="1"/>
  <c r="D129" i="1"/>
  <c r="D131" i="1"/>
  <c r="D135" i="1"/>
  <c r="D139" i="1"/>
  <c r="D141" i="1"/>
  <c r="D143" i="1"/>
  <c r="D144" i="1"/>
  <c r="D147" i="1"/>
  <c r="D151" i="1"/>
  <c r="D153" i="1"/>
  <c r="D155" i="1"/>
  <c r="D159" i="1"/>
  <c r="D163" i="1"/>
  <c r="D165" i="1"/>
  <c r="D167" i="1"/>
  <c r="D171" i="1"/>
  <c r="D175" i="1"/>
  <c r="D177" i="1"/>
  <c r="D179" i="1"/>
  <c r="D183" i="1"/>
  <c r="D189" i="1"/>
  <c r="D190" i="1"/>
  <c r="D195" i="1"/>
  <c r="D196" i="1"/>
  <c r="D201" i="1"/>
  <c r="D202" i="1"/>
  <c r="D204" i="1"/>
  <c r="D207" i="1"/>
  <c r="D208" i="1"/>
  <c r="D213" i="1"/>
  <c r="D214" i="1"/>
  <c r="D219" i="1"/>
  <c r="D220" i="1"/>
  <c r="D225" i="1"/>
  <c r="D226" i="1"/>
  <c r="D228" i="1"/>
  <c r="D231" i="1"/>
  <c r="D232" i="1"/>
  <c r="D237" i="1"/>
  <c r="D238" i="1"/>
  <c r="D240" i="1"/>
  <c r="D243" i="1"/>
  <c r="D244" i="1"/>
  <c r="D249" i="1"/>
  <c r="D250" i="1"/>
  <c r="D252" i="1"/>
  <c r="D255" i="1"/>
  <c r="D256" i="1"/>
  <c r="D257" i="1"/>
  <c r="D261" i="1"/>
  <c r="D262" i="1"/>
  <c r="D264" i="1"/>
  <c r="D267" i="1"/>
  <c r="D268" i="1"/>
  <c r="D270" i="1"/>
  <c r="D273" i="1"/>
  <c r="D274" i="1"/>
  <c r="D276" i="1"/>
  <c r="D279" i="1"/>
  <c r="D280" i="1"/>
  <c r="D285" i="1"/>
  <c r="D286" i="1"/>
  <c r="D288" i="1"/>
  <c r="D291" i="1"/>
  <c r="D292" i="1"/>
  <c r="D297" i="1"/>
  <c r="D298" i="1"/>
  <c r="D300" i="1"/>
  <c r="D303" i="1"/>
  <c r="D304" i="1"/>
  <c r="D309" i="1"/>
  <c r="D310" i="1"/>
  <c r="D312" i="1"/>
  <c r="D315" i="1"/>
  <c r="D316" i="1"/>
  <c r="D321" i="1"/>
  <c r="D322" i="1"/>
  <c r="D324" i="1"/>
  <c r="D327" i="1"/>
  <c r="D328" i="1"/>
  <c r="D333" i="1"/>
  <c r="D334" i="1"/>
  <c r="D336" i="1"/>
  <c r="D339" i="1"/>
  <c r="D340" i="1"/>
  <c r="D345" i="1"/>
  <c r="D346" i="1"/>
  <c r="D348" i="1"/>
  <c r="D351" i="1"/>
  <c r="D352" i="1"/>
  <c r="D357" i="1"/>
  <c r="D358" i="1"/>
  <c r="D360" i="1"/>
  <c r="D363" i="1"/>
  <c r="D364" i="1"/>
  <c r="D369" i="1"/>
  <c r="D370" i="1"/>
  <c r="D372" i="1"/>
  <c r="D375" i="1"/>
  <c r="D381" i="1"/>
  <c r="D382" i="1"/>
  <c r="D383" i="1"/>
  <c r="D384" i="1"/>
  <c r="D385" i="1"/>
  <c r="D386" i="1"/>
  <c r="D387" i="1"/>
  <c r="D388" i="1"/>
  <c r="D393" i="1"/>
  <c r="D394" i="1"/>
  <c r="D396" i="1"/>
  <c r="D399" i="1"/>
  <c r="D400" i="1"/>
  <c r="D2" i="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1" i="3"/>
  <c r="B172" i="3"/>
  <c r="B173" i="3"/>
  <c r="B174" i="3"/>
  <c r="B2" i="3"/>
  <c r="C3" i="1"/>
  <c r="D3" i="1" s="1"/>
  <c r="C4" i="1"/>
  <c r="D4" i="1" s="1"/>
  <c r="C5" i="1"/>
  <c r="D5" i="1" s="1"/>
  <c r="C6" i="1"/>
  <c r="D6" i="1" s="1"/>
  <c r="C7" i="1"/>
  <c r="D7" i="1" s="1"/>
  <c r="C8" i="1"/>
  <c r="D8" i="1" s="1"/>
  <c r="C9" i="1"/>
  <c r="D9" i="1" s="1"/>
  <c r="C10" i="1"/>
  <c r="D10" i="1" s="1"/>
  <c r="C11" i="1"/>
  <c r="D11" i="1" s="1"/>
  <c r="C12" i="1"/>
  <c r="D12" i="1" s="1"/>
  <c r="C13" i="1"/>
  <c r="D13" i="1" s="1"/>
  <c r="C14" i="1"/>
  <c r="D14" i="1" s="1"/>
  <c r="C15" i="1"/>
  <c r="C16" i="1"/>
  <c r="D16" i="1" s="1"/>
  <c r="C17" i="1"/>
  <c r="D17" i="1" s="1"/>
  <c r="C18" i="1"/>
  <c r="D18" i="1" s="1"/>
  <c r="C19" i="1"/>
  <c r="C20" i="1"/>
  <c r="C21" i="1"/>
  <c r="C22" i="1"/>
  <c r="D22" i="1" s="1"/>
  <c r="C23" i="1"/>
  <c r="C24" i="1"/>
  <c r="D24" i="1" s="1"/>
  <c r="C25" i="1"/>
  <c r="D25" i="1" s="1"/>
  <c r="C26" i="1"/>
  <c r="D26" i="1" s="1"/>
  <c r="C27" i="1"/>
  <c r="C28" i="1"/>
  <c r="D28" i="1" s="1"/>
  <c r="C29" i="1"/>
  <c r="D29" i="1" s="1"/>
  <c r="C30" i="1"/>
  <c r="D30" i="1" s="1"/>
  <c r="C31" i="1"/>
  <c r="C32" i="1"/>
  <c r="C33" i="1"/>
  <c r="C34" i="1"/>
  <c r="D34" i="1" s="1"/>
  <c r="C35" i="1"/>
  <c r="C36" i="1"/>
  <c r="D36" i="1" s="1"/>
  <c r="C37" i="1"/>
  <c r="D37" i="1" s="1"/>
  <c r="C38" i="1"/>
  <c r="D38" i="1" s="1"/>
  <c r="C39" i="1"/>
  <c r="C40" i="1"/>
  <c r="D40" i="1" s="1"/>
  <c r="C41" i="1"/>
  <c r="D41" i="1" s="1"/>
  <c r="C42" i="1"/>
  <c r="D42" i="1" s="1"/>
  <c r="C43" i="1"/>
  <c r="C44" i="1"/>
  <c r="C45" i="1"/>
  <c r="C46" i="1"/>
  <c r="D46" i="1" s="1"/>
  <c r="C47" i="1"/>
  <c r="C48" i="1"/>
  <c r="D48" i="1" s="1"/>
  <c r="C49" i="1"/>
  <c r="D49" i="1" s="1"/>
  <c r="C50" i="1"/>
  <c r="D50" i="1" s="1"/>
  <c r="C51" i="1"/>
  <c r="C52" i="1"/>
  <c r="D52" i="1" s="1"/>
  <c r="C53" i="1"/>
  <c r="D53" i="1" s="1"/>
  <c r="C54" i="1"/>
  <c r="D54" i="1" s="1"/>
  <c r="C55" i="1"/>
  <c r="C56" i="1"/>
  <c r="C57" i="1"/>
  <c r="C58" i="1"/>
  <c r="D58" i="1" s="1"/>
  <c r="C59" i="1"/>
  <c r="C60" i="1"/>
  <c r="D60" i="1" s="1"/>
  <c r="C61" i="1"/>
  <c r="D61" i="1" s="1"/>
  <c r="C62" i="1"/>
  <c r="D62" i="1" s="1"/>
  <c r="C63" i="1"/>
  <c r="C64" i="1"/>
  <c r="D64" i="1" s="1"/>
  <c r="C65" i="1"/>
  <c r="D65" i="1" s="1"/>
  <c r="C66" i="1"/>
  <c r="D66" i="1" s="1"/>
  <c r="C67" i="1"/>
  <c r="C68" i="1"/>
  <c r="D68" i="1" s="1"/>
  <c r="C69" i="1"/>
  <c r="C70" i="1"/>
  <c r="D70" i="1" s="1"/>
  <c r="C71" i="1"/>
  <c r="C72" i="1"/>
  <c r="D72" i="1" s="1"/>
  <c r="C73" i="1"/>
  <c r="D73" i="1" s="1"/>
  <c r="C74" i="1"/>
  <c r="D74" i="1" s="1"/>
  <c r="C75" i="1"/>
  <c r="C76" i="1"/>
  <c r="D76" i="1" s="1"/>
  <c r="C77" i="1"/>
  <c r="D77" i="1" s="1"/>
  <c r="C78" i="1"/>
  <c r="D78" i="1" s="1"/>
  <c r="C79" i="1"/>
  <c r="C80" i="1"/>
  <c r="D80" i="1" s="1"/>
  <c r="C81" i="1"/>
  <c r="C82" i="1"/>
  <c r="D82" i="1" s="1"/>
  <c r="C83" i="1"/>
  <c r="C84" i="1"/>
  <c r="D84" i="1" s="1"/>
  <c r="C85" i="1"/>
  <c r="D85" i="1" s="1"/>
  <c r="C86" i="1"/>
  <c r="D86" i="1" s="1"/>
  <c r="C87" i="1"/>
  <c r="C88" i="1"/>
  <c r="D88" i="1" s="1"/>
  <c r="C89" i="1"/>
  <c r="C90" i="1"/>
  <c r="D90" i="1" s="1"/>
  <c r="C91" i="1"/>
  <c r="C92" i="1"/>
  <c r="D92" i="1" s="1"/>
  <c r="C93" i="1"/>
  <c r="C94" i="1"/>
  <c r="D94" i="1" s="1"/>
  <c r="C95" i="1"/>
  <c r="C96" i="1"/>
  <c r="D96" i="1" s="1"/>
  <c r="C97" i="1"/>
  <c r="D97" i="1" s="1"/>
  <c r="C98" i="1"/>
  <c r="D98" i="1" s="1"/>
  <c r="C99" i="1"/>
  <c r="C100" i="1"/>
  <c r="D100" i="1" s="1"/>
  <c r="C101" i="1"/>
  <c r="D101" i="1" s="1"/>
  <c r="C102" i="1"/>
  <c r="D102" i="1" s="1"/>
  <c r="C103" i="1"/>
  <c r="C104" i="1"/>
  <c r="D104" i="1" s="1"/>
  <c r="C105" i="1"/>
  <c r="C106" i="1"/>
  <c r="D106" i="1" s="1"/>
  <c r="C107" i="1"/>
  <c r="C108" i="1"/>
  <c r="D108" i="1" s="1"/>
  <c r="C109" i="1"/>
  <c r="C110" i="1"/>
  <c r="D110" i="1" s="1"/>
  <c r="C111" i="1"/>
  <c r="C112" i="1"/>
  <c r="D112" i="1" s="1"/>
  <c r="C113" i="1"/>
  <c r="D113" i="1" s="1"/>
  <c r="C114" i="1"/>
  <c r="D114" i="1" s="1"/>
  <c r="C115" i="1"/>
  <c r="C116" i="1"/>
  <c r="D116" i="1" s="1"/>
  <c r="C117" i="1"/>
  <c r="C118" i="1"/>
  <c r="D118" i="1" s="1"/>
  <c r="C119" i="1"/>
  <c r="C120" i="1"/>
  <c r="D120" i="1" s="1"/>
  <c r="C121" i="1"/>
  <c r="D121" i="1" s="1"/>
  <c r="C122" i="1"/>
  <c r="D122" i="1" s="1"/>
  <c r="C123" i="1"/>
  <c r="C124" i="1"/>
  <c r="D124" i="1" s="1"/>
  <c r="C125" i="1"/>
  <c r="D125" i="1" s="1"/>
  <c r="C126" i="1"/>
  <c r="D126" i="1" s="1"/>
  <c r="C127" i="1"/>
  <c r="C128" i="1"/>
  <c r="D128" i="1" s="1"/>
  <c r="C129" i="1"/>
  <c r="C130" i="1"/>
  <c r="D130" i="1" s="1"/>
  <c r="C131" i="1"/>
  <c r="C132" i="1"/>
  <c r="D132" i="1" s="1"/>
  <c r="C133" i="1"/>
  <c r="D133" i="1" s="1"/>
  <c r="C134" i="1"/>
  <c r="D134" i="1" s="1"/>
  <c r="C135" i="1"/>
  <c r="C136" i="1"/>
  <c r="D136" i="1" s="1"/>
  <c r="C137" i="1"/>
  <c r="D137" i="1" s="1"/>
  <c r="C138" i="1"/>
  <c r="D138" i="1" s="1"/>
  <c r="C139" i="1"/>
  <c r="C140" i="1"/>
  <c r="D140" i="1" s="1"/>
  <c r="C141" i="1"/>
  <c r="C142" i="1"/>
  <c r="D142" i="1" s="1"/>
  <c r="C143" i="1"/>
  <c r="C144" i="1"/>
  <c r="C145" i="1"/>
  <c r="D145" i="1" s="1"/>
  <c r="C146" i="1"/>
  <c r="D146" i="1" s="1"/>
  <c r="C147" i="1"/>
  <c r="C148" i="1"/>
  <c r="D148" i="1" s="1"/>
  <c r="C149" i="1"/>
  <c r="D149" i="1" s="1"/>
  <c r="C150" i="1"/>
  <c r="D150" i="1" s="1"/>
  <c r="C151" i="1"/>
  <c r="C152" i="1"/>
  <c r="D152" i="1" s="1"/>
  <c r="C153" i="1"/>
  <c r="C154" i="1"/>
  <c r="D154" i="1" s="1"/>
  <c r="C155" i="1"/>
  <c r="C156" i="1"/>
  <c r="D156" i="1" s="1"/>
  <c r="C157" i="1"/>
  <c r="D157" i="1" s="1"/>
  <c r="C158" i="1"/>
  <c r="D158" i="1" s="1"/>
  <c r="C159" i="1"/>
  <c r="C160" i="1"/>
  <c r="D160" i="1" s="1"/>
  <c r="C161" i="1"/>
  <c r="D161" i="1" s="1"/>
  <c r="C162" i="1"/>
  <c r="D162" i="1" s="1"/>
  <c r="C163" i="1"/>
  <c r="C164" i="1"/>
  <c r="D164" i="1" s="1"/>
  <c r="C165" i="1"/>
  <c r="C166" i="1"/>
  <c r="D166" i="1" s="1"/>
  <c r="C167" i="1"/>
  <c r="C168" i="1"/>
  <c r="D168" i="1" s="1"/>
  <c r="C169" i="1"/>
  <c r="D169" i="1" s="1"/>
  <c r="C170" i="1"/>
  <c r="D170" i="1" s="1"/>
  <c r="C171" i="1"/>
  <c r="C172" i="1"/>
  <c r="D172" i="1" s="1"/>
  <c r="C173" i="1"/>
  <c r="D173" i="1" s="1"/>
  <c r="C174" i="1"/>
  <c r="D174" i="1" s="1"/>
  <c r="C175" i="1"/>
  <c r="C176" i="1"/>
  <c r="D176" i="1" s="1"/>
  <c r="C177" i="1"/>
  <c r="C178" i="1"/>
  <c r="D178" i="1" s="1"/>
  <c r="C179" i="1"/>
  <c r="C180" i="1"/>
  <c r="D180" i="1" s="1"/>
  <c r="C181" i="1"/>
  <c r="D181" i="1" s="1"/>
  <c r="C182" i="1"/>
  <c r="D182" i="1" s="1"/>
  <c r="C183" i="1"/>
  <c r="C184" i="1"/>
  <c r="C185" i="1"/>
  <c r="D185" i="1" s="1"/>
  <c r="C186" i="1"/>
  <c r="D186" i="1" s="1"/>
  <c r="C187" i="1"/>
  <c r="D187" i="1" s="1"/>
  <c r="C188" i="1"/>
  <c r="D188" i="1" s="1"/>
  <c r="C189" i="1"/>
  <c r="C190" i="1"/>
  <c r="C191" i="1"/>
  <c r="D191" i="1" s="1"/>
  <c r="C192" i="1"/>
  <c r="D192" i="1" s="1"/>
  <c r="C193" i="1"/>
  <c r="D193" i="1" s="1"/>
  <c r="C194" i="1"/>
  <c r="D194" i="1" s="1"/>
  <c r="C195" i="1"/>
  <c r="C196" i="1"/>
  <c r="C197" i="1"/>
  <c r="D197" i="1" s="1"/>
  <c r="C198" i="1"/>
  <c r="D198" i="1" s="1"/>
  <c r="C199" i="1"/>
  <c r="D199" i="1" s="1"/>
  <c r="C200" i="1"/>
  <c r="D200" i="1" s="1"/>
  <c r="C201" i="1"/>
  <c r="C202" i="1"/>
  <c r="C203" i="1"/>
  <c r="D203" i="1" s="1"/>
  <c r="C204" i="1"/>
  <c r="C205" i="1"/>
  <c r="D205" i="1" s="1"/>
  <c r="C206" i="1"/>
  <c r="D206" i="1" s="1"/>
  <c r="C207" i="1"/>
  <c r="C208" i="1"/>
  <c r="C209" i="1"/>
  <c r="D209" i="1" s="1"/>
  <c r="C210" i="1"/>
  <c r="D210" i="1" s="1"/>
  <c r="C211" i="1"/>
  <c r="D211" i="1" s="1"/>
  <c r="C212" i="1"/>
  <c r="D212" i="1" s="1"/>
  <c r="C213" i="1"/>
  <c r="C214" i="1"/>
  <c r="C215" i="1"/>
  <c r="D215" i="1" s="1"/>
  <c r="C216" i="1"/>
  <c r="D216" i="1" s="1"/>
  <c r="C217" i="1"/>
  <c r="D217" i="1" s="1"/>
  <c r="C218" i="1"/>
  <c r="D218" i="1" s="1"/>
  <c r="C219" i="1"/>
  <c r="C220" i="1"/>
  <c r="C221" i="1"/>
  <c r="D221" i="1" s="1"/>
  <c r="C222" i="1"/>
  <c r="D222" i="1" s="1"/>
  <c r="C223" i="1"/>
  <c r="D223" i="1" s="1"/>
  <c r="C224" i="1"/>
  <c r="D224" i="1" s="1"/>
  <c r="C225" i="1"/>
  <c r="C226" i="1"/>
  <c r="C227" i="1"/>
  <c r="D227" i="1" s="1"/>
  <c r="C228" i="1"/>
  <c r="C229" i="1"/>
  <c r="D229" i="1" s="1"/>
  <c r="C230" i="1"/>
  <c r="D230" i="1" s="1"/>
  <c r="C231" i="1"/>
  <c r="C232" i="1"/>
  <c r="C233" i="1"/>
  <c r="D233" i="1" s="1"/>
  <c r="C234" i="1"/>
  <c r="D234" i="1" s="1"/>
  <c r="C235" i="1"/>
  <c r="D235" i="1" s="1"/>
  <c r="C236" i="1"/>
  <c r="D236" i="1" s="1"/>
  <c r="C237" i="1"/>
  <c r="C238" i="1"/>
  <c r="C239" i="1"/>
  <c r="D239" i="1" s="1"/>
  <c r="C240" i="1"/>
  <c r="C241" i="1"/>
  <c r="D241" i="1" s="1"/>
  <c r="C242" i="1"/>
  <c r="D242" i="1" s="1"/>
  <c r="C243" i="1"/>
  <c r="C244" i="1"/>
  <c r="C245" i="1"/>
  <c r="D245" i="1" s="1"/>
  <c r="C246" i="1"/>
  <c r="D246" i="1" s="1"/>
  <c r="C247" i="1"/>
  <c r="D247" i="1" s="1"/>
  <c r="C248" i="1"/>
  <c r="D248" i="1" s="1"/>
  <c r="C249" i="1"/>
  <c r="C250" i="1"/>
  <c r="C251" i="1"/>
  <c r="D251" i="1" s="1"/>
  <c r="C252" i="1"/>
  <c r="C253" i="1"/>
  <c r="D253" i="1" s="1"/>
  <c r="C254" i="1"/>
  <c r="D254" i="1" s="1"/>
  <c r="C255" i="1"/>
  <c r="C256" i="1"/>
  <c r="C257" i="1"/>
  <c r="C258" i="1"/>
  <c r="D258" i="1" s="1"/>
  <c r="C259" i="1"/>
  <c r="D259" i="1" s="1"/>
  <c r="C260" i="1"/>
  <c r="D260" i="1" s="1"/>
  <c r="C261" i="1"/>
  <c r="C262" i="1"/>
  <c r="C263" i="1"/>
  <c r="D263" i="1" s="1"/>
  <c r="C264" i="1"/>
  <c r="C265" i="1"/>
  <c r="D265" i="1" s="1"/>
  <c r="C266" i="1"/>
  <c r="D266" i="1" s="1"/>
  <c r="C267" i="1"/>
  <c r="C268" i="1"/>
  <c r="C269" i="1"/>
  <c r="D269" i="1" s="1"/>
  <c r="C270" i="1"/>
  <c r="C271" i="1"/>
  <c r="D271" i="1" s="1"/>
  <c r="C272" i="1"/>
  <c r="D272" i="1" s="1"/>
  <c r="C273" i="1"/>
  <c r="C274" i="1"/>
  <c r="C275" i="1"/>
  <c r="D275" i="1" s="1"/>
  <c r="C276" i="1"/>
  <c r="C277" i="1"/>
  <c r="D277" i="1" s="1"/>
  <c r="C278" i="1"/>
  <c r="D278" i="1" s="1"/>
  <c r="C279" i="1"/>
  <c r="C280" i="1"/>
  <c r="C281" i="1"/>
  <c r="D281" i="1" s="1"/>
  <c r="C282" i="1"/>
  <c r="D282" i="1" s="1"/>
  <c r="C283" i="1"/>
  <c r="D283" i="1" s="1"/>
  <c r="C284" i="1"/>
  <c r="D284" i="1" s="1"/>
  <c r="C285" i="1"/>
  <c r="C286" i="1"/>
  <c r="C287" i="1"/>
  <c r="D287" i="1" s="1"/>
  <c r="C288" i="1"/>
  <c r="C289" i="1"/>
  <c r="D289" i="1" s="1"/>
  <c r="C290" i="1"/>
  <c r="D290" i="1" s="1"/>
  <c r="C291" i="1"/>
  <c r="C292" i="1"/>
  <c r="C293" i="1"/>
  <c r="D293" i="1" s="1"/>
  <c r="C294" i="1"/>
  <c r="D294" i="1" s="1"/>
  <c r="C295" i="1"/>
  <c r="D295" i="1" s="1"/>
  <c r="C296" i="1"/>
  <c r="D296" i="1" s="1"/>
  <c r="C297" i="1"/>
  <c r="C298" i="1"/>
  <c r="C299" i="1"/>
  <c r="D299" i="1" s="1"/>
  <c r="C300" i="1"/>
  <c r="C301" i="1"/>
  <c r="D301" i="1" s="1"/>
  <c r="C302" i="1"/>
  <c r="D302" i="1" s="1"/>
  <c r="C303" i="1"/>
  <c r="C304" i="1"/>
  <c r="C305" i="1"/>
  <c r="D305" i="1" s="1"/>
  <c r="C306" i="1"/>
  <c r="D306" i="1" s="1"/>
  <c r="C307" i="1"/>
  <c r="D307" i="1" s="1"/>
  <c r="C308" i="1"/>
  <c r="D308" i="1" s="1"/>
  <c r="C309" i="1"/>
  <c r="C310" i="1"/>
  <c r="C311" i="1"/>
  <c r="D311" i="1" s="1"/>
  <c r="C312" i="1"/>
  <c r="C313" i="1"/>
  <c r="D313" i="1" s="1"/>
  <c r="C314" i="1"/>
  <c r="D314" i="1" s="1"/>
  <c r="C315" i="1"/>
  <c r="C316" i="1"/>
  <c r="C317" i="1"/>
  <c r="D317" i="1" s="1"/>
  <c r="C318" i="1"/>
  <c r="D318" i="1" s="1"/>
  <c r="C319" i="1"/>
  <c r="D319" i="1" s="1"/>
  <c r="C320" i="1"/>
  <c r="D320" i="1" s="1"/>
  <c r="C321" i="1"/>
  <c r="C322" i="1"/>
  <c r="C323" i="1"/>
  <c r="D323" i="1" s="1"/>
  <c r="C324" i="1"/>
  <c r="C325" i="1"/>
  <c r="D325" i="1" s="1"/>
  <c r="C326" i="1"/>
  <c r="D326" i="1" s="1"/>
  <c r="C327" i="1"/>
  <c r="C328" i="1"/>
  <c r="C329" i="1"/>
  <c r="D329" i="1" s="1"/>
  <c r="C330" i="1"/>
  <c r="D330" i="1" s="1"/>
  <c r="C331" i="1"/>
  <c r="D331" i="1" s="1"/>
  <c r="C332" i="1"/>
  <c r="D332" i="1" s="1"/>
  <c r="C333" i="1"/>
  <c r="C334" i="1"/>
  <c r="C335" i="1"/>
  <c r="D335" i="1" s="1"/>
  <c r="C336" i="1"/>
  <c r="C337" i="1"/>
  <c r="D337" i="1" s="1"/>
  <c r="C338" i="1"/>
  <c r="D338" i="1" s="1"/>
  <c r="C339" i="1"/>
  <c r="C340" i="1"/>
  <c r="C341" i="1"/>
  <c r="D341" i="1" s="1"/>
  <c r="C342" i="1"/>
  <c r="D342" i="1" s="1"/>
  <c r="C343" i="1"/>
  <c r="D343" i="1" s="1"/>
  <c r="C344" i="1"/>
  <c r="D344" i="1" s="1"/>
  <c r="C345" i="1"/>
  <c r="C346" i="1"/>
  <c r="C347" i="1"/>
  <c r="D347" i="1" s="1"/>
  <c r="C348" i="1"/>
  <c r="C349" i="1"/>
  <c r="D349" i="1" s="1"/>
  <c r="C350" i="1"/>
  <c r="D350" i="1" s="1"/>
  <c r="C351" i="1"/>
  <c r="C352" i="1"/>
  <c r="C353" i="1"/>
  <c r="D353" i="1" s="1"/>
  <c r="C354" i="1"/>
  <c r="D354" i="1" s="1"/>
  <c r="C355" i="1"/>
  <c r="D355" i="1" s="1"/>
  <c r="C356" i="1"/>
  <c r="D356" i="1" s="1"/>
  <c r="C357" i="1"/>
  <c r="C358" i="1"/>
  <c r="C359" i="1"/>
  <c r="D359" i="1" s="1"/>
  <c r="C360" i="1"/>
  <c r="C361" i="1"/>
  <c r="D361" i="1" s="1"/>
  <c r="C362" i="1"/>
  <c r="D362" i="1" s="1"/>
  <c r="C363" i="1"/>
  <c r="C364" i="1"/>
  <c r="C365" i="1"/>
  <c r="D365" i="1" s="1"/>
  <c r="C366" i="1"/>
  <c r="D366" i="1" s="1"/>
  <c r="C367" i="1"/>
  <c r="D367" i="1" s="1"/>
  <c r="C368" i="1"/>
  <c r="D368" i="1" s="1"/>
  <c r="C369" i="1"/>
  <c r="C370" i="1"/>
  <c r="C371" i="1"/>
  <c r="D371" i="1" s="1"/>
  <c r="C372" i="1"/>
  <c r="C373" i="1"/>
  <c r="D373" i="1" s="1"/>
  <c r="C374" i="1"/>
  <c r="D374" i="1" s="1"/>
  <c r="C375" i="1"/>
  <c r="C376" i="1"/>
  <c r="D376" i="1" s="1"/>
  <c r="C377" i="1"/>
  <c r="D377" i="1" s="1"/>
  <c r="C378" i="1"/>
  <c r="D378" i="1" s="1"/>
  <c r="C379" i="1"/>
  <c r="D379" i="1" s="1"/>
  <c r="C380" i="1"/>
  <c r="D380" i="1" s="1"/>
  <c r="C381" i="1"/>
  <c r="C382" i="1"/>
  <c r="C383" i="1"/>
  <c r="C384" i="1"/>
  <c r="C385" i="1"/>
  <c r="C386" i="1"/>
  <c r="C387" i="1"/>
  <c r="C388" i="1"/>
  <c r="C389" i="1"/>
  <c r="D389" i="1" s="1"/>
  <c r="C390" i="1"/>
  <c r="D390" i="1" s="1"/>
  <c r="C391" i="1"/>
  <c r="D391" i="1" s="1"/>
  <c r="C392" i="1"/>
  <c r="D392" i="1" s="1"/>
  <c r="C393" i="1"/>
  <c r="C394" i="1"/>
  <c r="C395" i="1"/>
  <c r="D395" i="1" s="1"/>
  <c r="C396" i="1"/>
  <c r="C397" i="1"/>
  <c r="D397" i="1" s="1"/>
  <c r="C398" i="1"/>
  <c r="D398" i="1" s="1"/>
  <c r="C399" i="1"/>
  <c r="C400" i="1"/>
  <c r="C401" i="1"/>
  <c r="D401" i="1" s="1"/>
  <c r="C402" i="1"/>
  <c r="D402" i="1" s="1"/>
  <c r="C403" i="1"/>
  <c r="D403" i="1" s="1"/>
  <c r="C404" i="1"/>
  <c r="D404" i="1" s="1"/>
  <c r="C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P142" i="3"/>
  <c r="P3" i="3"/>
  <c r="P4" i="3"/>
  <c r="P5" i="3"/>
  <c r="P6" i="3"/>
  <c r="P7" i="3"/>
  <c r="P8" i="3"/>
  <c r="P9" i="3"/>
  <c r="P10" i="3"/>
  <c r="P11" i="3"/>
  <c r="P12" i="3"/>
  <c r="P13"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2" i="3"/>
  <c r="D184" i="1" l="1"/>
</calcChain>
</file>

<file path=xl/sharedStrings.xml><?xml version="1.0" encoding="utf-8"?>
<sst xmlns="http://schemas.openxmlformats.org/spreadsheetml/2006/main" count="7991" uniqueCount="2380">
  <si>
    <t>vietnam_laos_border_agm_mine</t>
  </si>
  <si>
    <t>laos_attapeu_agm_region</t>
  </si>
  <si>
    <t>ID</t>
  </si>
  <si>
    <t>agm0001</t>
  </si>
  <si>
    <t>agm0002</t>
  </si>
  <si>
    <t>Country</t>
  </si>
  <si>
    <t>Continent</t>
  </si>
  <si>
    <t>Secondary mining type</t>
  </si>
  <si>
    <t>Mining type</t>
  </si>
  <si>
    <t>Mining onset</t>
  </si>
  <si>
    <t>Notes</t>
  </si>
  <si>
    <t>Vietnam</t>
  </si>
  <si>
    <t>Asia</t>
  </si>
  <si>
    <t>Laos</t>
  </si>
  <si>
    <t>Gold</t>
  </si>
  <si>
    <t>News articles</t>
  </si>
  <si>
    <t>Mining ceased</t>
  </si>
  <si>
    <t>myanmar_theinkun_agm_region</t>
  </si>
  <si>
    <t>Myanmar</t>
  </si>
  <si>
    <t>Land use</t>
  </si>
  <si>
    <t>Palm oil</t>
  </si>
  <si>
    <t>agm0003</t>
  </si>
  <si>
    <t>myanmar_kyeingyaung_agm_region</t>
  </si>
  <si>
    <t>agm0004</t>
  </si>
  <si>
    <t>agm0005</t>
  </si>
  <si>
    <t>agm0006</t>
  </si>
  <si>
    <t>agm0007</t>
  </si>
  <si>
    <t>agm0008</t>
  </si>
  <si>
    <t>agm0009</t>
  </si>
  <si>
    <t>agm0010</t>
  </si>
  <si>
    <t>agm0011</t>
  </si>
  <si>
    <t>agm0012</t>
  </si>
  <si>
    <t>agm0013</t>
  </si>
  <si>
    <t>agm0014</t>
  </si>
  <si>
    <t>agm0015</t>
  </si>
  <si>
    <t>agm0016</t>
  </si>
  <si>
    <t>agm0017</t>
  </si>
  <si>
    <t>agm0018</t>
  </si>
  <si>
    <t>agm0019</t>
  </si>
  <si>
    <t>agm0020</t>
  </si>
  <si>
    <t>agm0021</t>
  </si>
  <si>
    <t>agm0022</t>
  </si>
  <si>
    <t>agm0023</t>
  </si>
  <si>
    <t>agm0024</t>
  </si>
  <si>
    <t>agm0025</t>
  </si>
  <si>
    <t>agm0026</t>
  </si>
  <si>
    <t>agm0027</t>
  </si>
  <si>
    <t>agm0028</t>
  </si>
  <si>
    <t>agm0029</t>
  </si>
  <si>
    <t>agm0030</t>
  </si>
  <si>
    <t>agm0031</t>
  </si>
  <si>
    <t>agm0032</t>
  </si>
  <si>
    <t>agm0033</t>
  </si>
  <si>
    <t>agm0034</t>
  </si>
  <si>
    <t>agm0035</t>
  </si>
  <si>
    <t>agm0036</t>
  </si>
  <si>
    <t>Yes</t>
  </si>
  <si>
    <t>myanmar_mogok_agm_region</t>
  </si>
  <si>
    <t>Very small tributary</t>
  </si>
  <si>
    <t>myanmar_chaungmagyi_river_agm_region</t>
  </si>
  <si>
    <t>Upstream km unmapped</t>
  </si>
  <si>
    <t>Upstream km unaffected</t>
  </si>
  <si>
    <t>No</t>
  </si>
  <si>
    <t>On complicated braided system. Many different sediment inputs.</t>
  </si>
  <si>
    <t>mongolia_gatsuurt_agm_region</t>
  </si>
  <si>
    <t>mongolia_zamaar_goldfield</t>
  </si>
  <si>
    <t>AGM district name</t>
  </si>
  <si>
    <t>Mongolia</t>
  </si>
  <si>
    <t>River km of tributary junction</t>
  </si>
  <si>
    <t>mongolia_dugang_upstream_agm_region</t>
  </si>
  <si>
    <t>Small operations in a cold region. Sporadic mining along different reaches since 1980s.</t>
  </si>
  <si>
    <t>mongolia_tologoyt_agm_region</t>
  </si>
  <si>
    <t>mongolia_darkhan_agm_region</t>
  </si>
  <si>
    <t>Oceania</t>
  </si>
  <si>
    <t>Operations ebb and flow throughout satellite period. Seem to wane during the mid-2000s to 2010s, then pick up again in late 2010s.</t>
  </si>
  <si>
    <t>Upstream km unaffected exact</t>
  </si>
  <si>
    <t>Approximate</t>
  </si>
  <si>
    <t>NA</t>
  </si>
  <si>
    <t>Onset year confidence</t>
  </si>
  <si>
    <t>high</t>
  </si>
  <si>
    <t>medium</t>
  </si>
  <si>
    <t>indonesia_west_kalimantan_djongkong_agm_region</t>
  </si>
  <si>
    <t>Indonesia</t>
  </si>
  <si>
    <t>Secondary</t>
  </si>
  <si>
    <t>indonesia_kapuas</t>
  </si>
  <si>
    <t>Small tributary off of main stem of river.</t>
  </si>
  <si>
    <t>indonesia_west_kalimantan_selimbau_agm_region_TSTM</t>
  </si>
  <si>
    <t>indonesia_west_kalimantan_duwapetunga_agm_region</t>
  </si>
  <si>
    <t>indonesia_west_kalimantan_nanga_sepauk_agm_region</t>
  </si>
  <si>
    <t>Upstream km unmapped exact</t>
  </si>
  <si>
    <t>Longstanding mining area. Rapid expansion in 2010s</t>
  </si>
  <si>
    <t>Longstanding mining area. Rapid expansion in 2010s. Multiple small upstream tributaries affected but too small to map.</t>
  </si>
  <si>
    <t>indonesia_west_kalimantan_monggo_agm_region</t>
  </si>
  <si>
    <t>indonesia_central_kalimantan_kapuas_south_agm_region</t>
  </si>
  <si>
    <t>indonesia_kapuas_south</t>
  </si>
  <si>
    <t>Steady expansion of mining since 1990s. Many short tributaries mined, contributing to many more river kms unmapped but affected.</t>
  </si>
  <si>
    <t>indonesia_central_kalimantan_kahayan_agm_region</t>
  </si>
  <si>
    <t>indonesia_kahayan</t>
  </si>
  <si>
    <t>Mining presence small in 1990s. Expanded mining in 2000s. Major expansion in 2010s, especially on tributary. Many short tributaries mined, contributing to many more river kms unmapped but affected.</t>
  </si>
  <si>
    <t>indonesia_central_kalimantan_indonesia_mendawai_agm_region</t>
  </si>
  <si>
    <t>indonesia_mendawai</t>
  </si>
  <si>
    <t>indonesia_central_kalimantan_tandjoennbalik_agm_region</t>
  </si>
  <si>
    <t>Mining presence small in 1990s. Major expansion in 2000s. Major expansion in 2010s. Many short tributaries mined, contributing to many more river kms unmapped but affected. Signficant conversion of palm oil plantations to mining pits.</t>
  </si>
  <si>
    <t>Temporary</t>
  </si>
  <si>
    <t>If temporary upstream unaffected, year of affected</t>
  </si>
  <si>
    <t>Small mining operation near headwaters. Begins much later than downstream operations.</t>
  </si>
  <si>
    <t>indonesia_central_kalimantan_mabau_agm_region</t>
  </si>
  <si>
    <t>Small river with steadily increasing mining operations. Mostly along river.</t>
  </si>
  <si>
    <t>indonesia_west_kalimantan_mekar_jaya_agm_region_TSTM</t>
  </si>
  <si>
    <t>Small river with major mining area. Major increase in 2000s.</t>
  </si>
  <si>
    <t>Exact</t>
  </si>
  <si>
    <t>River km of tributary junction exact</t>
  </si>
  <si>
    <t>indonesia_batang_hari_trib</t>
  </si>
  <si>
    <t>indonesia_batang_asai_upper_agm_region</t>
  </si>
  <si>
    <t>indonesia_batang_hari_trib2</t>
  </si>
  <si>
    <t>indonesia_batang_hari_upper_bangko_agm_region</t>
  </si>
  <si>
    <t>indonesia_batang_hari</t>
  </si>
  <si>
    <t xml:space="preserve">Several mining districts along river and in tributaries. Steady expansion since 2000. </t>
  </si>
  <si>
    <t>indonesia_maura_soma_agm_region</t>
  </si>
  <si>
    <t>indonesia_hadangkahan_agm_region</t>
  </si>
  <si>
    <t>Mining near major palm oil plantation along small tributary to small river. Begins in 2000s. Expansion in 2010s.</t>
  </si>
  <si>
    <t>indonesia_tapoes_agm_region</t>
  </si>
  <si>
    <t>Downstream-most of several mining districts along small river.</t>
  </si>
  <si>
    <t>Upstream-most of several mining districts along small river.</t>
  </si>
  <si>
    <t>indonesia_panunggulan_agm_region_TSTM</t>
  </si>
  <si>
    <t>Very small operation along a small river.</t>
  </si>
  <si>
    <t>indonesia_tarutung_river_mining_region</t>
  </si>
  <si>
    <t>Stone</t>
  </si>
  <si>
    <t>indonesia_kulu_agm_region</t>
  </si>
  <si>
    <t>Mining operations begin and rapidly expand in 2021.</t>
  </si>
  <si>
    <t>indonesia_kulu_upper_agm_region</t>
  </si>
  <si>
    <t>indonesia_madreng_agm_region</t>
  </si>
  <si>
    <t>agm0037</t>
  </si>
  <si>
    <t>agm0038</t>
  </si>
  <si>
    <t>agm0039</t>
  </si>
  <si>
    <t>agm0040</t>
  </si>
  <si>
    <t>agm0041</t>
  </si>
  <si>
    <t>agm0042</t>
  </si>
  <si>
    <t>agm0043</t>
  </si>
  <si>
    <t>agm0044</t>
  </si>
  <si>
    <t>agm0045</t>
  </si>
  <si>
    <t>agm0046</t>
  </si>
  <si>
    <t>agm0047</t>
  </si>
  <si>
    <t>agm0048</t>
  </si>
  <si>
    <t>agm0049</t>
  </si>
  <si>
    <t>agm0050</t>
  </si>
  <si>
    <t>agm0051</t>
  </si>
  <si>
    <t>agm0052</t>
  </si>
  <si>
    <t>agm0053</t>
  </si>
  <si>
    <t>agm0054</t>
  </si>
  <si>
    <t>agm0055</t>
  </si>
  <si>
    <t>agm0056</t>
  </si>
  <si>
    <t>agm0057</t>
  </si>
  <si>
    <t>agm0058</t>
  </si>
  <si>
    <t>agm0059</t>
  </si>
  <si>
    <t>agm0060</t>
  </si>
  <si>
    <t>agm0061</t>
  </si>
  <si>
    <t>agm0062</t>
  </si>
  <si>
    <t>agm0063</t>
  </si>
  <si>
    <t>agm0064</t>
  </si>
  <si>
    <t>agm0065</t>
  </si>
  <si>
    <t>agm0066</t>
  </si>
  <si>
    <t>agm0067</t>
  </si>
  <si>
    <t>agm0068</t>
  </si>
  <si>
    <t>agm0069</t>
  </si>
  <si>
    <t>agm0070</t>
  </si>
  <si>
    <t>agm0071</t>
  </si>
  <si>
    <t>agm0072</t>
  </si>
  <si>
    <t>agm0073</t>
  </si>
  <si>
    <t>agm0074</t>
  </si>
  <si>
    <t>agm0075</t>
  </si>
  <si>
    <t>agm0076</t>
  </si>
  <si>
    <t>agm0077</t>
  </si>
  <si>
    <t>agm0078</t>
  </si>
  <si>
    <t>agm0079</t>
  </si>
  <si>
    <t>agm0080</t>
  </si>
  <si>
    <t>agm0081</t>
  </si>
  <si>
    <t>agm0082</t>
  </si>
  <si>
    <t>agm0083</t>
  </si>
  <si>
    <t>agm0084</t>
  </si>
  <si>
    <t>agm0085</t>
  </si>
  <si>
    <t>agm0086</t>
  </si>
  <si>
    <t>agm0087</t>
  </si>
  <si>
    <t>agm0088</t>
  </si>
  <si>
    <t>agm0089</t>
  </si>
  <si>
    <t>agm0090</t>
  </si>
  <si>
    <t>agm0091</t>
  </si>
  <si>
    <t>agm0092</t>
  </si>
  <si>
    <t>agm0093</t>
  </si>
  <si>
    <t>agm0094</t>
  </si>
  <si>
    <t>agm0095</t>
  </si>
  <si>
    <t>agm0096</t>
  </si>
  <si>
    <t>agm0097</t>
  </si>
  <si>
    <t>agm0098</t>
  </si>
  <si>
    <t>agm0099</t>
  </si>
  <si>
    <t>agm0100</t>
  </si>
  <si>
    <t>agm0101</t>
  </si>
  <si>
    <t>agm0102</t>
  </si>
  <si>
    <t>agm0103</t>
  </si>
  <si>
    <t>agm0104</t>
  </si>
  <si>
    <t>agm0105</t>
  </si>
  <si>
    <t>agm0106</t>
  </si>
  <si>
    <t>agm0107</t>
  </si>
  <si>
    <t>agm0108</t>
  </si>
  <si>
    <t>agm0109</t>
  </si>
  <si>
    <t>agm0110</t>
  </si>
  <si>
    <t>agm0111</t>
  </si>
  <si>
    <t>agm0112</t>
  </si>
  <si>
    <t>agm0113</t>
  </si>
  <si>
    <t>agm0114</t>
  </si>
  <si>
    <t>agm0115</t>
  </si>
  <si>
    <t>agm0116</t>
  </si>
  <si>
    <t>agm0117</t>
  </si>
  <si>
    <t>agm0118</t>
  </si>
  <si>
    <t>agm0119</t>
  </si>
  <si>
    <t>agm0120</t>
  </si>
  <si>
    <t>agm0121</t>
  </si>
  <si>
    <t>agm0122</t>
  </si>
  <si>
    <t>agm0123</t>
  </si>
  <si>
    <t>agm0124</t>
  </si>
  <si>
    <t>agm0125</t>
  </si>
  <si>
    <t>agm0126</t>
  </si>
  <si>
    <t>agm0127</t>
  </si>
  <si>
    <t>agm0128</t>
  </si>
  <si>
    <t>agm0129</t>
  </si>
  <si>
    <t>agm0130</t>
  </si>
  <si>
    <t>agm0131</t>
  </si>
  <si>
    <t>agm0133</t>
  </si>
  <si>
    <t>agm0134</t>
  </si>
  <si>
    <t>agm0135</t>
  </si>
  <si>
    <t>agm0136</t>
  </si>
  <si>
    <t>agm0137</t>
  </si>
  <si>
    <t>agm0138</t>
  </si>
  <si>
    <t>agm0139</t>
  </si>
  <si>
    <t>agm0140</t>
  </si>
  <si>
    <t>agm0141</t>
  </si>
  <si>
    <t>agm0143</t>
  </si>
  <si>
    <t>agm0144</t>
  </si>
  <si>
    <t>agm0145</t>
  </si>
  <si>
    <t>agm0146</t>
  </si>
  <si>
    <t>agm0148</t>
  </si>
  <si>
    <t>agm0149</t>
  </si>
  <si>
    <t>agm0150</t>
  </si>
  <si>
    <t>agm0151</t>
  </si>
  <si>
    <t>agm0152</t>
  </si>
  <si>
    <t>agm0153</t>
  </si>
  <si>
    <t>agm0154</t>
  </si>
  <si>
    <t>agm0155</t>
  </si>
  <si>
    <t>agm0156</t>
  </si>
  <si>
    <t>agm0157</t>
  </si>
  <si>
    <t>agm0158</t>
  </si>
  <si>
    <t>agm0159</t>
  </si>
  <si>
    <t>agm0160</t>
  </si>
  <si>
    <t>agm0161</t>
  </si>
  <si>
    <t>agm0162</t>
  </si>
  <si>
    <t>agm0163</t>
  </si>
  <si>
    <t>agm0164</t>
  </si>
  <si>
    <t>agm0165</t>
  </si>
  <si>
    <t>agm0166</t>
  </si>
  <si>
    <t>agm0167</t>
  </si>
  <si>
    <t>agm0168</t>
  </si>
  <si>
    <t>agm0169</t>
  </si>
  <si>
    <t>agm0170</t>
  </si>
  <si>
    <t>agm0171</t>
  </si>
  <si>
    <t>agm0172</t>
  </si>
  <si>
    <t>agm0173</t>
  </si>
  <si>
    <t>agm0174</t>
  </si>
  <si>
    <t>agm0175</t>
  </si>
  <si>
    <t>agm0176</t>
  </si>
  <si>
    <t>agm0177</t>
  </si>
  <si>
    <t>agm0178</t>
  </si>
  <si>
    <t>agm0179</t>
  </si>
  <si>
    <t>agm0180</t>
  </si>
  <si>
    <t>agm0181</t>
  </si>
  <si>
    <t>agm0182</t>
  </si>
  <si>
    <t>agm0183</t>
  </si>
  <si>
    <t>agm0184</t>
  </si>
  <si>
    <t>agm0185</t>
  </si>
  <si>
    <t>agm0186</t>
  </si>
  <si>
    <t>agm0187</t>
  </si>
  <si>
    <t>agm0188</t>
  </si>
  <si>
    <t>agm0189</t>
  </si>
  <si>
    <t>agm0190</t>
  </si>
  <si>
    <t>agm0191</t>
  </si>
  <si>
    <t>agm0192</t>
  </si>
  <si>
    <t>agm0193</t>
  </si>
  <si>
    <t>agm0194</t>
  </si>
  <si>
    <t>agm0195</t>
  </si>
  <si>
    <t>agm0196</t>
  </si>
  <si>
    <t>agm0197</t>
  </si>
  <si>
    <t>agm0198</t>
  </si>
  <si>
    <t>agm0199</t>
  </si>
  <si>
    <t>agm0200</t>
  </si>
  <si>
    <t>agm0201</t>
  </si>
  <si>
    <t>agm0202</t>
  </si>
  <si>
    <t>agm0203</t>
  </si>
  <si>
    <t>agm0204</t>
  </si>
  <si>
    <t>agm0205</t>
  </si>
  <si>
    <t>agm0206</t>
  </si>
  <si>
    <t>agm0207</t>
  </si>
  <si>
    <t>agm0208</t>
  </si>
  <si>
    <t>agm0209</t>
  </si>
  <si>
    <t>agm0210</t>
  </si>
  <si>
    <t>agm0211</t>
  </si>
  <si>
    <t>agm0212</t>
  </si>
  <si>
    <t>agm0213</t>
  </si>
  <si>
    <t>agm0214</t>
  </si>
  <si>
    <t>agm0215</t>
  </si>
  <si>
    <t>agm0216</t>
  </si>
  <si>
    <t>indonesia_tutut_agm_region</t>
  </si>
  <si>
    <t>Mining begins in 2019 and expands rapidly.</t>
  </si>
  <si>
    <t>indonesia_alue_tho_agm_region</t>
  </si>
  <si>
    <t>Small operations along and in river. First tributary with indonesia Tutut AGM region began ~2016. Second tributary to the west began 2020-2021.</t>
  </si>
  <si>
    <t>indonesia_south_sumatra_soetangegoh_agm_region</t>
  </si>
  <si>
    <t>Operations begin and rapidly expand in 2010s. Significant palm oil as well.</t>
  </si>
  <si>
    <t>indonesia_south_sumatra_djabung_agm_region_TSTM</t>
  </si>
  <si>
    <t>Small explosion of mining ponds at edge of palm oil plantations in late 2010s. Not large enough to map. Small tributary to relatively small river.</t>
  </si>
  <si>
    <t>indonesia_utuwa</t>
  </si>
  <si>
    <t>indonesia_utuwa_agm_region</t>
  </si>
  <si>
    <t>Small mining district in headwaters of river. Began in late 1990s and has expanded only slightly since.</t>
  </si>
  <si>
    <t>indonesia_nabire_barat_agm_region</t>
  </si>
  <si>
    <t>indonesia_nabire_barat</t>
  </si>
  <si>
    <t>Palm oil, Logging</t>
  </si>
  <si>
    <t>Major mining area. Logging and palm oil operations pre-mining. Mining begins around 2010, rapid expansion up small tributaries.</t>
  </si>
  <si>
    <t>malaysia_sungai_tui_agm_region_TSTM</t>
  </si>
  <si>
    <t>peru_tournavista_agm_region_TSTM</t>
  </si>
  <si>
    <t>Malaysia</t>
  </si>
  <si>
    <t>Peru</t>
  </si>
  <si>
    <t>South America</t>
  </si>
  <si>
    <t>Sand mining</t>
  </si>
  <si>
    <t>peru_rio_inambari_agm_region</t>
  </si>
  <si>
    <t>peru_chaspa_river_agm_region</t>
  </si>
  <si>
    <t>New mining area in 2020. Rapid expansion to several first-order tributaries and mining along main channel. Empties into Rio Inambari. For now, upstream-most mined tributary.</t>
  </si>
  <si>
    <t>brazil_upper_madeira_agm_region_TSTM</t>
  </si>
  <si>
    <t>Brazil</t>
  </si>
  <si>
    <t>Old mining area on tiny tributaries with frequent remining. Slow expansion and contraction over the decades.</t>
  </si>
  <si>
    <t>suriname_brokopondo_agm_region</t>
  </si>
  <si>
    <t>Suriname</t>
  </si>
  <si>
    <t>suriname_suriname_river_agm_region</t>
  </si>
  <si>
    <t>Major mining area on first-order tributaries. Downstream-most section mappable.</t>
  </si>
  <si>
    <t>suriname_gran_creek_agm_region</t>
  </si>
  <si>
    <t>suriname_brownsweg_agm_region_TSTM</t>
  </si>
  <si>
    <t>Concentrated mining area with no mappable streams. At least 30 km of total streams affected, likely many more. Streams are tiny, mining completely alters hydrologic pathways.</t>
  </si>
  <si>
    <t>suriname_brokolonka_agm_region</t>
  </si>
  <si>
    <t>suriname_babel_agm_region_TSTM</t>
  </si>
  <si>
    <t>guyana_essequibo_river_st_mary_agm_region</t>
  </si>
  <si>
    <t>Guyana</t>
  </si>
  <si>
    <t xml:space="preserve">Major mining area. Expansion began in 1990s. Expansion accelerated in 2010s. </t>
  </si>
  <si>
    <t xml:space="preserve">Major mining area. Expansion began in early 1990s along channel. Major expansion increase in 2010s. </t>
  </si>
  <si>
    <t>guyana_kamuda_agm_region</t>
  </si>
  <si>
    <t>Long river with several mining districts along it. Downstream mining areas are much more extensive than tiny upstream operations</t>
  </si>
  <si>
    <t>guyana_rio_mazaroni_upper_agm_region</t>
  </si>
  <si>
    <t>Major tributary river mining area. Expansion beginning in late 1990s. Major recent expansion in 2010s.</t>
  </si>
  <si>
    <t>guyana_port_kaituma_agm_reigon</t>
  </si>
  <si>
    <t>guyana_cuyuni_river_agm_region</t>
  </si>
  <si>
    <t>guyana_barama_river_agm_region</t>
  </si>
  <si>
    <t>guyana_barama_river_middle_agm_region</t>
  </si>
  <si>
    <t>guyana_matthews_ridge_south_agm_region</t>
  </si>
  <si>
    <t>guyana_matthews_ridge_agm_region</t>
  </si>
  <si>
    <t>venezuela_reserva_forestal_agm_region</t>
  </si>
  <si>
    <t>Venezuela</t>
  </si>
  <si>
    <t>venezuela_reserva_forestal_lower_agm_region</t>
  </si>
  <si>
    <t>Several mining areas along small tributaries. Began in mid-2000s. Expanded in 2010s.</t>
  </si>
  <si>
    <t>Small mining region along small tributaries in stream headwaters. Near Venezuela border.</t>
  </si>
  <si>
    <t>Small mining area on other side of drainage divide from other Matthews Ridge site. Small mining ponds span width of channel and floodplain, not much flow during dry season.</t>
  </si>
  <si>
    <t>Major mining area near mouth of Cuyuni River. Many mining districts upstream, including across the border in Venezuela. Steady expansion since mid-2000s.</t>
  </si>
  <si>
    <t xml:space="preserve">Major headwaters mining area. Almost every tributary in headwater region is mined. Began mid-2000s and major expansion since. </t>
  </si>
  <si>
    <t xml:space="preserve">Small mining area downstream of major headwaters mining area. </t>
  </si>
  <si>
    <t>Extremely remote mining area in Venezuela. Mid-2000s beginning and modest expansion. Not fully mined all the time. Stream marginal for Landsat mapping.</t>
  </si>
  <si>
    <t>Extremely remote mining area in Venezuela. Mid-2000s beginning and modest expansion. Not fully mined all the time. Stream marginal for Landsat mapping. Stream intersects with larger stream from other headwater mining area.</t>
  </si>
  <si>
    <t>guyana_potaro_river_agm_region</t>
  </si>
  <si>
    <t>Major mining area between rivers near tributary outlet. Began in 1990s, hard to tell what year exactly. Definitely in operation by 1995. Major expansion in 2008. Major expansion in 2010s.</t>
  </si>
  <si>
    <t>guyana_cuyuni_river_aurora_agm_region</t>
  </si>
  <si>
    <t>guyana_cuyuni_river_aurora_upper_agm_region</t>
  </si>
  <si>
    <t>Small mining area with one major area by river main stem. Several smaller areas on small upstream tributaries. Began in 2008 and rapidly expanded. No major change since.</t>
  </si>
  <si>
    <t>venezuela_chicanan_river_las_claritas_agm_region</t>
  </si>
  <si>
    <t>venezuela_guyana_chicanan_agm_region</t>
  </si>
  <si>
    <t>Major mining area with long history. Fully cleared a swath near small river headwaters. Mining extends up all tributaries to headwaters. Many unmapped river reaches. Major expansion in 2010s.</t>
  </si>
  <si>
    <t>venezuela_chicanan_trib_cuaicuru_agm_region</t>
  </si>
  <si>
    <t>venezuela_chicanan_trib_agm_region</t>
  </si>
  <si>
    <t>Mining area with major mining along main stem of river, some mining along first-order tributaries. Possibly began in 1990s but not sure. Major expansion in mid-2010s.</t>
  </si>
  <si>
    <t>venezuela_cuyuni_upper_agm_region</t>
  </si>
  <si>
    <t>Headwater section of Cuyuni River mining. Long history of land clearance along river, but not certain it is mining until 2008. Major expansion in 2008.</t>
  </si>
  <si>
    <t>venezuela_guarento_agm_region</t>
  </si>
  <si>
    <t>Major headwater mining section of Cuyuni River mining. Mining begins in 1980s. Seady expansion after 2000.</t>
  </si>
  <si>
    <t>venezuela_rio_paragua_agm_region</t>
  </si>
  <si>
    <t>Mining area in Venezuelan National Park. Active in the 1990s. Seems partially abandoned during the 2000s. Recent return in 2010s.</t>
  </si>
  <si>
    <t>colombia_cordoba_agm_region_TSTM</t>
  </si>
  <si>
    <t>Colombia</t>
  </si>
  <si>
    <t>venezuela_sucre_bolivar_agm_region</t>
  </si>
  <si>
    <t>Mining area along small tributary. Recent, only beginning in 2010. Not expanded much since.</t>
  </si>
  <si>
    <t>Mid-size mining area on several adjacent headwater tributaries. All too small to map, run directly into a reservoir that could be mapped.</t>
  </si>
  <si>
    <t>colombia_rio_san_pedro_agm_region</t>
  </si>
  <si>
    <t>Small mining area on small tributary stream.</t>
  </si>
  <si>
    <t>colombia_rio_quito_quibdo_agm_region</t>
  </si>
  <si>
    <t>colombia_san_juan_river_paito_agm_region</t>
  </si>
  <si>
    <t>colombia_san_juan_river_torra_agm_region</t>
  </si>
  <si>
    <t>colombia_san_juan_river_charco_hondo_agm_region</t>
  </si>
  <si>
    <t>Major mining area in very cloudy region in eastern Colombia. Rapid expansion in 2010s. Difficult imagery because of clouds.</t>
  </si>
  <si>
    <t>colombia_atrato_river_bebarama_agm_region_TSTM</t>
  </si>
  <si>
    <t>Small dense mining area along Atrato River tributaries. Rapid expansion in 2010s.</t>
  </si>
  <si>
    <t>Small dense mining area along San Juan River tributaries. Rapid expansion in 2010s.</t>
  </si>
  <si>
    <t>colombia_san_juan_river_novita_agm_region</t>
  </si>
  <si>
    <t>colombia_rio_calima_bajo_agm_region</t>
  </si>
  <si>
    <t>Small mining area in first-order tributary of San Juan River.</t>
  </si>
  <si>
    <t>colombia_rio_telembi_agm_region</t>
  </si>
  <si>
    <t>Small mining area. Seems to begin in 2010s. Sparse imagery.</t>
  </si>
  <si>
    <t>ecuador_el_progreso_agm_region_TSTM</t>
  </si>
  <si>
    <t>Ecuador</t>
  </si>
  <si>
    <t>ecuador_rio_bogota_santa_rita_agm_region_TSTM</t>
  </si>
  <si>
    <t>ecuador_tululbi_agm_region</t>
  </si>
  <si>
    <t>ecuador_playa_de_oro_agm_region</t>
  </si>
  <si>
    <t>Small mining area. Seems to begin in mid 2010s. Sparse imagery.</t>
  </si>
  <si>
    <t>ecuador_cinco_de_junio_agm_region</t>
  </si>
  <si>
    <t>ecuador_rio_rircay_agm_region</t>
  </si>
  <si>
    <t>low</t>
  </si>
  <si>
    <t>Road building</t>
  </si>
  <si>
    <t>Small mining area. Seems to begin in mid 2010s. Major road and dam building during same period. Difficult to disentangle because occurs in narrow upper reaches of river.</t>
  </si>
  <si>
    <t>ecuador_shaime_agm_region</t>
  </si>
  <si>
    <t>ecuador_nangartiza_conguime_agm_region</t>
  </si>
  <si>
    <t xml:space="preserve">Mining area along the river. Main mining district along channel with minor mining areas upstream. </t>
  </si>
  <si>
    <t>ecuador_rio_nambija_agm_region</t>
  </si>
  <si>
    <t>ecuador_rio_calera_agm_region</t>
  </si>
  <si>
    <t>brazil_rio_novo_upper_agm_region</t>
  </si>
  <si>
    <t>Small intense mining area with long history. Begins sharply in late 1980s. Persists to present.</t>
  </si>
  <si>
    <t>brazil_rio_novo_agm_region</t>
  </si>
  <si>
    <t>Small intense mining area with long history. Present at beginning of Landsat record. Rapid expansion in 1980s. Stasis in the 1990s. Possible abandonment in 2000s, but difficult to tell. Active in late 2010s.</t>
  </si>
  <si>
    <t>brazil_rio_tocantins_upper_agm_region</t>
  </si>
  <si>
    <t>brazil_jamanxim_river_jardim_do_ouro_agm_region</t>
  </si>
  <si>
    <t>Small intense mining area with long history. Present at beginning of Landsat record. Rapid expansion in 1980s. Stasis in the 1990s. Possible abandonment in 2000s, but difficult to tell. Major expansion in late 2010s.</t>
  </si>
  <si>
    <t>brazil_rio_tapajos_porto_rico_agm_region</t>
  </si>
  <si>
    <t>Small intense mining area with long history. Present at beginning of Landsat record. Rapid expansion in 1980s. Stasis in the 1990s. Possible abandonment in 2000s, but difficult to tell. Expansion in late 2010s.</t>
  </si>
  <si>
    <t>brazil_rio_crepori_agm_region</t>
  </si>
  <si>
    <t>brazil_rio_tapajos_upper_agm_region</t>
  </si>
  <si>
    <t>brazil_rio_tapajos_trib_2_agm_region</t>
  </si>
  <si>
    <t>brazil_rio_tapajos_trib_1_agm_region</t>
  </si>
  <si>
    <t>Large intense mining area with long history. Present at beginning of Landsat record. Rapid expansion in 1980s. Stasis in the 1990s. Expansion in late 2010s.</t>
  </si>
  <si>
    <t>brazil_floresta_do_amana_agm_region</t>
  </si>
  <si>
    <t>Intense mining area with long history. Present at beginning of Landsat record. Rapid expansion in 1980s. Stasis in the 1990s. Possible abandonment in 2000s, but difficult to tell. Major expansion in late 2010s.</t>
  </si>
  <si>
    <t>brazil_lourenco_agm_region</t>
  </si>
  <si>
    <t>brazil_xingu_river_taboca_agm_region_TSTM</t>
  </si>
  <si>
    <t>brazil_kayapo_preserve_agm_region</t>
  </si>
  <si>
    <t>brazil_morada_do_sol_agm_region</t>
  </si>
  <si>
    <t>Small mining area with long history. Present at beginning of Landsat record. High activity in 1980s and 1990s. Seemingly abandoned in 2000s. New activity and possible minor expansion in 2010s.</t>
  </si>
  <si>
    <t>Small mining area with long history. Present at beginning of Landsat record. High activity in 1980s and 1990s. Seemingly abandoned in 2000s. Major remining activities begin in 2014.</t>
  </si>
  <si>
    <t>Small mining area along first-order tributary to Xingu River.</t>
  </si>
  <si>
    <t>brazil_luar_da_praia_agm_region</t>
  </si>
  <si>
    <t>Small mining area. Mining begins in late 1980s, just after beginning of Landsat record. High activity in 1980s and early 1990s. Seemingly abandoned in 2000s. Remining of area begins around 2012 continues to 2022.</t>
  </si>
  <si>
    <t>brazil_jamanxim_river_agm_region</t>
  </si>
  <si>
    <t>brazil_riozinho_das_arraias_agm_region_TSTM</t>
  </si>
  <si>
    <t xml:space="preserve">Small mining area with long history. </t>
  </si>
  <si>
    <t>Small miningarea with long history. Begins in late 1980s. Active through 1990s. Inactive during 2000s. Some new activity in 2010s.</t>
  </si>
  <si>
    <t>french_guiana_maripasoula_upper_agm_region</t>
  </si>
  <si>
    <t>French Guiana</t>
  </si>
  <si>
    <t>french_guiana_dorlin_agm_region</t>
  </si>
  <si>
    <t>french_guiana_cocoye_agm_region</t>
  </si>
  <si>
    <t>french_guiana_saul_agm_region</t>
  </si>
  <si>
    <t>french_guiana_mana_river_agm_region</t>
  </si>
  <si>
    <t>suriname_maripasoula_agm_region</t>
  </si>
  <si>
    <t>suriname_lawa_river_agm_region</t>
  </si>
  <si>
    <t>venezuela_rio_caroni_upper_agm_region</t>
  </si>
  <si>
    <t>venezuela_caroni_up</t>
  </si>
  <si>
    <t>venezuela_caroni_dn</t>
  </si>
  <si>
    <t>venezuela_rio_yuruari_el_callao_agm_region</t>
  </si>
  <si>
    <t>Mining district present in first Landsat images. Lull or halt in late 1990s and 2000s. Return and expansion in 2013.</t>
  </si>
  <si>
    <t>venezuela_yapacana_south_agm_region_TSTM</t>
  </si>
  <si>
    <t>venezuela_yapacana_agm_region_TSTM</t>
  </si>
  <si>
    <t>Small mining area along Orinoco River. Limited hydrologic expression.</t>
  </si>
  <si>
    <t>colombia_rio_caqueta_puerto_limon_agm_region_TSTM</t>
  </si>
  <si>
    <t>colombia_rio_bagre_upper_agm_region_TSTM</t>
  </si>
  <si>
    <t>colombia_nechi</t>
  </si>
  <si>
    <t>colombia_mona_agm_region</t>
  </si>
  <si>
    <t>Small mining district on low-order streams. Begins in 2010 and expands rapidly. Mining not restriced to channel, occurs on terraces and hillsides.</t>
  </si>
  <si>
    <t>colombia_rio_tigui_agm_region_TSTM</t>
  </si>
  <si>
    <t>colombia_villa_uribe_agm_region</t>
  </si>
  <si>
    <t>Mining area in many tributaries upstream of main Nechi River mining area. Begins later than downstream mining districts. Begins in early 2010s and rapidly expands to all nearby tributaries.</t>
  </si>
  <si>
    <t>Mining area in many tributaries upstream of main Nechi River mining area. Begins later than downstream mining districts. Begins in late 2000s and rapidly expands.</t>
  </si>
  <si>
    <t>Mining area tributary upstream of main Nechi River mining area. Begins later than downstream mining districts. Begins in late 2000s and rapidly expands. Last 20 km has some nearby clear lakes that may dampen the AGM signal.</t>
  </si>
  <si>
    <t>colombia_cienaga_el_popal_agm_region_TSTM</t>
  </si>
  <si>
    <t>Small intense mining area with long history. Present in first Landsat images. Abandoned in late 1990s but remining begins in late 2000s.</t>
  </si>
  <si>
    <t>colombia_pueblo_nuevo_agm_region_TSTM</t>
  </si>
  <si>
    <t>Small mining area on low-order stream.</t>
  </si>
  <si>
    <t>colombia_vijagual_agm_region_TSTM</t>
  </si>
  <si>
    <t>colombia_norosi_agm_region_TSTM</t>
  </si>
  <si>
    <t>Major mining area on low-order stream.</t>
  </si>
  <si>
    <t>colombia_tiquisio_agm_region_TSTM</t>
  </si>
  <si>
    <t>colombia_cano_bijara_agm_region_TSTM</t>
  </si>
  <si>
    <t>honduras_rio_guayape_agm_region</t>
  </si>
  <si>
    <t>Stream channel mining on narrow stream, upper section.</t>
  </si>
  <si>
    <t>Stream channel mining on narrow stream, lower section.</t>
  </si>
  <si>
    <t>honduras_rio_guayape_lower_agm_region</t>
  </si>
  <si>
    <t>indonesia_sungai_milango_river_agm_region</t>
  </si>
  <si>
    <t>Mining begins in 2010s. Small headwater mining operation. Mountain-top and mountain-side removal near drainage divide. Some streamside and stream channel mining farther downstream.</t>
  </si>
  <si>
    <t>indonesia_north_sulawesi_gorontalo_agm_region_TSTM</t>
  </si>
  <si>
    <t>Major mining district, now legal. Ouwned by Gorontalo Sejahtera Mining (GSM), subsidiary of J Resources. Mining present since 1980s. Major mountain-top removal and alluvial work.</t>
  </si>
  <si>
    <t>indonesia_diapati_mtn_mining_region_TSTM</t>
  </si>
  <si>
    <t>Headwater mining area. Near drainage divide. Very poor imagery. Difficult to assess beginning of mining.</t>
  </si>
  <si>
    <t>myanmar_kawbyin_agm_region_TSTM</t>
  </si>
  <si>
    <t>Small dense mining area in two headwater tributaries. Cannot yet detect downstream hydrologic expression. Rapid expansion in 2014 then a lull. Appears to have renewed activity in 2020.</t>
  </si>
  <si>
    <t>myanmar_sittang_gold_east</t>
  </si>
  <si>
    <t>myanmar_peinnegyaung_agm_region</t>
  </si>
  <si>
    <t>Major mining area along small tributary. Major expansion in 2010s but may have been present prior. Part of a larger mining district.</t>
  </si>
  <si>
    <t>myanmar_mekahta_agm_region</t>
  </si>
  <si>
    <t>myanmar_sittang_gold</t>
  </si>
  <si>
    <t>Large mining area in headwaters of small tributary. Major activity since early 2010s. Flows into next tributary just upstream of combined confluence with Sittang River.</t>
  </si>
  <si>
    <t>myanmar_mali_kha_river_yunrang_agm_region</t>
  </si>
  <si>
    <t>myanmar_north_mali_kha_river_chipwi_agm_region</t>
  </si>
  <si>
    <t>Mining area in and near channel on small tributary. Begins in mid-2000s with rapid expansion. Possible abandonmnent in late 2010s.</t>
  </si>
  <si>
    <t>myanmar_lalawng_ga_agm_region</t>
  </si>
  <si>
    <t>Major headwater mining area. Rapid expansion in early 2000s. Then abandonment in 2010s, with some exceptions where there continues to be expansion.</t>
  </si>
  <si>
    <t>myanmar_shin_bway_yang_agm_region</t>
  </si>
  <si>
    <t>myanmar_irrawaddy_gold_upper</t>
  </si>
  <si>
    <t>Small intense mining near mainstem of upland Irrawady River. Development in valley beginning in 1980s or before, but mining beins in earnest in 2000. Rapid expansion in early 2000s. Steady expansion since 2005. Possible abandonment in late 2010s.</t>
  </si>
  <si>
    <t>myanmar_chindwin_river_chaumawng_ga_agm_region</t>
  </si>
  <si>
    <t>myanmar_chaumawng_ga_agm_region</t>
  </si>
  <si>
    <t>Major miing area on small tributary to the upper Irrawaddy River. Operations begin in some tributaries in 2000. Major expansion to all tributaries in 2000s. Mining activity appears to wane after 2014.</t>
  </si>
  <si>
    <t>myanmar_chindwin_river_hkamti_agm_region</t>
  </si>
  <si>
    <t>Major mining area. Begins small in 2008. Expands rapidly in 2010s. Extends to nearby tributary in 2010s.</t>
  </si>
  <si>
    <t>myanmar_uyu_river_sezin_agm_region</t>
  </si>
  <si>
    <t>myanmar_uyu_gold_northcentral</t>
  </si>
  <si>
    <t>Major minng area. Perhaps largest in Myanmar. Begins as transition from agriculture in late 1980s or early 1990s. Major mining both upstream and downstream as well.</t>
  </si>
  <si>
    <t>myanmar_uyu_river_mingon_agm_region</t>
  </si>
  <si>
    <t>Major mining area on tributary. Begins sometime in the 1990s. Major expansion through the 2010s. Possible easing of activity in late 2010s.</t>
  </si>
  <si>
    <t>myanmar_mu_river_migyaung_in_agm_region</t>
  </si>
  <si>
    <t>myanmar_mu_river_migyaung_in_agm</t>
  </si>
  <si>
    <t>Small mining area along small tributary. Tributary is dammed in late 2000s. Prior to damming, mining occurred in several headwater tributaries. Mining continues upstream of dam along main channel through 2010s.</t>
  </si>
  <si>
    <t>myanmar_uyu_river_homalin_agm_region</t>
  </si>
  <si>
    <t>Major mining area long several first-order tributaries to Uyu river and along Uyu River itself. Begins in mid-1990s and rapidly increases. Continues to expand through 2010s.</t>
  </si>
  <si>
    <t>myanmar_gadu_agm_region</t>
  </si>
  <si>
    <t>myanmar_kabaunggya_agm_region_TSTM</t>
  </si>
  <si>
    <t>myanmar_lower_mu_river_agm</t>
  </si>
  <si>
    <t>Mining district in headwater streams. Feeds two slightly larger streams, but both still too small to map. Larger Mu River downstream is closest mappable section.</t>
  </si>
  <si>
    <t>Small tributary mining area to lower Chidwin River. Expanded beginning in 2013.</t>
  </si>
  <si>
    <t>myanmar_chindwin_gold_lower</t>
  </si>
  <si>
    <t>myanmar_chaungzon_agm_region_TSTM</t>
  </si>
  <si>
    <t>Small recent mining area on tributary to Chidwin River.</t>
  </si>
  <si>
    <t>myanmar_kalat_agm_region</t>
  </si>
  <si>
    <t>myanmar_irrawaddy_kalat_agm_region</t>
  </si>
  <si>
    <t>Small streamside mining district along long reach of tributary. Begins in late 2000s. Major expansion in early 2010s. May have some abandonment after that.</t>
  </si>
  <si>
    <t>myanmar_tonpin_agm_region</t>
  </si>
  <si>
    <t>Mining district with mining along several small tributaries. Begins in 2002 with moderate activity in 2000s. Major expansion in 2010s.</t>
  </si>
  <si>
    <t>myanmar_tatlwin_agm_region</t>
  </si>
  <si>
    <t>myanmar_maw_luu_agm_region</t>
  </si>
  <si>
    <t>myanmar_namsi_awng_agm_region</t>
  </si>
  <si>
    <t>Mining district with mining along several small tributaries. Begins in 2003 with moderate activity in 2000s. Major expansion in 2010s.</t>
  </si>
  <si>
    <t>Small mining area with mining in a small drainage. Begins in late 2000s with slow expansion after.</t>
  </si>
  <si>
    <t>Small mining area along small tributary. Mining begins in early 2000s. Moderate increase in 2010s.</t>
  </si>
  <si>
    <t>myanmar_mawhun_agm_region</t>
  </si>
  <si>
    <t>Small intense mining area in headwater stream. Upstream-most area with intense pit mining operation. Lower operations more conventional stream mining. Begins in late 2000s and increases rapidly through mid-2010s.</t>
  </si>
  <si>
    <t>myanmar_shaduzup_agm_region</t>
  </si>
  <si>
    <t>myanmar_chishidu_agm_region_TSTM</t>
  </si>
  <si>
    <t xml:space="preserve">Small mining area on tributary. </t>
  </si>
  <si>
    <t>myanmar_loipaw_agm_region_TSTM</t>
  </si>
  <si>
    <t>Small mining area in headwaters. Sprawling footprint in valley. Begins in early 2000s. Refocused and shifted during 2010s.</t>
  </si>
  <si>
    <t>Small mining area along channel in mountain stream.</t>
  </si>
  <si>
    <t>myanmar_sikaw_agm_region</t>
  </si>
  <si>
    <t>Several small mining areas in a medium-sized tributary watershed. Appears to begin in the mid-2000s and expand afterwards.</t>
  </si>
  <si>
    <t>myanmar_irrawaddy_lower_main_stem</t>
  </si>
  <si>
    <t>myanmar_kunchaung_agm_region</t>
  </si>
  <si>
    <t>Small mining area along Shweli River. Begins in 2008 and expands rapidly.</t>
  </si>
  <si>
    <t>myanmar_kyatpyin_agm_region</t>
  </si>
  <si>
    <t>myanmar_maing_nawng_agm_region_TSTM</t>
  </si>
  <si>
    <t>Intense mining area. Streams drain to nearby lake. Heavily modified channel and floodplains/terraces/mountainsides. Begins in early 2000s and expands. Rapid second expansion in 2010s.</t>
  </si>
  <si>
    <t>myanmar_chindwin_river_ningbyen_agm_region</t>
  </si>
  <si>
    <t>Small mining area on tributary. Begins in 2013 with rapid expansion. Seemingly abandoned almost immediately in late 2010s.</t>
  </si>
  <si>
    <t>venezuela_rio_caroni_lower_agm_region</t>
  </si>
  <si>
    <t>Small mining area along main stem of Caroni River.</t>
  </si>
  <si>
    <t>indonesia_batang_hari_bedaro_agm_region</t>
  </si>
  <si>
    <t>Small intense mining area along tributary of stream.</t>
  </si>
  <si>
    <t>indonesia_batang_hari_river_muarakumpe_agm_region</t>
  </si>
  <si>
    <t>Small intense mining area along tributary of stream. Seems to be at least partially abandoned in 2010s.</t>
  </si>
  <si>
    <t>indonesia_batang_hari_trib3</t>
  </si>
  <si>
    <t>indonesia_batang_hari_tanahperioek_agm_region</t>
  </si>
  <si>
    <t>Small mining district near major mined tributary (batang_hari_trib3). Mining areas on both north and south side of river. South side begins first in 2002. North side begins in 2012. North side seems relatively short lived. South side more persistent, but may have some abandonment in late 2010s.</t>
  </si>
  <si>
    <t>Streamside mining area.</t>
  </si>
  <si>
    <t>indonesia_jambi</t>
  </si>
  <si>
    <t>indonesia_tebingtinggi_agm_region</t>
  </si>
  <si>
    <t>Mining district in several tributaries. Begins slowly in 2000. Rapid expansion in late 2000s.</t>
  </si>
  <si>
    <t>indonesia_doesoenpasirmajang_agm_region</t>
  </si>
  <si>
    <t>Mining district along length of tributary to Batang Hari River. Begins in mid-2000s and rapidly expands to full length of tributary.</t>
  </si>
  <si>
    <t>indonesia_batang_hari_gasing_agm_region</t>
  </si>
  <si>
    <t>Mining district in headwaters of Batang Hari River. Begins in early 2010s. Expands rapidly along stream channels in tributary network.</t>
  </si>
  <si>
    <t>indonesia_poelaupandan</t>
  </si>
  <si>
    <t>Mining district on tributary to Batang Hari River. Begins in early 2000s. Rapid expansion along multiple small tributaries.</t>
  </si>
  <si>
    <t>Mining district on tributary to Batang Hari River tributary. Begins in early 2000s. Rapid expansion.</t>
  </si>
  <si>
    <t>indonesia_indiragiri_river_kelajang_agm_region</t>
  </si>
  <si>
    <t>Begins in late 2000s and early 2010s. Rapid expansion then possible abandonment in late 2010s.</t>
  </si>
  <si>
    <t>indonesia_inderagiri_muara_agm_region</t>
  </si>
  <si>
    <t>indonesia_inderagiri_taluk_agm_region</t>
  </si>
  <si>
    <t>Mining district along Inderagiri River. Begins in mid-2000s and rapidly expands. Small tributary empties into Inderagiri.</t>
  </si>
  <si>
    <t>Headwaters mining district for Inderagiri River. Several mining operations around, including pit mining that begins before Landsat record. Mining operations expand in 2010s.</t>
  </si>
  <si>
    <t>indonesia_inderagiri</t>
  </si>
  <si>
    <t>colombia_gran_colombia_agm_region_TSTM</t>
  </si>
  <si>
    <t>Small mountain and headwater stream mining area. Not much hydrologic expression and tiny streams, so too small to map.</t>
  </si>
  <si>
    <t>peru_las_piedras_agm_region</t>
  </si>
  <si>
    <t>Small mining area in protected forest. Begins in 2007 and appears to come and go through the years to present.</t>
  </si>
  <si>
    <t>colombia_rio_mata_agm_region_TSTM</t>
  </si>
  <si>
    <t>Small mining area in headwaters of colombia_antioquia_agm_region. Too small to map but many kilometres of affected streams. Beginning in 2009.</t>
  </si>
  <si>
    <t>russia_yenisei_novaya_agm_region</t>
  </si>
  <si>
    <t>Small mining area with a long history. Present at beginning of the Landsat record. Some activity in the 1990s and 2000s but also lulls. Seemingly a major uptick in activity in 2010s.</t>
  </si>
  <si>
    <t>russia_reka_bolshoy_pit_agm_region</t>
  </si>
  <si>
    <t>russia_reka_bolshoy_pit_partizansk_agm_region</t>
  </si>
  <si>
    <t>russia_yenisei_yuzhno_agm_region</t>
  </si>
  <si>
    <t>russia_reka_zolotoy_kitat_agm_region</t>
  </si>
  <si>
    <t>nigeria_ijesa_agm_region_TSTM</t>
  </si>
  <si>
    <t>Small mining area. Very narrow stream. Far-reaching effects but narrow even downstream.</t>
  </si>
  <si>
    <t>mozambique_buzi_river_mining_region</t>
  </si>
  <si>
    <t>Small mining area with major effect on low-discharge Buzi River. Begins in 2004 and expands gradually. Hillside and gully mining predominate over channel mining.</t>
  </si>
  <si>
    <t>mozambique_mavita_agm_region</t>
  </si>
  <si>
    <t>Very small mining area. Gully mining on tiny headwaters.</t>
  </si>
  <si>
    <t>mozambique_manica_zimbabwe_border_agm_region</t>
  </si>
  <si>
    <t>Small mining area on the border of Mozambique and Zimbabwe. Stream runs through Zimbabwe then reenters Mozambique and flows to the ocean. Mining begins in early 2000s and steadily increases. Arid area with limited flow during dry season may make detection challenging.</t>
  </si>
  <si>
    <t>mozambique_manica_TSTM</t>
  </si>
  <si>
    <t>Intense local mining area with several mines around town of Manica, Mozambique. In general, water flows to dammed lake nearby without getting to detectable widths.</t>
  </si>
  <si>
    <t>https://www.afrik21.africa/en/mozambique-manica-authorities-crack-down-on-polluters-of-the-rovue-river/</t>
  </si>
  <si>
    <t>sierra_leone_sewa_river_agm_region</t>
  </si>
  <si>
    <t>Sierra Leone</t>
  </si>
  <si>
    <t>Africa</t>
  </si>
  <si>
    <t>Diamonds</t>
  </si>
  <si>
    <t>Mining area with gold and diamond production. Headwaters of a small river. Begins in mid-2000s but stalls until mid-2010s. Major expansion in mid-2010s and late-2010s.</t>
  </si>
  <si>
    <t>gambia_koulountu_agm_region_TSTM</t>
  </si>
  <si>
    <t>Gambia</t>
  </si>
  <si>
    <t>senegal_river_gambie_agm_region_TSTM</t>
  </si>
  <si>
    <t>Senegal</t>
  </si>
  <si>
    <t>Very small mining area. Sparse imagery so difficult to determine start date. Associated with more formal pit mine.</t>
  </si>
  <si>
    <t>Very small mining area on tributary to Gambia River. Sparse imagery so difficult to determine start year.</t>
  </si>
  <si>
    <t>russia_tumnin_agm_region_TSTM</t>
  </si>
  <si>
    <t>Small mining area with long history. Begins in late 1980s and continues intermittently through the present.</t>
  </si>
  <si>
    <t>russia_tumnin_tributary_agm_region_TSTM</t>
  </si>
  <si>
    <t>laos_antoum_agm_region</t>
  </si>
  <si>
    <t>Honduras</t>
  </si>
  <si>
    <t>North America</t>
  </si>
  <si>
    <t>Russia</t>
  </si>
  <si>
    <t>Nigeria</t>
  </si>
  <si>
    <t>Mozambique</t>
  </si>
  <si>
    <t>peru_madre_de_dios_agm_region</t>
  </si>
  <si>
    <t>Delta mining district in Madre de Dios. Present at beginning of Landsat record. Rapid expansion in 1980s and early 1990s. Then stable or slower increase for decades.</t>
  </si>
  <si>
    <t>Upstream of Delta along main stem of Rio Inambari. Mining begins in early 2000s.</t>
  </si>
  <si>
    <t>Mining district on tiny tributary to Inambari. Mining begins in early 2000s.</t>
  </si>
  <si>
    <t>Mining district on tributary to Rio Inambari. Mining begins in late 2000s and increases rapidly in 2010s.</t>
  </si>
  <si>
    <t>peru_rio_malinowski_agm_region</t>
  </si>
  <si>
    <t>peru_la_pampa_south_agm_region</t>
  </si>
  <si>
    <t>peru_rio_quimiri_downstream</t>
  </si>
  <si>
    <t>peru_delta_agm_region</t>
  </si>
  <si>
    <t>peru_rio_inambari_channel_agm_region</t>
  </si>
  <si>
    <t>peru_la_pampa_north_agm_region</t>
  </si>
  <si>
    <t>peru_mazuko_agm_region</t>
  </si>
  <si>
    <t>peru_alto_malinowski_agm_region</t>
  </si>
  <si>
    <t>Mining district on tributary to Rio Inambari. Mining begins in early 2000s and increases steadily.</t>
  </si>
  <si>
    <t>Mining district in headwaters of Rio Malinowski. Begins in early 2010s and expands rapidly to become one of the most intensively mined districts in the Madre de Dios Region.</t>
  </si>
  <si>
    <t>Mining district along main stem of Rio Malinowski. Begins in mid-2000s and increases rapidly. Appears to be only partially affected by 2019 intervention Operation Mercury.</t>
  </si>
  <si>
    <t>peru_rio_malinowski_middle_agm_region</t>
  </si>
  <si>
    <t>Mining district in and along the main stem channel of Rio Malinowski. Begins in the mid-2000s and does not expand much. Likely not of major regional importance.</t>
  </si>
  <si>
    <t>Mining district in La Pampa south of the Interoceanic Highway. In the protected Tambopata Preserve. Mining begins in 2011 and expands rapidly to one of the most intensively mined alluvial regions on the planet. Mining ceases abruptly in Feb. 2019 with the beginning of Operation Mercury, a Government of Peru conservation enforcemnt action. Some return to mining appears to occur in 2021.</t>
  </si>
  <si>
    <t>Major mining area called Delta along Rio Colorado in Madre De Dios Region. Present at the beginning of Landsat record. Increases rapidly in 1980s and 1990s. Reaches an approximate steady-state of expansion in the 2000s.</t>
  </si>
  <si>
    <t>peru_rio_colorado_agm_region</t>
  </si>
  <si>
    <t>peru_rio_araza_agm_region</t>
  </si>
  <si>
    <t>agm0217</t>
  </si>
  <si>
    <t>agm0218</t>
  </si>
  <si>
    <t>agm0219</t>
  </si>
  <si>
    <t>agm0220</t>
  </si>
  <si>
    <t>agm0221</t>
  </si>
  <si>
    <t>agm0222</t>
  </si>
  <si>
    <t>agm0223</t>
  </si>
  <si>
    <t>agm0224</t>
  </si>
  <si>
    <t>agm0225</t>
  </si>
  <si>
    <t>agm0226</t>
  </si>
  <si>
    <t>agm0227</t>
  </si>
  <si>
    <t>agm0228</t>
  </si>
  <si>
    <t>agm0229</t>
  </si>
  <si>
    <t>agm0230</t>
  </si>
  <si>
    <t>agm0231</t>
  </si>
  <si>
    <t>agm0232</t>
  </si>
  <si>
    <t>agm0233</t>
  </si>
  <si>
    <t>agm0234</t>
  </si>
  <si>
    <t>agm0235</t>
  </si>
  <si>
    <t>agm0236</t>
  </si>
  <si>
    <t>agm0237</t>
  </si>
  <si>
    <t>agm0238</t>
  </si>
  <si>
    <t>agm0239</t>
  </si>
  <si>
    <t>agm0240</t>
  </si>
  <si>
    <t>agm0241</t>
  </si>
  <si>
    <t>agm0242</t>
  </si>
  <si>
    <t>agm0243</t>
  </si>
  <si>
    <t>agm0244</t>
  </si>
  <si>
    <t>agm0245</t>
  </si>
  <si>
    <t>agm0246</t>
  </si>
  <si>
    <t>agm0247</t>
  </si>
  <si>
    <t>agm0248</t>
  </si>
  <si>
    <t>agm0249</t>
  </si>
  <si>
    <t>agm0250</t>
  </si>
  <si>
    <t>agm0251</t>
  </si>
  <si>
    <t>agm0252</t>
  </si>
  <si>
    <t>agm0253</t>
  </si>
  <si>
    <t>agm0254</t>
  </si>
  <si>
    <t>agm0255</t>
  </si>
  <si>
    <t>agm0256</t>
  </si>
  <si>
    <t>agm0257</t>
  </si>
  <si>
    <t>agm0258</t>
  </si>
  <si>
    <t>agm0259</t>
  </si>
  <si>
    <t>agm0260</t>
  </si>
  <si>
    <t>agm0261</t>
  </si>
  <si>
    <t>agm0262</t>
  </si>
  <si>
    <t>agm0263</t>
  </si>
  <si>
    <t>agm0264</t>
  </si>
  <si>
    <t>agm0265</t>
  </si>
  <si>
    <t>agm0266</t>
  </si>
  <si>
    <t>agm0267</t>
  </si>
  <si>
    <t>agm0268</t>
  </si>
  <si>
    <t>agm0269</t>
  </si>
  <si>
    <t>agm0270</t>
  </si>
  <si>
    <t>agm0271</t>
  </si>
  <si>
    <t>agm0272</t>
  </si>
  <si>
    <t>agm0273</t>
  </si>
  <si>
    <t>agm0274</t>
  </si>
  <si>
    <t>agm0275</t>
  </si>
  <si>
    <t>agm0276</t>
  </si>
  <si>
    <t>agm0277</t>
  </si>
  <si>
    <t>agm0278</t>
  </si>
  <si>
    <t>agm0279</t>
  </si>
  <si>
    <t>agm0280</t>
  </si>
  <si>
    <t>agm0281</t>
  </si>
  <si>
    <t>agm0282</t>
  </si>
  <si>
    <t>agm0283</t>
  </si>
  <si>
    <t>agm0284</t>
  </si>
  <si>
    <t>agm0285</t>
  </si>
  <si>
    <t>agm0286</t>
  </si>
  <si>
    <t>agm0287</t>
  </si>
  <si>
    <t>agm0288</t>
  </si>
  <si>
    <t>agm0289</t>
  </si>
  <si>
    <t>agm0290</t>
  </si>
  <si>
    <t>agm0291</t>
  </si>
  <si>
    <t>agm0292</t>
  </si>
  <si>
    <t>agm0293</t>
  </si>
  <si>
    <t>agm0294</t>
  </si>
  <si>
    <t>agm0295</t>
  </si>
  <si>
    <t>agm0296</t>
  </si>
  <si>
    <t>agm0297</t>
  </si>
  <si>
    <t>agm0298</t>
  </si>
  <si>
    <t>agm0299</t>
  </si>
  <si>
    <t>agm0300</t>
  </si>
  <si>
    <t>peru_rio_colorado_delta_agm_region</t>
  </si>
  <si>
    <t>peru_rio_colorado_tributary_reference_region</t>
  </si>
  <si>
    <t>Reference</t>
  </si>
  <si>
    <t>peru_rio_huasoroco_agm_region</t>
  </si>
  <si>
    <t>Reference reach (if "Reference", ref. reach; if name of reach, that reach is ref. reach for this row)</t>
  </si>
  <si>
    <t>Reference reach for Rio Colorado in Madre De Dios Region. Some mining bleeds into this reach in 2010s, but minimal, especially compared to Rio Colorado impacts.</t>
  </si>
  <si>
    <t>peru_madre_de_dios_main_stem_agm_region</t>
  </si>
  <si>
    <t>Alluvial mining along main stem and floodplain of Madre De Dios River. Begins in early 2000s and increases steadily.</t>
  </si>
  <si>
    <t>russia_koryak_plateau</t>
  </si>
  <si>
    <t>Small mining area. Begins in mid-1990s, though some presence before that. Rapid expansion until early 2000s. Then abandonment until new expansion in 2010s. May have effective containment.</t>
  </si>
  <si>
    <t>Major mining area with long history. Begins in early 1990s with modest expansion in 1990s. Rapid expansion in early 2000s. Second major expansion up nearby tributaries in 2010s. One of few arid-land alluvial mining areas.</t>
  </si>
  <si>
    <t>bolivia_mayaya_agm_region</t>
  </si>
  <si>
    <t>bolivia_mapiri_agm_region</t>
  </si>
  <si>
    <t>bolivia_achipiri_agm_region</t>
  </si>
  <si>
    <t>Bolivia</t>
  </si>
  <si>
    <t>bolivia_charopampa_agm_region</t>
  </si>
  <si>
    <t>Major mining area mostly along a tributary. Begins in mid-2000s, but poor imagery. Major expansion in 2010s.</t>
  </si>
  <si>
    <t>Major mining area mostly along main stem of river in narrow valley. Begins in 2010s and expands rapidly.</t>
  </si>
  <si>
    <t>Small mining area in mountainous area. Tributaries are too small to map.</t>
  </si>
  <si>
    <t>madagascar_toliara_agm_region</t>
  </si>
  <si>
    <t>Small riverside pit with far-reaching effects. Arid region. Abundant sediment around. Large tailings pile avalanching into river.</t>
  </si>
  <si>
    <t>Small pit mine near river, with drainage to river. Begins in early 2000s and appears to be abandoned by late 2010s.</t>
  </si>
  <si>
    <t>https://news.mongabay.com/2016/10/gold-rush-in-bolivia-sparks-conflict-between-miners-and-the-community/</t>
  </si>
  <si>
    <t>madagascar_ilakala_agm_region</t>
  </si>
  <si>
    <t>Madagascar</t>
  </si>
  <si>
    <t>Small mining area with major river reconfiguration. Arid headwaters of small stream. Mining begins in early 2000s.</t>
  </si>
  <si>
    <t>Small mining area in single small tributary. Begins in early 2010s.</t>
  </si>
  <si>
    <t>madagascar_maninday_agm_region_TSTM</t>
  </si>
  <si>
    <t>madagascar_ambinany_agm_region_TSTM</t>
  </si>
  <si>
    <t>ghana_kumasi_agm_region</t>
  </si>
  <si>
    <t>ghana_kumasi</t>
  </si>
  <si>
    <t>Ghana</t>
  </si>
  <si>
    <t>Major mining area in small river. Begins in 2010 and rapidly expands.</t>
  </si>
  <si>
    <t>ghana_pra_dn</t>
  </si>
  <si>
    <t>ghana_pra_up_agm_region</t>
  </si>
  <si>
    <t>ghana_pra_up</t>
  </si>
  <si>
    <t>ghana_ankobra_river_agm</t>
  </si>
  <si>
    <t>ghana_ankobra_river_agm_region</t>
  </si>
  <si>
    <t>Major mining area. Begins in late 2000s. Rapidly expands.</t>
  </si>
  <si>
    <t>ghana_tano_river_agm</t>
  </si>
  <si>
    <t>ghana_tano_river_agm_region</t>
  </si>
  <si>
    <t>nigeria_ogun_river_agm_region</t>
  </si>
  <si>
    <t>Mining along small river. May also be sand mining. Also mining in nearby Loburo, but ot obviously connected to this hydrologic system.</t>
  </si>
  <si>
    <t>mozambique_niassa_agm_region</t>
  </si>
  <si>
    <t>mozambique_niassa</t>
  </si>
  <si>
    <t>Headwater stream mining area. Begins in late 1990s. Rapid increase after 2000. Tapering in late 2000s early 2010s. Late 2010s resurgence.</t>
  </si>
  <si>
    <t>cameroon_lom_river_betare_agm_region</t>
  </si>
  <si>
    <t>cameroon_lom_river_wakaso_agm_region</t>
  </si>
  <si>
    <t>cameroon_kadei_river_agm_region</t>
  </si>
  <si>
    <t>Small mining area along several first-order tributaries of the Kadei River.</t>
  </si>
  <si>
    <t>Central African Republic</t>
  </si>
  <si>
    <t>cameroon_kadei_river_batouri_agm_region</t>
  </si>
  <si>
    <t>Small mining area along a first-order tributary of the Kadei River.</t>
  </si>
  <si>
    <t>Cameroon</t>
  </si>
  <si>
    <t>Major mining area in headwaters of Kadei River. Begins in early 2010s. Rapid expansion in late 2010s.</t>
  </si>
  <si>
    <t>central_african_republic_kadei_river_sosso_agm_region</t>
  </si>
  <si>
    <t>https://www.voanews.com/a/africa_cameroon-clears-illegal-miners-border-village-after-landslide-kills-27/6206520.html</t>
  </si>
  <si>
    <t>central_african_republic_mambere_river_abba_agm_region</t>
  </si>
  <si>
    <t>central_african_republic_mambere_river_carnot_agm_region</t>
  </si>
  <si>
    <t>Small mining area with long history. Present at beginning of Landsat record, though there are no images from the 1990s and possibly 1980s. Not clear that there is much ongoing activity at this location.</t>
  </si>
  <si>
    <t>central_african_republic_mambere_trib_agm_region</t>
  </si>
  <si>
    <t>Dispersed mining along tributary to Mambere River. Unclear origin and duration, but mining extends much of the length of the river.</t>
  </si>
  <si>
    <t>venezuela_cantarrana_agm_region</t>
  </si>
  <si>
    <t>venezuela_icabaru</t>
  </si>
  <si>
    <t>Mining area including major pit mine. Mining is present at beginning of Landsat record. Mining appears to be largely limited from main river hydrologic effects, though tributaries are highly altered.</t>
  </si>
  <si>
    <t>french_guiana_deux_branches_agm_region_TSTM</t>
  </si>
  <si>
    <t>Small formalized mining area in remote area. Long history. Present in small form at beginning of Landsat record. Major expansion in 1990s and continued operations through 2010s.</t>
  </si>
  <si>
    <t>indonesia_south_sumatra_lampung</t>
  </si>
  <si>
    <t>indonesia_lampung_agm_region</t>
  </si>
  <si>
    <t>Channel mining area. Along much of the length of river. Dispersed operations. Often associated and/or adjacent to Palm oil plantations.</t>
  </si>
  <si>
    <t>Palm oil, Agriculture</t>
  </si>
  <si>
    <t>indonesia_pakoe</t>
  </si>
  <si>
    <t>indonesia_kampar_trib</t>
  </si>
  <si>
    <t xml:space="preserve">Major mining area. Largely along channel. Difficult to establish exact timing of early mining. Began or expanded dramatically in early 2000s. Continued to expand through 2000s. </t>
  </si>
  <si>
    <t>indonesia_kampar_agm_region</t>
  </si>
  <si>
    <t>indonesia_kampar</t>
  </si>
  <si>
    <t>Small mining area. Significant palm oil plantations as well. Dam closed in 1996.</t>
  </si>
  <si>
    <t>indonesia_west_kalimantan_melawi_agm_region</t>
  </si>
  <si>
    <t>Mining area along length of river. Begins in downstream reaches. Extends upstream in mid-1990s. Continues to expand through period of record.</t>
  </si>
  <si>
    <t>Palm oil, Logging, Agriculture</t>
  </si>
  <si>
    <t>brazil_kayapo_preserve_north_agm_region</t>
  </si>
  <si>
    <t>Mining area with long and complicated history. Present at beginning of Landsat record. Abruptly abandoned in early 1990s, seemingly 1995, due to enforcement action. Mining appears to resume after long hiatus in 2015, with rapid expansion in mid-2010s and explosion in late 2010s early 2020s.</t>
  </si>
  <si>
    <t>Major mining area with long and complicated history. Present at beginning of Landsat record. Abruptly abandoned in early 1990s, seemingly 1995, due to enforcement action. Mining appears to resume after long hiatus in 2012, with rapid expansion in mid-2010s and explosion in late 2010s early 2020s.</t>
  </si>
  <si>
    <t>columbia_antioquia_agm_region</t>
  </si>
  <si>
    <t>colombia_antioquia_agm_region</t>
  </si>
  <si>
    <t>Major mining area with long history. Present at beginning of Landsat record. Seemingly inactive in 2000s. Activity resumes in 2010s, especially after 2015.</t>
  </si>
  <si>
    <t>guinea_banankoro_agm_region</t>
  </si>
  <si>
    <t>Large mining operation present at beginning of Landsat record. Expands through the 1990s until 1999. Then operations contract or improve environmental footprint. Some resurgence in the 2010s.</t>
  </si>
  <si>
    <t>Guinea</t>
  </si>
  <si>
    <t>mali_faleme_agm_region</t>
  </si>
  <si>
    <t>mali_faleme</t>
  </si>
  <si>
    <t>Mali</t>
  </si>
  <si>
    <t>mali_faleme_river_diabi_agm_region</t>
  </si>
  <si>
    <t>mali_faleme_river_agm_upstream</t>
  </si>
  <si>
    <t>mali_faleme_river_agm_guinea_border</t>
  </si>
  <si>
    <t>mali_faleme_upper</t>
  </si>
  <si>
    <t>Small mining area with major pit operations in addition to alluvial dredging and floodplain work. Begins in 2004 but alluvial operations her and upstream do not begin until 2010s.</t>
  </si>
  <si>
    <t>Small channel mining operation on small tributary to Faleme River. Operations begin in 2015.</t>
  </si>
  <si>
    <t>Small channel mining operation on upper Faleme River and nearby floodplains. Operations begin in 2015.</t>
  </si>
  <si>
    <t>Small channel mining operation on Faleme River. Possibly mostly done by a single dredge. Operations begin in 2015. Significant channel modification but largely restricted to within the original channel bounds.</t>
  </si>
  <si>
    <t>liberia_cestos_river_agm_region</t>
  </si>
  <si>
    <t>Liberia</t>
  </si>
  <si>
    <t>Small mining area. Begins in late 2010s with rapid expansion. Cestos River appears to have other land use impacts, possibly other mining upstream of this site.</t>
  </si>
  <si>
    <t>liberia_sigwata_agm_region</t>
  </si>
  <si>
    <t xml:space="preserve">Very small mining operation associated with small pit mine. On very small tributary. No major hydrologic effects evident. </t>
  </si>
  <si>
    <t>liberia_truma_agm_region</t>
  </si>
  <si>
    <t>liberia_cavalla_river_agm_region</t>
  </si>
  <si>
    <t>Small mining area. Begins in 2010s. Slow start but rapid expansion after 2015. Along second-order reaches of stream and its headwater tributaries.</t>
  </si>
  <si>
    <t>cote_divoire_cavalla_river_agm_region</t>
  </si>
  <si>
    <t>Small mining area. Begins in 2010s. Never intensively mined except for along small main channel. Mining is primarily along second-order reaches of stream and its headwater tributaries.</t>
  </si>
  <si>
    <t>Cote d'Ivoire</t>
  </si>
  <si>
    <t>Large pit mine with associated alluvial mining and seemingly at least some mining drainage and/or tailings disposal. Some presence in the area beginning in 1991, but mining expansion does not appear to occur until 2015. Some in-channel mining downstream of pit mine as well.</t>
  </si>
  <si>
    <t>mali_fie_river_mining_region</t>
  </si>
  <si>
    <t xml:space="preserve">Small mining region in dry channel and floodplain area in small tributary to Niger River. Begins in 2013 and expands rapidly in this and adjacent tributary area. Also extensive mining along sandbars in Niger main stem near tribary confluence. </t>
  </si>
  <si>
    <t>guinea_niger_river_agm_region</t>
  </si>
  <si>
    <t>Mining area scavenging from large sandbars during low-water season. Extensive along ~150 km of Niger River main stem until at least Bamako.</t>
  </si>
  <si>
    <t>nigeria_diko_agm_region</t>
  </si>
  <si>
    <t>nigeria_jos_tin_mining_region</t>
  </si>
  <si>
    <t>Tin</t>
  </si>
  <si>
    <t>Intense tin mining operations in Plateau District of Nigeria. Hillside, pit, shaft, and alluvial mining all present. Relatively stable footprint for decades as mining continues.</t>
  </si>
  <si>
    <t>drc_mizinga_agm_region</t>
  </si>
  <si>
    <t>Democratic Republic of the Congo</t>
  </si>
  <si>
    <t>drc_isasa_agm_region</t>
  </si>
  <si>
    <t>Major mining area on small tributary and headwater streams. Expansion during the late 1990s and early 2000s.</t>
  </si>
  <si>
    <t>angola_chicapa_river_middle_agm_region</t>
  </si>
  <si>
    <t>Angola</t>
  </si>
  <si>
    <t>angola_chicapa_upper_diamond_region</t>
  </si>
  <si>
    <t>Minor mostly informal mining area. Presumably primarily or exclusively for diamonds.</t>
  </si>
  <si>
    <t>Major mostly formal diamond mining with long history. Mining present at beginning of Landsat record. Steady expansion.</t>
  </si>
  <si>
    <t>drc_ulindi_middle_agm_region</t>
  </si>
  <si>
    <t>Major mining area along channel and in floodplain. Possibly has minor origins in 1980s, but clear evidence of mining begins in mid-1990s. Steady expansion to present. Mining extends to headwaters, especially in channel.</t>
  </si>
  <si>
    <t>Major mining area with long history. Increased activity beginning in 2000s. Mining extends to headwaters, especially in channel.</t>
  </si>
  <si>
    <t>drc_numbi_mining_region</t>
  </si>
  <si>
    <t>Major mining area. May have origins in 1980s or 1990s, but begins in earnest in late 2000s. Particularly intensive mining in headwater section. Mining along much of the upstream reach of river.</t>
  </si>
  <si>
    <t>drc_fizi_agm_region_TSTM</t>
  </si>
  <si>
    <t>Major headwater mining area on small stream with no mappable reaches. Major expansion through time.</t>
  </si>
  <si>
    <t>drc_maniema_river_agm_region</t>
  </si>
  <si>
    <t>Major mining district. Extends upstream and at least 100 km downstream, including side tributaries. Difficult imagery makes origin difficult to identify, but mining seems to begin in mid-2000s. Major operations present in 2010. Expansion through 2010s.</t>
  </si>
  <si>
    <t>angola_chissundo_diamond_region</t>
  </si>
  <si>
    <t>https://www.rfi.fr/en/business-and-tech/20210607-dr-congo-diamond-mining-giant-struggles-to-revive-its-glory-days</t>
  </si>
  <si>
    <t>drc_mbuji_mayi_diamond_region</t>
  </si>
  <si>
    <t>drc_bena_baya_east_diamond_region</t>
  </si>
  <si>
    <t>drc_bena_baya_west_diamond_region</t>
  </si>
  <si>
    <t>angola_andrada_diamond_region</t>
  </si>
  <si>
    <t>angola_maludi_diamond_region</t>
  </si>
  <si>
    <t>angola_magambundi_diamond_region</t>
  </si>
  <si>
    <t>Major diamond mines. Present at beginning of Landsat record.</t>
  </si>
  <si>
    <t>drc_mbuji_mayi_diamond_region_reference</t>
  </si>
  <si>
    <t>West-draining diamond mines associated with larger Bena-Baya mining district. Begins in mid-1990s and expands steadily.</t>
  </si>
  <si>
    <t xml:space="preserve">East-draining mining area with major pit and alluvial mining. Present at beginning of Landsat record. </t>
  </si>
  <si>
    <t>Reference river for Mbuji-Mayi and nearby diamond mines. Not affected by major diamond mining through 2021.</t>
  </si>
  <si>
    <t>angola_kwango_river_cafunfo_diamond_region</t>
  </si>
  <si>
    <t>Major diamond mining area with long history. Present at beginning of Landsat record. Major expansion during the 2000s.</t>
  </si>
  <si>
    <t>angola_mua_senge_mining_region_TSTM</t>
  </si>
  <si>
    <t>Small diamond mining area. Begins in 2000. Seems to be sporadically active.</t>
  </si>
  <si>
    <t>rwanda_sebeya_river_upper_agm_region_TSTM</t>
  </si>
  <si>
    <t>rwanda_sebeya_river_agm_region_TSTM</t>
  </si>
  <si>
    <t>Rwanda</t>
  </si>
  <si>
    <t xml:space="preserve">Mall mining area in first-order headwaters. </t>
  </si>
  <si>
    <t>drc_lindi_river_upper_north_agm_region</t>
  </si>
  <si>
    <t>drc_lindi_river_upper_agm_region</t>
  </si>
  <si>
    <t>drc_lindi_river_agm_region</t>
  </si>
  <si>
    <t>Small informal mining operations in headwaters of Lindi River. Begins in early 2010s and continues. Mostly in channel mining. Small areal footprint so far, but hydrologic impacts evident in small (unmappable) low-order streams.</t>
  </si>
  <si>
    <t>drc_lindi_river_middle_agm_region</t>
  </si>
  <si>
    <t>Small channel mining operations along Lindi River. Begins sometime in the 2010s. Headwater operations, though small, are likely larger than this mid-stream mining.</t>
  </si>
  <si>
    <t>drc_aruwimi_river_middle_agm_region</t>
  </si>
  <si>
    <t>drc_nizi_river_agm_region</t>
  </si>
  <si>
    <t>drc_mongbwalu_mining_region</t>
  </si>
  <si>
    <t>Major diamond mining area. History dates to early 1900s but major expansion in 1980s and 1990s. Then some abandonment due to mismanagement and diamond prices in 2000s. Seems to have a resurgence in 2010s.</t>
  </si>
  <si>
    <t>Very small mining area along heavily mined river. Most mining activity is upstream of this area. Mostly small mining pits in floodplains.</t>
  </si>
  <si>
    <t>drc_tso_river_agm_region</t>
  </si>
  <si>
    <t>Very small mining area along heavily mined river. Most mining activity is downstream of this area. Mostly trenching in slopes by river.</t>
  </si>
  <si>
    <t>Major mining area. Begins in late 2000s or early 2010s. Many dispersed mining operations in this general area. Mosly trench and channel mining.</t>
  </si>
  <si>
    <t>drc_nizi_river_upper_agm_region</t>
  </si>
  <si>
    <t>Unknown</t>
  </si>
  <si>
    <t>drc_galaya_mining_region</t>
  </si>
  <si>
    <t>Small mining area. Begins in late 2000s or early 2010s. Mostly trench mining with some pits near river.</t>
  </si>
  <si>
    <t>drc_pilipili_mining_region</t>
  </si>
  <si>
    <t>drc_mongbwalu_dala_mining_region</t>
  </si>
  <si>
    <t>Small intense mining area. Recent beginning or at least major expansion, since 2010.</t>
  </si>
  <si>
    <t>drc_toyo_agm_region</t>
  </si>
  <si>
    <t>Major mining area in remote location. Mostly trench mining dispersed around the town. Possiblly some presence before 2010 but major expansion in 2010s.</t>
  </si>
  <si>
    <t>tanzania_songea_agm_region_TSTM</t>
  </si>
  <si>
    <t>Tanzania</t>
  </si>
  <si>
    <t xml:space="preserve">Tiny mining area along small stream. </t>
  </si>
  <si>
    <t>drc_kagunguje_agm_region_TSTM</t>
  </si>
  <si>
    <t>Small mining area. Relatively intense mining given small footprint. Appears to affect stream to its outlet in Lake Tanganyika.</t>
  </si>
  <si>
    <t>drc_seridi_agm_region</t>
  </si>
  <si>
    <t>Mining area with recent expansion in 2010s. Trench mining on hillsides and pit mining near river on floodplain.</t>
  </si>
  <si>
    <t>drc_bafwabango_agm_region</t>
  </si>
  <si>
    <t>Small mining area along a few first-order tributaries near town of Bafwabango. Limited hydrological impact so far.</t>
  </si>
  <si>
    <t>drc_durba_agm_region</t>
  </si>
  <si>
    <t>Mining area with major pit operations beginning in 2012. Some exploratory smaller pits and trenches in the floodplain and channel but mostly large pit constrution. Dam built at site in 2019.</t>
  </si>
  <si>
    <t>drc_kibali_river_upper_agm_region</t>
  </si>
  <si>
    <t>drc_makoro_agm_region</t>
  </si>
  <si>
    <t xml:space="preserve">Small mining area on headwater tributary. Mostly near-channel trench mining. </t>
  </si>
  <si>
    <t>agm0301</t>
  </si>
  <si>
    <t>agm0302</t>
  </si>
  <si>
    <t>agm0303</t>
  </si>
  <si>
    <t>Reference km start</t>
  </si>
  <si>
    <t>Reference km end</t>
  </si>
  <si>
    <t>Reference period start</t>
  </si>
  <si>
    <t>Reference period end</t>
  </si>
  <si>
    <t>Formal diamond mining area with long history. Present at beginning of Landsat record. Major expansion with several new mines and likely some informal/exploratory activity in mid-2000s and 2010s.</t>
  </si>
  <si>
    <t>cameroon_lom_river_agm_region</t>
  </si>
  <si>
    <t>Small streamside mining area. Not much presence or hydrologic impact so far.</t>
  </si>
  <si>
    <t>Small mining area in heavily altered landscape. Other major gold mines (pit mining). Logging, Palm oil, Nurseries.</t>
  </si>
  <si>
    <t xml:space="preserve">Mining area with rapid expansion since late 2000s. </t>
  </si>
  <si>
    <t>Minor mining area with expansion since 2015. Not clearly much hydrologic impact. Mining may be abandoned as of 2020.</t>
  </si>
  <si>
    <t>Steady expansion in tributaries to main stem from mid-1990s to present</t>
  </si>
  <si>
    <t>Small mining area.</t>
  </si>
  <si>
    <t>Small intense mining area with long history. Mostly trench mining. Some evidence of mining activity since the beginning of the Landsat record. Contraction after 1980s. Remining begins in 2000s. As such, start of mining date set at 2007.</t>
  </si>
  <si>
    <t>drc_isasa_trib_agm_region</t>
  </si>
  <si>
    <t>Small mining area. Relatively intense mining given small footprint. Mining also on some other small tributaries of this stream.</t>
  </si>
  <si>
    <t>agm0304</t>
  </si>
  <si>
    <t>Major mining area with formalized operations and extensive informal operations. Very steep mountainous area, so mining is restircted to hillsides and in the channel. Very little floodplain. Difficult to establish a suitable reference period, so use lowest point in satellite record during the 2000s lull.</t>
  </si>
  <si>
    <t>Tributary mining area. Mining in river channel for gold and sand. Mining in headwaters and mountaintops dating back to beginning of Landsat record.</t>
  </si>
  <si>
    <t>Small mining area. Seems to begin in late 2000s. Sparse imagery.</t>
  </si>
  <si>
    <t>Small coastal river with recent mining activity. Extreme deforestation in upper valley to the east in the mid-1990s and 2000s caused an initial pulse of river sedimentation.</t>
  </si>
  <si>
    <t xml:space="preserve">Mining area with mining beginning in early 2010s. Rapid period of expansion. Abandoned due to intervention in 2014. Mining seems to continue in late 2010s. Meets junction with another mined tributary at 79 km. That tributary is dammed beginning in 2015, reducing sediment fluxes and presumably discharge during some seasons. </t>
  </si>
  <si>
    <t>myanmar_sittang_htikhe_agm_region</t>
  </si>
  <si>
    <t>agm0305</t>
  </si>
  <si>
    <t>myanmar_sittang_river_kawbyin_agm_region</t>
  </si>
  <si>
    <t>sierra_leone_bafin_agm_diamond_region</t>
  </si>
  <si>
    <t>sierra_leone_pampan_river_gold_diamond_region</t>
  </si>
  <si>
    <t>suriname_aeroplane_konde_agm_region</t>
  </si>
  <si>
    <t>indonesia_west_kalimantan_nangasuruk_agm_region</t>
  </si>
  <si>
    <t>indonesia_kapuas_trib</t>
  </si>
  <si>
    <t>Mining area in tributary river and on floodplain. Major activity and increase since early 2000s.</t>
  </si>
  <si>
    <t>Very small mining area with trenches and other excavation in low-sloping ground near ephemeral channels. Major rise in agriculture during 1990s and 2000s, also seems to have a sediment signal.</t>
  </si>
  <si>
    <t>Angola Andrada</t>
  </si>
  <si>
    <t>Angola Chicapa Middle</t>
  </si>
  <si>
    <t>Angola Chissundo</t>
  </si>
  <si>
    <t>Angola Kwango</t>
  </si>
  <si>
    <t>Angola Magambundi</t>
  </si>
  <si>
    <t>Bolivia Mapiri</t>
  </si>
  <si>
    <t>Bolivia Mayaya</t>
  </si>
  <si>
    <t>Brazil Floresta</t>
  </si>
  <si>
    <t>Branzil Jamanxim</t>
  </si>
  <si>
    <t>Brazil Kayapo</t>
  </si>
  <si>
    <t>Brazil Lourenco</t>
  </si>
  <si>
    <t>Branzil Luar da Praia</t>
  </si>
  <si>
    <t>Brazil Morada do Sol</t>
  </si>
  <si>
    <t>Brazil Crepori</t>
  </si>
  <si>
    <t>Brazil Novo</t>
  </si>
  <si>
    <t>Brazil Tapajos Porto Rico</t>
  </si>
  <si>
    <t>Brazil Tapajos A</t>
  </si>
  <si>
    <t>Brazil Tapajos B</t>
  </si>
  <si>
    <t>Brazil Tapajos Upper</t>
  </si>
  <si>
    <t>Brazil Tocantins</t>
  </si>
  <si>
    <t>Brazil Jamanxim</t>
  </si>
  <si>
    <t>Cameroon Kadei</t>
  </si>
  <si>
    <t>Cameroon Lom</t>
  </si>
  <si>
    <t>CAR Mambere</t>
  </si>
  <si>
    <t>Colombia Quito</t>
  </si>
  <si>
    <t>Colombia Mona</t>
  </si>
  <si>
    <t>Colombia Nechi</t>
  </si>
  <si>
    <t>Colombia Calima</t>
  </si>
  <si>
    <t>Colombia San Pedro</t>
  </si>
  <si>
    <t>Colombia Telembi</t>
  </si>
  <si>
    <t>Colombia San Juan Charco</t>
  </si>
  <si>
    <t>Colombia San Juan Novita</t>
  </si>
  <si>
    <t>Colombia San Juan Paito</t>
  </si>
  <si>
    <t>Colombia San Juan Torra</t>
  </si>
  <si>
    <t>Colombia Villa Uribe</t>
  </si>
  <si>
    <t>Colombia Antioquia</t>
  </si>
  <si>
    <t>Cote D'Ivoire Cavalla</t>
  </si>
  <si>
    <t>DRC Nizi</t>
  </si>
  <si>
    <t>DRC Bafwabango</t>
  </si>
  <si>
    <t>DRC Mbuji Mayi</t>
  </si>
  <si>
    <t>DRC Bena Baya</t>
  </si>
  <si>
    <t>DRC Durba</t>
  </si>
  <si>
    <t>DRC Mongbwalu</t>
  </si>
  <si>
    <t>DRC Isasa</t>
  </si>
  <si>
    <t>DRC Kibali</t>
  </si>
  <si>
    <t>DRC Lindi</t>
  </si>
  <si>
    <t>DRC Makoro</t>
  </si>
  <si>
    <t>DRC Maniema</t>
  </si>
  <si>
    <t>DRC Numbi</t>
  </si>
  <si>
    <t>DRC Seridi</t>
  </si>
  <si>
    <t>DRC Ulindi</t>
  </si>
  <si>
    <t>Ecuador Playa de Oro</t>
  </si>
  <si>
    <t>Ecuador Tulubi</t>
  </si>
  <si>
    <t>Ecuador Calera</t>
  </si>
  <si>
    <t>Ecuador Rircay</t>
  </si>
  <si>
    <t>Ecuador Shaime</t>
  </si>
  <si>
    <t>French Guiana Cocoye</t>
  </si>
  <si>
    <t>French Guiana Dorlin</t>
  </si>
  <si>
    <t>French Guiana Saul</t>
  </si>
  <si>
    <t>French Guiana Maripasoula</t>
  </si>
  <si>
    <t>Ghana Ankobra</t>
  </si>
  <si>
    <t>Ghana Kumasi</t>
  </si>
  <si>
    <t>Ghana Pra</t>
  </si>
  <si>
    <t>Ghana Tano</t>
  </si>
  <si>
    <t>Guinea Banankoro</t>
  </si>
  <si>
    <t>Guinea Niger</t>
  </si>
  <si>
    <t>Guyana Barama</t>
  </si>
  <si>
    <t>Guyana Cuyuni</t>
  </si>
  <si>
    <t>Guyana Essequibo</t>
  </si>
  <si>
    <t>Guyana Kamuda</t>
  </si>
  <si>
    <t>Guyana Port Kaituma</t>
  </si>
  <si>
    <t>Guyana Potaro</t>
  </si>
  <si>
    <t>Guyana Mazaroni</t>
  </si>
  <si>
    <t>Honduras Guayape</t>
  </si>
  <si>
    <t>Indonesia Alue Tho</t>
  </si>
  <si>
    <t>Indonesia Batang Asai</t>
  </si>
  <si>
    <t>Indonesia Batang Hari Bedaro</t>
  </si>
  <si>
    <t>Indonesia Batang Hari</t>
  </si>
  <si>
    <t>Indonesia Batang Hari C</t>
  </si>
  <si>
    <t>Indonesia Batang Hari B</t>
  </si>
  <si>
    <t>Indonesia Batang Hari A</t>
  </si>
  <si>
    <t>Indonesia Mendawai</t>
  </si>
  <si>
    <t>Indonesia Kahayan</t>
  </si>
  <si>
    <t>Indonesia Kapuas</t>
  </si>
  <si>
    <t>Indonesia Mabau</t>
  </si>
  <si>
    <t>Indonesia Inderagiri</t>
  </si>
  <si>
    <t>Indonesia Inderagiri Kelajang</t>
  </si>
  <si>
    <t>Indonesia Kampar</t>
  </si>
  <si>
    <t>Indonesia Kulu</t>
  </si>
  <si>
    <t>Indonesia Madreng</t>
  </si>
  <si>
    <t>Indonesia Maura Soma</t>
  </si>
  <si>
    <t>Indonesia Nabire Barat</t>
  </si>
  <si>
    <t>Indonesia Kampar A</t>
  </si>
  <si>
    <t>Indonesia Lampung</t>
  </si>
  <si>
    <t>Indonesia Soetangegoh</t>
  </si>
  <si>
    <t>Indonesia Sunga Milango</t>
  </si>
  <si>
    <t>Indonesia Tutut</t>
  </si>
  <si>
    <t>Indonesia Utuwa</t>
  </si>
  <si>
    <t>Indonesia Djongkong</t>
  </si>
  <si>
    <t>Indonesia Duwapetunga</t>
  </si>
  <si>
    <t>Indonesia Melawi</t>
  </si>
  <si>
    <t>Indonesia Monggo</t>
  </si>
  <si>
    <t>Laos Antoum</t>
  </si>
  <si>
    <t>Laos Attapeu</t>
  </si>
  <si>
    <t>Liberia Cavalla</t>
  </si>
  <si>
    <t>Liberia Cestos</t>
  </si>
  <si>
    <t>Liberia Sigwata</t>
  </si>
  <si>
    <t>Liberia Truma</t>
  </si>
  <si>
    <t>Madagascar Ilakala</t>
  </si>
  <si>
    <t>Madagascar Toliara</t>
  </si>
  <si>
    <t>Mali Faleme</t>
  </si>
  <si>
    <t>Mali Faleme Upper</t>
  </si>
  <si>
    <t>Mongolia Dugang</t>
  </si>
  <si>
    <t>Mongolia Zamaar</t>
  </si>
  <si>
    <t>Mozambique Buzi</t>
  </si>
  <si>
    <t>Mozambique Manica</t>
  </si>
  <si>
    <t>Mozambique Niassa</t>
  </si>
  <si>
    <t>Myanmar Kyatpyin</t>
  </si>
  <si>
    <t>Myanmar Chindwin Lower</t>
  </si>
  <si>
    <t>Myanmar Chaumawng</t>
  </si>
  <si>
    <t>Myanmar Irrawaddy</t>
  </si>
  <si>
    <t>Myanmar Ningbyen</t>
  </si>
  <si>
    <t>Myanmar Shaduzup</t>
  </si>
  <si>
    <t>Myanmar Gadu</t>
  </si>
  <si>
    <t>Myanmar Irrawaddy Lower</t>
  </si>
  <si>
    <t>Myanmar Kalat</t>
  </si>
  <si>
    <t>Myanmar Theinkun</t>
  </si>
  <si>
    <t>Myanmar Lalawng</t>
  </si>
  <si>
    <t>Myanmar Mali Kha</t>
  </si>
  <si>
    <t>Myanmar Maw Luu</t>
  </si>
  <si>
    <t>Myanmar Mekahta</t>
  </si>
  <si>
    <t>Myanmar Mogok</t>
  </si>
  <si>
    <t>Myanmar Mu</t>
  </si>
  <si>
    <t>Myanmar North Mali Kha</t>
  </si>
  <si>
    <t>Myanmar Sittang East</t>
  </si>
  <si>
    <t>Myanmar Shin Bway</t>
  </si>
  <si>
    <t>Myanmar Sikaw</t>
  </si>
  <si>
    <t>Myanmar Sittang</t>
  </si>
  <si>
    <t>Myanmar Tonpin</t>
  </si>
  <si>
    <t>Myanmar Uyu North</t>
  </si>
  <si>
    <t>Myanmar Uyu</t>
  </si>
  <si>
    <t>Nigeria Diko</t>
  </si>
  <si>
    <t>Nigeria Ogun</t>
  </si>
  <si>
    <t>Peru Malinowski</t>
  </si>
  <si>
    <t>Peru Chaspa</t>
  </si>
  <si>
    <t>Peru Inambari</t>
  </si>
  <si>
    <t>Peru Las Piedras</t>
  </si>
  <si>
    <t>Peru Madre de Dios</t>
  </si>
  <si>
    <t>Peru Araza</t>
  </si>
  <si>
    <t>Peru Huasoroco</t>
  </si>
  <si>
    <t>Russia Koryak Plateau</t>
  </si>
  <si>
    <t>Russia Bolshoy</t>
  </si>
  <si>
    <t>Russia Yenisei Novaya</t>
  </si>
  <si>
    <t>Sierra Leone Bafin</t>
  </si>
  <si>
    <t>Sierra Leone Pampan</t>
  </si>
  <si>
    <t>Suriname Aeroplane Konde</t>
  </si>
  <si>
    <t>Suriname Lawa</t>
  </si>
  <si>
    <t>Suriname Brokolonka</t>
  </si>
  <si>
    <t>Suriname Suriname</t>
  </si>
  <si>
    <t>Suriname Gran Creek</t>
  </si>
  <si>
    <t>Venezuela Icabaru</t>
  </si>
  <si>
    <t>Venezuela Chicanan A</t>
  </si>
  <si>
    <t>Venezuela Chicanan</t>
  </si>
  <si>
    <t>Venezuela Cuyuni</t>
  </si>
  <si>
    <t>Venezuela Reserva Forestal</t>
  </si>
  <si>
    <t>Venezuela Caroni Upper</t>
  </si>
  <si>
    <t>Venezuela Caroni Lower</t>
  </si>
  <si>
    <t>Venezuela Paragua</t>
  </si>
  <si>
    <t>Venezuela Yuruari el Callao</t>
  </si>
  <si>
    <t>Venezuela Sucre Bolivar</t>
  </si>
  <si>
    <t>Andrada</t>
  </si>
  <si>
    <t>Chicapa Middle</t>
  </si>
  <si>
    <t>Chissundo</t>
  </si>
  <si>
    <t>Kwango</t>
  </si>
  <si>
    <t>Magambundi</t>
  </si>
  <si>
    <t>Mapiri</t>
  </si>
  <si>
    <t>Mayaya</t>
  </si>
  <si>
    <t>Floresta</t>
  </si>
  <si>
    <t>Jamanxim</t>
  </si>
  <si>
    <t>Kayapo</t>
  </si>
  <si>
    <t>Lourenco</t>
  </si>
  <si>
    <t>Luar da Praia</t>
  </si>
  <si>
    <t>Morada do Sol</t>
  </si>
  <si>
    <t>Crepori</t>
  </si>
  <si>
    <t>Novo</t>
  </si>
  <si>
    <t>Tapajos Porto Rico</t>
  </si>
  <si>
    <t>Tapajos A</t>
  </si>
  <si>
    <t>Tapajos B</t>
  </si>
  <si>
    <t>Tapajos Upper</t>
  </si>
  <si>
    <t>Tocantins</t>
  </si>
  <si>
    <t>Kadei</t>
  </si>
  <si>
    <t>Lom</t>
  </si>
  <si>
    <t>Mambere</t>
  </si>
  <si>
    <t>Quito</t>
  </si>
  <si>
    <t>Mona</t>
  </si>
  <si>
    <t>Nechi</t>
  </si>
  <si>
    <t>Calima</t>
  </si>
  <si>
    <t>San Pedro</t>
  </si>
  <si>
    <t>Telembi</t>
  </si>
  <si>
    <t>San Juan Charco</t>
  </si>
  <si>
    <t>San Juan Novita</t>
  </si>
  <si>
    <t>San Juan Paito</t>
  </si>
  <si>
    <t>San Juan Torra</t>
  </si>
  <si>
    <t>Villa Uribe</t>
  </si>
  <si>
    <t>Antioquia</t>
  </si>
  <si>
    <t xml:space="preserve"> Cavalla</t>
  </si>
  <si>
    <t>Nizi</t>
  </si>
  <si>
    <t>Bafwabango</t>
  </si>
  <si>
    <t>Mbuji Mayi</t>
  </si>
  <si>
    <t>Bena Baya</t>
  </si>
  <si>
    <t>Durba</t>
  </si>
  <si>
    <t>Mongbwalu</t>
  </si>
  <si>
    <t>Isasa</t>
  </si>
  <si>
    <t>Kibali</t>
  </si>
  <si>
    <t>Lindi</t>
  </si>
  <si>
    <t>Makoro</t>
  </si>
  <si>
    <t>Maniema</t>
  </si>
  <si>
    <t>Numbi</t>
  </si>
  <si>
    <t>Seridi</t>
  </si>
  <si>
    <t>Toyo</t>
  </si>
  <si>
    <t>DRC Toyo</t>
  </si>
  <si>
    <t>Ulindi</t>
  </si>
  <si>
    <t>Playa de Oro</t>
  </si>
  <si>
    <t>Tulubi</t>
  </si>
  <si>
    <t>Calera</t>
  </si>
  <si>
    <t>Nambija</t>
  </si>
  <si>
    <t>Shaime</t>
  </si>
  <si>
    <t>Rircay</t>
  </si>
  <si>
    <t xml:space="preserve"> Cocoye</t>
  </si>
  <si>
    <t>Dorlin</t>
  </si>
  <si>
    <t>Saul</t>
  </si>
  <si>
    <t>Maripasoula</t>
  </si>
  <si>
    <t>Ankobra</t>
  </si>
  <si>
    <t>Kumasi</t>
  </si>
  <si>
    <t>Pra</t>
  </si>
  <si>
    <t>Tano</t>
  </si>
  <si>
    <t>Banankoro</t>
  </si>
  <si>
    <t>Niger</t>
  </si>
  <si>
    <t>Barama</t>
  </si>
  <si>
    <t>Cuyuni</t>
  </si>
  <si>
    <t>Essequibo</t>
  </si>
  <si>
    <t>Kamuda</t>
  </si>
  <si>
    <t>Port Kaituma</t>
  </si>
  <si>
    <t>Potaro</t>
  </si>
  <si>
    <t>Mazaroni</t>
  </si>
  <si>
    <t>Guayape</t>
  </si>
  <si>
    <t>Alue Tho</t>
  </si>
  <si>
    <t>Batang Asai</t>
  </si>
  <si>
    <t>Batang Hari Bedaro</t>
  </si>
  <si>
    <t>Batang Hari</t>
  </si>
  <si>
    <t>Batang Hari C</t>
  </si>
  <si>
    <t>Batang Hari B</t>
  </si>
  <si>
    <t>Mendawai</t>
  </si>
  <si>
    <t>Kahayan</t>
  </si>
  <si>
    <t>Kapuas</t>
  </si>
  <si>
    <t>Mabau</t>
  </si>
  <si>
    <t>Maura Soma</t>
  </si>
  <si>
    <t>Inderagiri</t>
  </si>
  <si>
    <t>Inderagiri Kelajang</t>
  </si>
  <si>
    <t>Kampar</t>
  </si>
  <si>
    <t>Kulu</t>
  </si>
  <si>
    <t>Madreng</t>
  </si>
  <si>
    <t>Nabire Barat</t>
  </si>
  <si>
    <t>Kampar A</t>
  </si>
  <si>
    <t>Batang Hari A</t>
  </si>
  <si>
    <t>Lampung</t>
  </si>
  <si>
    <t>Soetangegoh</t>
  </si>
  <si>
    <t>Sunga Milango</t>
  </si>
  <si>
    <t>Tutut</t>
  </si>
  <si>
    <t>Utuwa</t>
  </si>
  <si>
    <t>Djongkong</t>
  </si>
  <si>
    <t>Duwapetunga</t>
  </si>
  <si>
    <t>Melawi</t>
  </si>
  <si>
    <t>Monggo</t>
  </si>
  <si>
    <t>Chatkal</t>
  </si>
  <si>
    <t>Antoum</t>
  </si>
  <si>
    <t>Attapeu</t>
  </si>
  <si>
    <t>Cavalla</t>
  </si>
  <si>
    <t>Cestos</t>
  </si>
  <si>
    <t>Sigwata</t>
  </si>
  <si>
    <t>Truma</t>
  </si>
  <si>
    <t>Ilakala</t>
  </si>
  <si>
    <t>Toliara</t>
  </si>
  <si>
    <t>Faleme</t>
  </si>
  <si>
    <t>Faleme Upper</t>
  </si>
  <si>
    <t>Dugang</t>
  </si>
  <si>
    <t>Zamaar</t>
  </si>
  <si>
    <t>Buzi</t>
  </si>
  <si>
    <t>Manica</t>
  </si>
  <si>
    <t>Niassa</t>
  </si>
  <si>
    <t>Kyatpyin</t>
  </si>
  <si>
    <t>Chindwin Lower</t>
  </si>
  <si>
    <t>Chaumawng</t>
  </si>
  <si>
    <t>Irrawaddy</t>
  </si>
  <si>
    <t>Ningbyen</t>
  </si>
  <si>
    <t>Shaduzup</t>
  </si>
  <si>
    <t>Gadu</t>
  </si>
  <si>
    <t>Irrawaddy Lower</t>
  </si>
  <si>
    <t>Kalat</t>
  </si>
  <si>
    <t>Theinkun</t>
  </si>
  <si>
    <t>Lalawng</t>
  </si>
  <si>
    <t>Mali Kha</t>
  </si>
  <si>
    <t>Maw Luu</t>
  </si>
  <si>
    <t>Mekahta</t>
  </si>
  <si>
    <t>Mogok</t>
  </si>
  <si>
    <t>Mu</t>
  </si>
  <si>
    <t>North Mali Kha</t>
  </si>
  <si>
    <t>Sittang East</t>
  </si>
  <si>
    <t>Shin Bway</t>
  </si>
  <si>
    <t>Sikaw</t>
  </si>
  <si>
    <t>Sittang</t>
  </si>
  <si>
    <t>Tonpin</t>
  </si>
  <si>
    <t>Uyu North</t>
  </si>
  <si>
    <t>Uyu</t>
  </si>
  <si>
    <t>Diko</t>
  </si>
  <si>
    <t>Ogun</t>
  </si>
  <si>
    <t>Malinowski</t>
  </si>
  <si>
    <t>Chaspa</t>
  </si>
  <si>
    <t>Inambari</t>
  </si>
  <si>
    <t>Las Piedras</t>
  </si>
  <si>
    <t>Madre de Dios</t>
  </si>
  <si>
    <t>Araza</t>
  </si>
  <si>
    <t>Huasoroco</t>
  </si>
  <si>
    <t>Nalisbitan</t>
  </si>
  <si>
    <t>Koryak Plateau</t>
  </si>
  <si>
    <t>Bolshoy</t>
  </si>
  <si>
    <t>Yenisei Novaya</t>
  </si>
  <si>
    <t>Bafin</t>
  </si>
  <si>
    <t>Pampan</t>
  </si>
  <si>
    <t>Aeroplane Konde</t>
  </si>
  <si>
    <t>Brokolonka</t>
  </si>
  <si>
    <t>Gran Creek</t>
  </si>
  <si>
    <t>Lawa</t>
  </si>
  <si>
    <t>Icabaru</t>
  </si>
  <si>
    <t>Chicanan</t>
  </si>
  <si>
    <t>Chicanan A</t>
  </si>
  <si>
    <t>Reserva Forestal</t>
  </si>
  <si>
    <t>Caroni Lower</t>
  </si>
  <si>
    <t>Caroni Upper</t>
  </si>
  <si>
    <t>Paragua</t>
  </si>
  <si>
    <t>Yuruari el Callao</t>
  </si>
  <si>
    <t>Sucre Bolivar</t>
  </si>
  <si>
    <t>Ecuador Nambija</t>
  </si>
  <si>
    <t>Indonesia Nanga Sepauk</t>
  </si>
  <si>
    <t>Nanga Sepauk</t>
  </si>
  <si>
    <t>Indonesia Kapuas A</t>
  </si>
  <si>
    <t>Kapuas A</t>
  </si>
  <si>
    <t>Myanmar Chaungmagyi</t>
  </si>
  <si>
    <t>Chaungmagyi</t>
  </si>
  <si>
    <t>Myanmar Mu Lower</t>
  </si>
  <si>
    <t>Mu Lower</t>
  </si>
  <si>
    <t>Jos</t>
  </si>
  <si>
    <t>Nigeria Jos</t>
  </si>
  <si>
    <t>Peru Colorado</t>
  </si>
  <si>
    <t>Colorado</t>
  </si>
  <si>
    <t>Russia Bolshoy Partizansk</t>
  </si>
  <si>
    <t>Bolshoy Partizansk</t>
  </si>
  <si>
    <t>Russia Zolotoy Kitat</t>
  </si>
  <si>
    <t>Russia Yenisei Yuzhno</t>
  </si>
  <si>
    <t>Yenisei Yuzhno</t>
  </si>
  <si>
    <t>angola_luena_diamond_region</t>
  </si>
  <si>
    <t>River</t>
  </si>
  <si>
    <t>Major river</t>
  </si>
  <si>
    <t>Angola Luena</t>
  </si>
  <si>
    <t>Luena</t>
  </si>
  <si>
    <t>Mining operatons begin in late 1980s, seem to wane in 1990s and 2000s, then resume in 2012.</t>
  </si>
  <si>
    <t>angola_chicapa_headwaters_diamond_region</t>
  </si>
  <si>
    <t>angola_luangue_headwaters_mining_region</t>
  </si>
  <si>
    <t>Luangue</t>
  </si>
  <si>
    <t>https://www.endiama.co.ao/en/mining-activities/mining-projects/</t>
  </si>
  <si>
    <t>Kimberlite diamond mining, prospecting stage. Small operation but some organization, run by ENDIAMA Mining. Begins in mid-2000s and steadily expands. Also large sustained headcut along river contributing to sediment loads.</t>
  </si>
  <si>
    <t>Catoca mine, mostly pit mining but with large tailings lake. Mining begins in mid-1990s. New mining area upstream in 2015. Lake failure and pollution in 2021.</t>
  </si>
  <si>
    <t>Chicapa</t>
  </si>
  <si>
    <t>12 deaths, 4500 sick, and fish kill related to tailings pond leak: https://www.nytimes.com/2021/09/03/world/africa/mine-waste-angola-congo.html</t>
  </si>
  <si>
    <t>Mining begins in early 2010s. Major expansion in 2018 widens tributary and substantially increases mining footprint.</t>
  </si>
  <si>
    <t>central_african_republic_bozoum_mining_region</t>
  </si>
  <si>
    <t>Ouham</t>
  </si>
  <si>
    <t>central_african_republic_datoli_mining_region</t>
  </si>
  <si>
    <t>Voron</t>
  </si>
  <si>
    <t>https://cdn.thesentry.org/wp-content/uploads/2021/02/ConflictGoldResponsibleGold-TheSentry-Feb2021.pdf</t>
  </si>
  <si>
    <t>Luri</t>
  </si>
  <si>
    <t>White Nile</t>
  </si>
  <si>
    <t>south_sudan_juba_agm_region_TSTM</t>
  </si>
  <si>
    <t>Very small mining area in arid area west of Juba. Mining occurs in channel. Some other mining evident with more mechanized operations nearby, likely either for sand/gravel or oil.</t>
  </si>
  <si>
    <t>https://documents-dds-ny.un.org/doc/UNDOC/GEN/N19/075/66/PDF/N1907566.pdf?OpenElement</t>
  </si>
  <si>
    <t>central_african_republic_nzacko_agm_region_TSTM</t>
  </si>
  <si>
    <t>Small mining area near town of Nzacko (also Nzako). Ebbs and flows over the years. May also have diamond mining.</t>
  </si>
  <si>
    <t>Zako</t>
  </si>
  <si>
    <t>Time lapse since 2016: https://www.planet.com/stories/central-african-republic-sosso-kadei-river-pkpdAFQ7g</t>
  </si>
  <si>
    <t>Time lapse since 2015: https://www.planet.com/stories/central-african-republic-nzako-mining-U9-zoaQng</t>
  </si>
  <si>
    <t>brazil_mocoto_agm_region_TSTM</t>
  </si>
  <si>
    <t>Xingu</t>
  </si>
  <si>
    <t>Small mining area near Ituna-Itatá preserve. Mining begins pre-Landsat. Seems to have resumed sometime in mid-2010s after a pause during late 1990s and 2000s. Major sediment plume evident in late 1980s into Xingu River.</t>
  </si>
  <si>
    <t>central_african_republic_bocaranga_agm_region_TSTM</t>
  </si>
  <si>
    <t>Pende</t>
  </si>
  <si>
    <t>Gold mining operations dispersed in relatively arid set of stream networks. Mining pits in and adjacent to stream. Major town expansion during 2010s coincides with more mining.</t>
  </si>
  <si>
    <t>South Sudan</t>
  </si>
  <si>
    <t>Canada</t>
  </si>
  <si>
    <t>Gold mining operations in very small streams in British Columbia. Long history of mining likely dating to the 19th century gold rush, but increased activity since 2005.</t>
  </si>
  <si>
    <t>http://transparentworld.ru/ru/environment/monitoring/rossypzoloto/</t>
  </si>
  <si>
    <t>Gold mining operations in very small streams in the Yukon Territory. Long history of mining likely dating to the 19th century gold rush, but continued recent activity.</t>
  </si>
  <si>
    <t>canada_yukon_dawson_city_agm_region</t>
  </si>
  <si>
    <t>Yukon</t>
  </si>
  <si>
    <t>Indian</t>
  </si>
  <si>
    <t>Bear Creek</t>
  </si>
  <si>
    <t>Gold mining operations in very small streams in the Yukon Territory. Long history of mining likely dating to the 19th century gold rush, but increased activity in 2000s.</t>
  </si>
  <si>
    <t>https://thenarwhal.ca/gold-seekers-flooding-yukon-wreaking-havoc-rivers/</t>
  </si>
  <si>
    <t>https://e360.yale.edu/features/as-conflict-persists-gold-mining-boom-is-ravaging-myanmar</t>
  </si>
  <si>
    <t>Pine Creek</t>
  </si>
  <si>
    <t>canada_bc_atlin_agm_region_TSTM</t>
  </si>
  <si>
    <t>canada_yukon_indian_river_agm_region_TSTM</t>
  </si>
  <si>
    <t>canada_bc_barkerville_agm_region_TSTM</t>
  </si>
  <si>
    <t>north_korea_kyuryu_river_agm_region_TSTM</t>
  </si>
  <si>
    <t>north_korea_kyuru_lower_river_mining_region</t>
  </si>
  <si>
    <t>north_korea_holdong_agm_region_TSTM</t>
  </si>
  <si>
    <t>north_korea_ryongpo_ree_mining_region_TSTM</t>
  </si>
  <si>
    <t>papua_new_guinea_misima_agm_region_TSTM</t>
  </si>
  <si>
    <t>Papua New Guinea</t>
  </si>
  <si>
    <t>https://www.google.com/books/edition/Minerals_Yearbook/Lq3Ss6quu6gC?hl=en&amp;gbpv=1&amp;dq=north+korea+alluvial+mining&amp;pg=SA13-PA35&amp;printsec=frontcover</t>
  </si>
  <si>
    <t>Small mining area in a small stream. New activity since 2005.</t>
  </si>
  <si>
    <t>new_zealand_grey_river_agm_region_TSTM</t>
  </si>
  <si>
    <t>Several mining operations in floodplains, terraces, and mountain pits. Doesn't seem to have much surface water hydrologic connectivity.</t>
  </si>
  <si>
    <t>https://www.google.com/books/edition/Minerals_Yearbook/Lq3Ss6quu6gC?hl=en&amp;gbpv=1&amp;bsq=alluvial</t>
  </si>
  <si>
    <t>new_zealand_waikaia_agm_region</t>
  </si>
  <si>
    <t>New Zealand</t>
  </si>
  <si>
    <t>https://www.tandfonline.com/doi/pdf/10.1080/00288306.2018.1454482</t>
  </si>
  <si>
    <t>Placer mining along Waikaia River. Began in 2014, ended in 2018–2019 with near-complete rehabilitation of vegetation. Very little if any connection with active river channel. Mining limited to floodplain/terrace sediment.</t>
  </si>
  <si>
    <t>new_zealand_rimu_agm_region_TSTM</t>
  </si>
  <si>
    <t>new_zealand_taramakau_agm_region_TSTM</t>
  </si>
  <si>
    <t>Taramakau</t>
  </si>
  <si>
    <t>new_zealand_nevis_agm_region_TSTM</t>
  </si>
  <si>
    <t>Nevis</t>
  </si>
  <si>
    <t>Clutha</t>
  </si>
  <si>
    <t>new_zealand_waiau_agm_region</t>
  </si>
  <si>
    <t>Waiau</t>
  </si>
  <si>
    <t>Waicoe Creek</t>
  </si>
  <si>
    <t>Small mining operation mostly in floodplain of creek, tributary to Waiau River. One of the more direct in-river operations in NZ. Began in 2010s.</t>
  </si>
  <si>
    <t>ethiopia_awata_river_mining_region</t>
  </si>
  <si>
    <t>Awata</t>
  </si>
  <si>
    <t>Ethiopia</t>
  </si>
  <si>
    <t>ethiopia_awata_river_lower_mining_region</t>
  </si>
  <si>
    <t>ethiopia_awata_river_upper_mining_region</t>
  </si>
  <si>
    <t>https://www.borgenmagazine.com/ethiopian-mine-lega-dembis-environmental-impact-explained/</t>
  </si>
  <si>
    <t>Upper-most mining area in long river mining section of Awata River. Near large pit mine Lega Dembi, operational since late 1980s.</t>
  </si>
  <si>
    <t>Dawa</t>
  </si>
  <si>
    <t>tanzania_amani_river_agm_region_TSTM</t>
  </si>
  <si>
    <t>Amani</t>
  </si>
  <si>
    <t>south_africa_johannesburg_mining_area_TSTM</t>
  </si>
  <si>
    <t>burkina_faso_debere_agm_region_TSTM</t>
  </si>
  <si>
    <t>mozambique_melela_river_mining_region</t>
  </si>
  <si>
    <t>madagascar_mananjary_agm_region</t>
  </si>
  <si>
    <t>Quartz, Emerald, Beryl</t>
  </si>
  <si>
    <t>https://dspace.lib.uom.gr/bitstream/2159/23387/4/TheodorakopoulosIoannisPanagiotisMsc2019.pdf</t>
  </si>
  <si>
    <t>MB Gold Company Sarlu project along river. Began in 2015 with small operations. Mostly in floodplain with drainage to river. Also appears to be in-channel mining.</t>
  </si>
  <si>
    <t>madagascar_vohilava_agm_region</t>
  </si>
  <si>
    <t>madagascar_ambodisaina_agm_region</t>
  </si>
  <si>
    <t>madagascar_ampitamalandy_agm_region</t>
  </si>
  <si>
    <t>madagascar_fanantara_river_agm_region</t>
  </si>
  <si>
    <t>madagascar_ambalanengitra_mining_region_TSTM</t>
  </si>
  <si>
    <t>madagascar_ampahaka_mining_region_TSTM</t>
  </si>
  <si>
    <t>madagascar_betsiaka_agm_region</t>
  </si>
  <si>
    <t>madagascar_sandratsio_river_agm_region</t>
  </si>
  <si>
    <t>madagascar_ambodivaohangy_ruby_region</t>
  </si>
  <si>
    <t>Rubies</t>
  </si>
  <si>
    <t>madagascar_tetezambato_mining_region</t>
  </si>
  <si>
    <t>https://www.researchgate.net/profile/Vincent-Pardieu/publication/264540085_Ruby_and_sapphire_rush_near_Didy_Madagascar/links/53e34f9d0cf275a5fddad5bc/Ruby-and-sapphire-rush-near-Didy-Madagascar.pdf</t>
  </si>
  <si>
    <t>madagascar_didy_mining_region</t>
  </si>
  <si>
    <t>Sapphire, Gold</t>
  </si>
  <si>
    <t>madagascar_ambodiampaly_mining_region</t>
  </si>
  <si>
    <t>https://www.researchgate.net/profile/Vincent-Pardieu/publication/314154069_Sapphires_from_the_gem_rush_Bemainty_area_Ambatondrazaka_Madagascar/links/58b7d75345851591c5d742ad/Sapphires-from-the-gem-rush-Bemainty-area-Ambatondrazaka-Madagascar.pdf, https://www.researchgate.net/profile/Vincent-Pardieu/publication/264540085_Ruby_and_sapphire_rush_near_Didy_Madagascar/links/53e34f9d0cf275a5fddad5bc/Ruby-and-sapphire-rush-near-Didy-Madagascar.pdf</t>
  </si>
  <si>
    <t>republic_of_the_congo_elogo_agm_region_TSTM</t>
  </si>
  <si>
    <t>Republic of the Congo</t>
  </si>
  <si>
    <t>republic_of_the_congo_ekadouma_agm_region_TSTM</t>
  </si>
  <si>
    <t>republic_of_the_congo_mama_agm_region_TSTM</t>
  </si>
  <si>
    <t>republic_of_the_congo_lvindio_river_agm_region</t>
  </si>
  <si>
    <t>gabon_lvindio_river_agm_region</t>
  </si>
  <si>
    <t>Gabon</t>
  </si>
  <si>
    <t>republic_of_the_congo_kelle_agm_region</t>
  </si>
  <si>
    <t>gabon_massima_agm_region_TSTM</t>
  </si>
  <si>
    <t>https://openknowledge.worldbank.org/bitstream/handle/10986/13243/743920ESW0P1230C0disclosed020260130.pdf?sequence=1</t>
  </si>
  <si>
    <t>republic_of_the_congo_kouilou_agm_region</t>
  </si>
  <si>
    <t>republic_of_the_congo_magobe_agm_region_TSTM</t>
  </si>
  <si>
    <t>gabon_ngounie_river_agm_region</t>
  </si>
  <si>
    <t>gabon_ndekabalandji_upper_mining_region</t>
  </si>
  <si>
    <t>republic_of_the_congo_kekele_agm_region_TSTM</t>
  </si>
  <si>
    <t>gabon_ndjole_agm_region_TSTM</t>
  </si>
  <si>
    <t>Followed logging roads, possibly loggers themselves.</t>
  </si>
  <si>
    <t>https://www.miningreview.com/top-stories/gold-mining-in-gabon-takes-centre-stage/</t>
  </si>
  <si>
    <t>turkey_ikizdere_stream_mining_area_TSTM</t>
  </si>
  <si>
    <t>Turkey</t>
  </si>
  <si>
    <t>Europe</t>
  </si>
  <si>
    <t>Small individual mining area along river. Started in 2000s perhaps, though imagery is unclear.</t>
  </si>
  <si>
    <t>turkey_murgul_agm_region_TSTM</t>
  </si>
  <si>
    <t>Major pit mine with additional activity in the area. On small stream, dammed in 2005. Stream empties into Black Sea 10s of km downstream.</t>
  </si>
  <si>
    <t>sierra_leone_gbangbama_rutile_mining_region</t>
  </si>
  <si>
    <t>Rutile</t>
  </si>
  <si>
    <t>Major rutile mines. Some hyrdologic connection, mostly in estuary.</t>
  </si>
  <si>
    <t>sierra_leone_baomahun_mining_region</t>
  </si>
  <si>
    <t>sierra_leone_teye_river_mining_region</t>
  </si>
  <si>
    <t>Mostly in-channel mining beginning in 2010s. Seems to be associated with plantations.</t>
  </si>
  <si>
    <t>sierra_leone_bomi_diamond_region</t>
  </si>
  <si>
    <t>Long-standing daimond mining area. Seems to have diminished somewhat from peak activity in the 1980s.</t>
  </si>
  <si>
    <t>laos_phua_bia_mining_region_TSTM</t>
  </si>
  <si>
    <t>Copper</t>
  </si>
  <si>
    <t>https://www.sciencedirect.com/science/article/pii/S0301420718300874?casa_token=7Jiy-H3yhyEAAAAA:Z04CvzNo7xCIj8TX-Rtebb6TBYUTt9uZUekd5CjpChr6INUVLEQlEWxG5O43zltPs__gZy5H0U0</t>
  </si>
  <si>
    <t xml:space="preserve">Long-standing gold and copper mining district. </t>
  </si>
  <si>
    <t>nigeria_anka_zamfara_river_agm_region_TSTM</t>
  </si>
  <si>
    <t>nigeria_jos_bunga_river_tin_mining_region_TSTM</t>
  </si>
  <si>
    <t>malaysia_kampung_kuala_lepar_agm_region_TSTM</t>
  </si>
  <si>
    <t>https://www.researchgate.net/publication/271969160_Case_Study_of_Alluvial_Gold_Mining_at_Pulai_Mining_in_Gua_Musang_Kelantan_Malaysia</t>
  </si>
  <si>
    <t>new_caledonia_kaviju_nickel_mining_region_TSTM</t>
  </si>
  <si>
    <t>New Caledonia</t>
  </si>
  <si>
    <t>Nickel</t>
  </si>
  <si>
    <t>new_caledonia_mueo_river_nickel_mining_region_TSTM</t>
  </si>
  <si>
    <t>new_caledonia_thio_river_nickel_region_TSTM</t>
  </si>
  <si>
    <t>new_caledonia_hwa_no_river_nickel_region_TSTM</t>
  </si>
  <si>
    <t>Silver</t>
  </si>
  <si>
    <t>indonesia_labota_nickel_region_TSTM</t>
  </si>
  <si>
    <t>indonesia_tambea_nickel_region_TSTM</t>
  </si>
  <si>
    <t>Coastal nickel mining site with long history. Recent expansion.</t>
  </si>
  <si>
    <t>indonesia_muara_kuaro_agm_region_TSTM</t>
  </si>
  <si>
    <t>Combinaion of major pit mines and neaby artisanal and small-scale mies in channels. Pit mines seem mostly disconnected from hydrologoic system but notenitrely clear.</t>
  </si>
  <si>
    <t>Coal</t>
  </si>
  <si>
    <t>North Korea</t>
  </si>
  <si>
    <t>Rare Earth Minerals</t>
  </si>
  <si>
    <t>South Africa</t>
  </si>
  <si>
    <t>Burkina Faso</t>
  </si>
  <si>
    <t>https://www.youtube.com/watch?v=dm3zyL_o--I</t>
  </si>
  <si>
    <t>agm0306</t>
  </si>
  <si>
    <t>agm0307</t>
  </si>
  <si>
    <t>agm0308</t>
  </si>
  <si>
    <t>agm0309</t>
  </si>
  <si>
    <t>agm0310</t>
  </si>
  <si>
    <t>agm0311</t>
  </si>
  <si>
    <t>agm0312</t>
  </si>
  <si>
    <t>agm0313</t>
  </si>
  <si>
    <t>agm0314</t>
  </si>
  <si>
    <t>agm0315</t>
  </si>
  <si>
    <t>agm0316</t>
  </si>
  <si>
    <t>agm0317</t>
  </si>
  <si>
    <t>agm0318</t>
  </si>
  <si>
    <t>agm0319</t>
  </si>
  <si>
    <t>agm0320</t>
  </si>
  <si>
    <t>agm0321</t>
  </si>
  <si>
    <t>agm0322</t>
  </si>
  <si>
    <t>agm0323</t>
  </si>
  <si>
    <t>agm0324</t>
  </si>
  <si>
    <t>agm0325</t>
  </si>
  <si>
    <t>agm0326</t>
  </si>
  <si>
    <t>agm0327</t>
  </si>
  <si>
    <t>agm0328</t>
  </si>
  <si>
    <t>agm0329</t>
  </si>
  <si>
    <t>agm0330</t>
  </si>
  <si>
    <t>agm0331</t>
  </si>
  <si>
    <t>agm0332</t>
  </si>
  <si>
    <t>agm0333</t>
  </si>
  <si>
    <t>agm0334</t>
  </si>
  <si>
    <t>agm0335</t>
  </si>
  <si>
    <t>agm0336</t>
  </si>
  <si>
    <t>agm0337</t>
  </si>
  <si>
    <t>agm0338</t>
  </si>
  <si>
    <t>agm0339</t>
  </si>
  <si>
    <t>agm0340</t>
  </si>
  <si>
    <t>agm0341</t>
  </si>
  <si>
    <t>agm0342</t>
  </si>
  <si>
    <t>agm0343</t>
  </si>
  <si>
    <t>agm0344</t>
  </si>
  <si>
    <t>agm0345</t>
  </si>
  <si>
    <t>agm0346</t>
  </si>
  <si>
    <t>agm0347</t>
  </si>
  <si>
    <t>agm0348</t>
  </si>
  <si>
    <t>agm0349</t>
  </si>
  <si>
    <t>agm0350</t>
  </si>
  <si>
    <t>agm0351</t>
  </si>
  <si>
    <t>agm0352</t>
  </si>
  <si>
    <t>agm0353</t>
  </si>
  <si>
    <t>agm0354</t>
  </si>
  <si>
    <t>agm0355</t>
  </si>
  <si>
    <t>agm0356</t>
  </si>
  <si>
    <t>agm0357</t>
  </si>
  <si>
    <t>agm0358</t>
  </si>
  <si>
    <t>agm0359</t>
  </si>
  <si>
    <t>agm0360</t>
  </si>
  <si>
    <t>agm0361</t>
  </si>
  <si>
    <t>agm0362</t>
  </si>
  <si>
    <t>agm0363</t>
  </si>
  <si>
    <t>agm0364</t>
  </si>
  <si>
    <t>agm0365</t>
  </si>
  <si>
    <t>agm0366</t>
  </si>
  <si>
    <t>agm0367</t>
  </si>
  <si>
    <t>agm0368</t>
  </si>
  <si>
    <t>agm0369</t>
  </si>
  <si>
    <t>agm0370</t>
  </si>
  <si>
    <t>agm0371</t>
  </si>
  <si>
    <t>agm0372</t>
  </si>
  <si>
    <t>agm0373</t>
  </si>
  <si>
    <t>agm0374</t>
  </si>
  <si>
    <t>agm0375</t>
  </si>
  <si>
    <t>agm0376</t>
  </si>
  <si>
    <t>agm0377</t>
  </si>
  <si>
    <t>agm0378</t>
  </si>
  <si>
    <t>agm0379</t>
  </si>
  <si>
    <t>agm0380</t>
  </si>
  <si>
    <t>agm0381</t>
  </si>
  <si>
    <t>agm0382</t>
  </si>
  <si>
    <t>agm0383</t>
  </si>
  <si>
    <t>agm0384</t>
  </si>
  <si>
    <t>brazil_mucajai_river_upper_agm_region</t>
  </si>
  <si>
    <t>agm0385</t>
  </si>
  <si>
    <t>brazil_mucajai_branco_river_agm_region</t>
  </si>
  <si>
    <t>Mucajai</t>
  </si>
  <si>
    <t>Branco</t>
  </si>
  <si>
    <t>Recent mining with long downstream effect. Begins in late 2010s.</t>
  </si>
  <si>
    <t>brazil_uraricoera_trib1_agm_region</t>
  </si>
  <si>
    <t>brazil_uraricoera_trib2_agm_region</t>
  </si>
  <si>
    <t>brazil_uraricoera_agm_region</t>
  </si>
  <si>
    <t>brazil_uraricoera_middle_agm_region</t>
  </si>
  <si>
    <t>agm0386</t>
  </si>
  <si>
    <t>agm0387</t>
  </si>
  <si>
    <t>agm0388</t>
  </si>
  <si>
    <t>agm0389</t>
  </si>
  <si>
    <t>brazil_muajai_river_headwaters_agm_region</t>
  </si>
  <si>
    <t>venezuela_rio_ocamo_headwaters_agm_region</t>
  </si>
  <si>
    <t>brazil_parima_river_headwaters_agm_region_TSTM</t>
  </si>
  <si>
    <t>brazil_catrimani_river_trib_agm_region</t>
  </si>
  <si>
    <t>brazil_catrimani_river_agm_region</t>
  </si>
  <si>
    <t>agm0390</t>
  </si>
  <si>
    <t>agm0391</t>
  </si>
  <si>
    <t>agm0392</t>
  </si>
  <si>
    <t>agm0393</t>
  </si>
  <si>
    <t>agm0394</t>
  </si>
  <si>
    <t>indonesia_langkowala_agm_region_1</t>
  </si>
  <si>
    <t>indonesia_langkowala_agm_region_2</t>
  </si>
  <si>
    <t>cambodia_chi_kreng_gold_mining_region</t>
  </si>
  <si>
    <t>Cambodia</t>
  </si>
  <si>
    <t>https://opendevelopmentcambodia.net/news/chinese-mining-firm-plans-siem-reap-extraction/</t>
  </si>
  <si>
    <t>cambodia_ban_mesi_agm_region_TSTM</t>
  </si>
  <si>
    <t>https://www.rfa.org/english/news/cambodia/gold-06152021165657.html</t>
  </si>
  <si>
    <t>vietnam_lam_dong_mining_region_TSTM</t>
  </si>
  <si>
    <t>Kaolin</t>
  </si>
  <si>
    <t>Ghana Pra, lower</t>
  </si>
  <si>
    <t>Lower section of major mining area in small river. Begins in 2010 and rapidly expands.</t>
  </si>
  <si>
    <t>agm0395</t>
  </si>
  <si>
    <t>agm0396</t>
  </si>
  <si>
    <t>agm0397</t>
  </si>
  <si>
    <t>agm0398</t>
  </si>
  <si>
    <t>agm0399</t>
  </si>
  <si>
    <t>agm0400</t>
  </si>
  <si>
    <t>ghana_pra_dn_agm_region</t>
  </si>
  <si>
    <t>Pra down</t>
  </si>
  <si>
    <t>agm0401</t>
  </si>
  <si>
    <t>agm0402</t>
  </si>
  <si>
    <t>agm0403</t>
  </si>
  <si>
    <t>agm0404</t>
  </si>
  <si>
    <t>russia_novotroitsk_agm_region_TSTM</t>
  </si>
  <si>
    <t>russia_edakuy_agm_region_TSTM</t>
  </si>
  <si>
    <t>russia_mongolia_border_agm_region_TSTM</t>
  </si>
  <si>
    <t>mongolia_tologoyt_agm_region_TSTM</t>
  </si>
  <si>
    <t>indonesia_west_kalimantan_aluminum_mining_region</t>
  </si>
  <si>
    <t>Aluminum</t>
  </si>
  <si>
    <t>cambodia_preah_dak_mining_region</t>
  </si>
  <si>
    <t>agm0405</t>
  </si>
  <si>
    <t>agm0406</t>
  </si>
  <si>
    <t>Social media</t>
  </si>
  <si>
    <t>Sort column</t>
  </si>
  <si>
    <t>Kapuas South</t>
  </si>
  <si>
    <t>Cocoye</t>
  </si>
  <si>
    <t>Zolotoy</t>
  </si>
  <si>
    <t>Indonesia Kapuas South</t>
  </si>
  <si>
    <t>Country code</t>
  </si>
  <si>
    <t>Afghanistan</t>
  </si>
  <si>
    <t>AF</t>
  </si>
  <si>
    <t>AFG</t>
  </si>
  <si>
    <t>Aland Islands</t>
  </si>
  <si>
    <t>AX</t>
  </si>
  <si>
    <t>ALA</t>
  </si>
  <si>
    <t>Albania</t>
  </si>
  <si>
    <t>AL</t>
  </si>
  <si>
    <t>ALB</t>
  </si>
  <si>
    <t>Algeria</t>
  </si>
  <si>
    <t>DZ</t>
  </si>
  <si>
    <t>DZA</t>
  </si>
  <si>
    <t>American Samoa</t>
  </si>
  <si>
    <t>AS</t>
  </si>
  <si>
    <t>ASM</t>
  </si>
  <si>
    <t>Andorra</t>
  </si>
  <si>
    <t>AD</t>
  </si>
  <si>
    <t>AND</t>
  </si>
  <si>
    <t>AO</t>
  </si>
  <si>
    <t>AGO</t>
  </si>
  <si>
    <t>Anguilla</t>
  </si>
  <si>
    <t>AI</t>
  </si>
  <si>
    <t>AIA</t>
  </si>
  <si>
    <t>Antarctica </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</si>
  <si>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</si>
  <si>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</si>
  <si>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</si>
  <si>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</si>
  <si>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</si>
  <si>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</si>
  <si>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</si>
  <si>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</si>
  <si>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</si>
  <si>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</si>
  <si>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</si>
  <si>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</si>
  <si>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</si>
  <si>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</si>
  <si>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</si>
  <si>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</si>
  <si>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</si>
  <si>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</si>
  <si>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</si>
  <si>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</si>
  <si>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</si>
  <si>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</si>
  <si>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</si>
  <si>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Bahamas</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</si>
  <si>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</si>
  <si>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</si>
  <si>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</si>
  <si>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</si>
  <si>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</si>
  <si>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</si>
  <si>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</si>
  <si>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</si>
  <si>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</si>
  <si>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</si>
  <si>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</si>
  <si>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</si>
  <si>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</si>
  <si>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</si>
  <si>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</si>
  <si>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</si>
  <si>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</si>
  <si>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</si>
  <si>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</si>
  <si>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</si>
  <si>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</si>
  <si>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</si>
  <si>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</si>
  <si>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</si>
  <si>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</si>
  <si>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</si>
  <si>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</si>
  <si>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</si>
  <si>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</si>
  <si>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t>
  </si>
  <si>
    <t>BOL</t>
  </si>
  <si>
    <t>Bosnia and Herzegovina</t>
  </si>
  <si>
    <t>BA</t>
  </si>
  <si>
    <t>BIH</t>
  </si>
  <si>
    <t>Botswana</t>
  </si>
  <si>
    <t>BW</t>
  </si>
  <si>
    <t>BWA</t>
  </si>
  <si>
    <t>Bouvet Island</t>
  </si>
  <si>
    <t>BV</t>
  </si>
  <si>
    <t>BVT</t>
  </si>
  <si>
    <t>BR</t>
  </si>
  <si>
    <t>BRA</t>
  </si>
  <si>
    <t>British Virgin Islands</t>
  </si>
  <si>
    <t>VG</t>
  </si>
  <si>
    <t>VGB</t>
  </si>
  <si>
    <t>British Indian Ocean Territory</t>
  </si>
  <si>
    <t>IO</t>
  </si>
  <si>
    <t>IOT</t>
  </si>
  <si>
    <t>Brunei Darussalam</t>
  </si>
  <si>
    <t>BN</t>
  </si>
  <si>
    <t>BRN</t>
  </si>
  <si>
    <t>Bulgaria</t>
  </si>
  <si>
    <t>BG</t>
  </si>
  <si>
    <t>BGR</t>
  </si>
  <si>
    <t>BF</t>
  </si>
  <si>
    <t>BFA</t>
  </si>
  <si>
    <t>Burundi</t>
  </si>
  <si>
    <t>BI</t>
  </si>
  <si>
    <t>BDI</t>
  </si>
  <si>
    <t>KH</t>
  </si>
  <si>
    <t>KHM</t>
  </si>
  <si>
    <t>CM</t>
  </si>
  <si>
    <t>CMR</t>
  </si>
  <si>
    <t>CA</t>
  </si>
  <si>
    <t>CAN</t>
  </si>
  <si>
    <t>Cape Verde</t>
  </si>
  <si>
    <t>CV</t>
  </si>
  <si>
    <t>CPV</t>
  </si>
  <si>
    <t>Cayman Islands </t>
  </si>
  <si>
    <t>KY</t>
  </si>
  <si>
    <t>CYM</t>
  </si>
  <si>
    <t>CF</t>
  </si>
  <si>
    <t>CAF</t>
  </si>
  <si>
    <t>Chad</t>
  </si>
  <si>
    <t>TD</t>
  </si>
  <si>
    <t>TCD</t>
  </si>
  <si>
    <t>Chile</t>
  </si>
  <si>
    <t>CL</t>
  </si>
  <si>
    <t>CHL</t>
  </si>
  <si>
    <t>China</t>
  </si>
  <si>
    <t>CN</t>
  </si>
  <si>
    <t>CHN</t>
  </si>
  <si>
    <t>Hong Kong, SAR China</t>
  </si>
  <si>
    <t>HK</t>
  </si>
  <si>
    <t>HKG</t>
  </si>
  <si>
    <t>Macao, SAR China</t>
  </si>
  <si>
    <t>MO</t>
  </si>
  <si>
    <t>MAC</t>
  </si>
  <si>
    <t>Christmas Island</t>
  </si>
  <si>
    <t>CX</t>
  </si>
  <si>
    <t>CXR</t>
  </si>
  <si>
    <t>Cocos (Keeling) Islands</t>
  </si>
  <si>
    <t>CC</t>
  </si>
  <si>
    <t>CCK</t>
  </si>
  <si>
    <t>CO</t>
  </si>
  <si>
    <t>COL</t>
  </si>
  <si>
    <t>Comoros</t>
  </si>
  <si>
    <t>KM</t>
  </si>
  <si>
    <t>COM</t>
  </si>
  <si>
    <t>CG</t>
  </si>
  <si>
    <t>COG</t>
  </si>
  <si>
    <t>CD</t>
  </si>
  <si>
    <t>COD</t>
  </si>
  <si>
    <t>Cook Islands </t>
  </si>
  <si>
    <t>CK</t>
  </si>
  <si>
    <t>COK</t>
  </si>
  <si>
    <t>Costa Rica</t>
  </si>
  <si>
    <t>CR</t>
  </si>
  <si>
    <t>CRI</t>
  </si>
  <si>
    <t>CI</t>
  </si>
  <si>
    <t>CIV</t>
  </si>
  <si>
    <t>Croatia</t>
  </si>
  <si>
    <t>HR</t>
  </si>
  <si>
    <t>HRV</t>
  </si>
  <si>
    <t>Cuba</t>
  </si>
  <si>
    <t>CU</t>
  </si>
  <si>
    <t>CUB</t>
  </si>
  <si>
    <t>Cyprus</t>
  </si>
  <si>
    <t>CY</t>
  </si>
  <si>
    <t>CYP</t>
  </si>
  <si>
    <t>Czech Republic</t>
  </si>
  <si>
    <t>CZ</t>
  </si>
  <si>
    <t>CZE</t>
  </si>
  <si>
    <t>Denmark</t>
  </si>
  <si>
    <t>DK</t>
  </si>
  <si>
    <t>DNK</t>
  </si>
  <si>
    <t>Djibouti</t>
  </si>
  <si>
    <t>DJ</t>
  </si>
  <si>
    <t>DJI</t>
  </si>
  <si>
    <t>Dominica</t>
  </si>
  <si>
    <t>DM</t>
  </si>
  <si>
    <t>DMA</t>
  </si>
  <si>
    <t>Dominican Republic</t>
  </si>
  <si>
    <t>DO</t>
  </si>
  <si>
    <t>DOM</t>
  </si>
  <si>
    <t>EC</t>
  </si>
  <si>
    <t>ECU</t>
  </si>
  <si>
    <t>Egypt</t>
  </si>
  <si>
    <t>EG</t>
  </si>
  <si>
    <t>EGY</t>
  </si>
  <si>
    <t>El Salvador</t>
  </si>
  <si>
    <t>SV</t>
  </si>
  <si>
    <t>SLV</t>
  </si>
  <si>
    <t>Equatorial Guinea</t>
  </si>
  <si>
    <t>GQ</t>
  </si>
  <si>
    <t>GNQ</t>
  </si>
  <si>
    <t>Eritrea</t>
  </si>
  <si>
    <t>ER</t>
  </si>
  <si>
    <t>ERI</t>
  </si>
  <si>
    <t>Estonia</t>
  </si>
  <si>
    <t>EE</t>
  </si>
  <si>
    <t>EST</t>
  </si>
  <si>
    <t>ET</t>
  </si>
  <si>
    <t>ETH</t>
  </si>
  <si>
    <t>Falkland Islands (Malvinas) </t>
  </si>
  <si>
    <t>FK</t>
  </si>
  <si>
    <t>FLK</t>
  </si>
  <si>
    <t>Faroe Islands</t>
  </si>
  <si>
    <t>FO</t>
  </si>
  <si>
    <t>FRO</t>
  </si>
  <si>
    <t>Fiji</t>
  </si>
  <si>
    <t>FJ</t>
  </si>
  <si>
    <t>FJI</t>
  </si>
  <si>
    <t>Finland</t>
  </si>
  <si>
    <t>FI</t>
  </si>
  <si>
    <t>FIN</t>
  </si>
  <si>
    <t>France</t>
  </si>
  <si>
    <t>FR</t>
  </si>
  <si>
    <t>FRA</t>
  </si>
  <si>
    <t>GF</t>
  </si>
  <si>
    <t>GUF</t>
  </si>
  <si>
    <t>French Polynesia</t>
  </si>
  <si>
    <t>PF</t>
  </si>
  <si>
    <t>PYF</t>
  </si>
  <si>
    <t>French Southern Territories</t>
  </si>
  <si>
    <t>TF</t>
  </si>
  <si>
    <t>ATF</t>
  </si>
  <si>
    <t>GA</t>
  </si>
  <si>
    <t>GAB</t>
  </si>
  <si>
    <t>GM</t>
  </si>
  <si>
    <t>GMB</t>
  </si>
  <si>
    <t>Georgia</t>
  </si>
  <si>
    <t>GE</t>
  </si>
  <si>
    <t>GEO</t>
  </si>
  <si>
    <t>Germany</t>
  </si>
  <si>
    <t>DE</t>
  </si>
  <si>
    <t>DEU</t>
  </si>
  <si>
    <t>GH</t>
  </si>
  <si>
    <t>GHA</t>
  </si>
  <si>
    <t>Gibraltar </t>
  </si>
  <si>
    <t>GI</t>
  </si>
  <si>
    <t>GIB</t>
  </si>
  <si>
    <t>Greece</t>
  </si>
  <si>
    <t>GR</t>
  </si>
  <si>
    <t>GRC</t>
  </si>
  <si>
    <t>Greenland</t>
  </si>
  <si>
    <t>GL</t>
  </si>
  <si>
    <t>GRL</t>
  </si>
  <si>
    <t>Grenada</t>
  </si>
  <si>
    <t>GD</t>
  </si>
  <si>
    <t>GRD</t>
  </si>
  <si>
    <t>Guadeloupe</t>
  </si>
  <si>
    <t>GP</t>
  </si>
  <si>
    <t>GLP</t>
  </si>
  <si>
    <t>Guam</t>
  </si>
  <si>
    <t>GU</t>
  </si>
  <si>
    <t>GUM</t>
  </si>
  <si>
    <t>Guatemala</t>
  </si>
  <si>
    <t>GT</t>
  </si>
  <si>
    <t>GTM</t>
  </si>
  <si>
    <t>Guernsey</t>
  </si>
  <si>
    <t>GG</t>
  </si>
  <si>
    <t>GGY</t>
  </si>
  <si>
    <t>GN</t>
  </si>
  <si>
    <t>GIN</t>
  </si>
  <si>
    <t>Guinea-Bissau</t>
  </si>
  <si>
    <t>GW</t>
  </si>
  <si>
    <t>GNB</t>
  </si>
  <si>
    <t>GY</t>
  </si>
  <si>
    <t>GUY</t>
  </si>
  <si>
    <t>Haiti</t>
  </si>
  <si>
    <t>HT</t>
  </si>
  <si>
    <t>HTI</t>
  </si>
  <si>
    <t>Heard and Mcdonald Islands</t>
  </si>
  <si>
    <t>HM</t>
  </si>
  <si>
    <t>HMD</t>
  </si>
  <si>
    <t>Holy See (Vatican City State)</t>
  </si>
  <si>
    <t>VA</t>
  </si>
  <si>
    <t>VAT</t>
  </si>
  <si>
    <t>HN</t>
  </si>
  <si>
    <t>HND</t>
  </si>
  <si>
    <t>Hungary</t>
  </si>
  <si>
    <t>HU</t>
  </si>
  <si>
    <t>HUN</t>
  </si>
  <si>
    <t>Iceland</t>
  </si>
  <si>
    <t>IS</t>
  </si>
  <si>
    <t>ISL</t>
  </si>
  <si>
    <t>India</t>
  </si>
  <si>
    <t>IN</t>
  </si>
  <si>
    <t>IND</t>
  </si>
  <si>
    <t>IDN</t>
  </si>
  <si>
    <t>Iran, Islamic Republic of</t>
  </si>
  <si>
    <t>IR</t>
  </si>
  <si>
    <t>IRN</t>
  </si>
  <si>
    <t>Iraq</t>
  </si>
  <si>
    <t>IQ</t>
  </si>
  <si>
    <t>IRQ</t>
  </si>
  <si>
    <t>Ireland</t>
  </si>
  <si>
    <t>IE</t>
  </si>
  <si>
    <t>IRL</t>
  </si>
  <si>
    <t>Isle of Man </t>
  </si>
  <si>
    <t>IM</t>
  </si>
  <si>
    <t>IMN</t>
  </si>
  <si>
    <t>Israel</t>
  </si>
  <si>
    <t>IL</t>
  </si>
  <si>
    <t>ISR</t>
  </si>
  <si>
    <t>Italy</t>
  </si>
  <si>
    <t>IT</t>
  </si>
  <si>
    <t>ITA</t>
  </si>
  <si>
    <t>Jamaica</t>
  </si>
  <si>
    <t>JM</t>
  </si>
  <si>
    <t>JAM</t>
  </si>
  <si>
    <t>Japan</t>
  </si>
  <si>
    <t>JP</t>
  </si>
  <si>
    <t>JPN</t>
  </si>
  <si>
    <t>Jersey</t>
  </si>
  <si>
    <t>JE</t>
  </si>
  <si>
    <t>JEY</t>
  </si>
  <si>
    <t>Jordan</t>
  </si>
  <si>
    <t>JO</t>
  </si>
  <si>
    <t>JOR</t>
  </si>
  <si>
    <t>Kazakhstan</t>
  </si>
  <si>
    <t>KZ</t>
  </si>
  <si>
    <t>KAZ</t>
  </si>
  <si>
    <t>Kenya</t>
  </si>
  <si>
    <t>KE</t>
  </si>
  <si>
    <t>KEN</t>
  </si>
  <si>
    <t>Kiribati</t>
  </si>
  <si>
    <t>KI</t>
  </si>
  <si>
    <t>KIR</t>
  </si>
  <si>
    <t>KP</t>
  </si>
  <si>
    <t>PRK</t>
  </si>
  <si>
    <t>Korea (South)</t>
  </si>
  <si>
    <t>KR</t>
  </si>
  <si>
    <t>KOR</t>
  </si>
  <si>
    <t>Kuwait</t>
  </si>
  <si>
    <t>KW</t>
  </si>
  <si>
    <t>KWT</t>
  </si>
  <si>
    <t>Kyrgyzstan</t>
  </si>
  <si>
    <t>KG</t>
  </si>
  <si>
    <t>KGZ</t>
  </si>
  <si>
    <t>LA</t>
  </si>
  <si>
    <t>LAO</t>
  </si>
  <si>
    <t>Latvia</t>
  </si>
  <si>
    <t>LV</t>
  </si>
  <si>
    <t>LVA</t>
  </si>
  <si>
    <t>Lebanon</t>
  </si>
  <si>
    <t>LB</t>
  </si>
  <si>
    <t>LBN</t>
  </si>
  <si>
    <t>Lesotho</t>
  </si>
  <si>
    <t>LS</t>
  </si>
  <si>
    <t>LSO</t>
  </si>
  <si>
    <t>LR</t>
  </si>
  <si>
    <t>LBR</t>
  </si>
  <si>
    <t>Libya</t>
  </si>
  <si>
    <t>LY</t>
  </si>
  <si>
    <t>LBY</t>
  </si>
  <si>
    <t>Liechtenstein</t>
  </si>
  <si>
    <t>LI</t>
  </si>
  <si>
    <t>LIE</t>
  </si>
  <si>
    <t>Lithuania</t>
  </si>
  <si>
    <t>LT</t>
  </si>
  <si>
    <t>LTU</t>
  </si>
  <si>
    <t>Luxembourg</t>
  </si>
  <si>
    <t>LU</t>
  </si>
  <si>
    <t>LUX</t>
  </si>
  <si>
    <t>Macedonia, Republic of</t>
  </si>
  <si>
    <t>MK</t>
  </si>
  <si>
    <t>MKD</t>
  </si>
  <si>
    <t>MG</t>
  </si>
  <si>
    <t>MDG</t>
  </si>
  <si>
    <t>Malawi</t>
  </si>
  <si>
    <t>MW</t>
  </si>
  <si>
    <t>MWI</t>
  </si>
  <si>
    <t>MY</t>
  </si>
  <si>
    <t>MYS</t>
  </si>
  <si>
    <t>Maldives</t>
  </si>
  <si>
    <t>MV</t>
  </si>
  <si>
    <t>MDV</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</si>
  <si>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</si>
  <si>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</si>
  <si>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</si>
  <si>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</si>
  <si>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</si>
  <si>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</si>
  <si>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</si>
  <si>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</si>
  <si>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</si>
  <si>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</si>
  <si>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</si>
  <si>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</si>
  <si>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</si>
  <si>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</si>
  <si>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</si>
  <si>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</si>
  <si>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</si>
  <si>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</si>
  <si>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</si>
  <si>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</si>
  <si>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</si>
  <si>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</si>
  <si>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</si>
  <si>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Micronesia, Federated States of</t>
  </si>
  <si>
    <t>FM</t>
  </si>
  <si>
    <t>FSM</t>
  </si>
  <si>
    <t>Moldova</t>
  </si>
  <si>
    <t>MD</t>
  </si>
  <si>
    <t>MDA</t>
  </si>
  <si>
    <t>Monaco</t>
  </si>
  <si>
    <t>MC</t>
  </si>
  <si>
    <t>MCO</t>
  </si>
  <si>
    <t>MN</t>
  </si>
  <si>
    <t>MNG</t>
  </si>
  <si>
    <t>Montenegro</t>
  </si>
  <si>
    <t>ME</t>
  </si>
  <si>
    <t>MNE</t>
  </si>
  <si>
    <t>Montserrat</t>
  </si>
  <si>
    <t>MS</t>
  </si>
  <si>
    <t>MSR</t>
  </si>
  <si>
    <t>Morocco</t>
  </si>
  <si>
    <t>MA</t>
  </si>
  <si>
    <t>MAR</t>
  </si>
  <si>
    <t>MZ</t>
  </si>
  <si>
    <t>MOZ</t>
  </si>
  <si>
    <t>MM</t>
  </si>
  <si>
    <t>MMR</t>
  </si>
  <si>
    <t>Namibia</t>
  </si>
  <si>
    <t>NAM</t>
  </si>
  <si>
    <t>Nauru</t>
  </si>
  <si>
    <t>NR</t>
  </si>
  <si>
    <t>NRU</t>
  </si>
  <si>
    <t>Nepal</t>
  </si>
  <si>
    <t>NP</t>
  </si>
  <si>
    <t>NPL</t>
  </si>
  <si>
    <t>Netherlands</t>
  </si>
  <si>
    <t>NL</t>
  </si>
  <si>
    <t>NLD</t>
  </si>
  <si>
    <t>Netherlands Antilles</t>
  </si>
  <si>
    <t>AN</t>
  </si>
  <si>
    <t>ANT</t>
  </si>
  <si>
    <t>NC</t>
  </si>
  <si>
    <t>NCL</t>
  </si>
  <si>
    <t>NZ</t>
  </si>
  <si>
    <t>NZL</t>
  </si>
  <si>
    <t>Nicaragua</t>
  </si>
  <si>
    <t>NI</t>
  </si>
  <si>
    <t>NIC</t>
  </si>
  <si>
    <t>NE</t>
  </si>
  <si>
    <t>NER</t>
  </si>
  <si>
    <t>NG</t>
  </si>
  <si>
    <t>NGA</t>
  </si>
  <si>
    <t>Niue </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</si>
  <si>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</si>
  <si>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</si>
  <si>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</si>
  <si>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</si>
  <si>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</si>
  <si>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</si>
  <si>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</si>
  <si>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</si>
  <si>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</si>
  <si>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</si>
  <si>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</si>
  <si>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</si>
  <si>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</si>
  <si>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</si>
  <si>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</si>
  <si>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</si>
  <si>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</si>
  <si>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</si>
  <si>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</si>
  <si>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</si>
  <si>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Palestinian Territory</t>
  </si>
  <si>
    <t>PS</t>
  </si>
  <si>
    <t>PSE</t>
  </si>
  <si>
    <t>Panama</t>
  </si>
  <si>
    <t>PA</t>
  </si>
  <si>
    <t>PAN</t>
  </si>
  <si>
    <t>PG</t>
  </si>
  <si>
    <t>PNG</t>
  </si>
  <si>
    <t>Paraguay</t>
  </si>
  <si>
    <t>PY</t>
  </si>
  <si>
    <t>PRY</t>
  </si>
  <si>
    <t>PE</t>
  </si>
  <si>
    <t>PER</t>
  </si>
  <si>
    <t>Philippines</t>
  </si>
  <si>
    <t>PH</t>
  </si>
  <si>
    <t>PHL</t>
  </si>
  <si>
    <t>Pitcairn</t>
  </si>
  <si>
    <t>PN</t>
  </si>
  <si>
    <t>PCN</t>
  </si>
  <si>
    <t>Poland</t>
  </si>
  <si>
    <t>PL</t>
  </si>
  <si>
    <t>POL</t>
  </si>
  <si>
    <t>Portugal</t>
  </si>
  <si>
    <t>PT</t>
  </si>
  <si>
    <t>PRT</t>
  </si>
  <si>
    <t>Puerto Rico</t>
  </si>
  <si>
    <t>PR</t>
  </si>
  <si>
    <t>PRI</t>
  </si>
  <si>
    <t>Qatar</t>
  </si>
  <si>
    <t>QA</t>
  </si>
  <si>
    <t>QAT</t>
  </si>
  <si>
    <t>Réunion</t>
  </si>
  <si>
    <t>RE</t>
  </si>
  <si>
    <t>REU</t>
  </si>
  <si>
    <t>Romania</t>
  </si>
  <si>
    <t>RO</t>
  </si>
  <si>
    <t>ROU</t>
  </si>
  <si>
    <t>RU</t>
  </si>
  <si>
    <t>RUS</t>
  </si>
  <si>
    <t>RW</t>
  </si>
  <si>
    <t>RWA</t>
  </si>
  <si>
    <t>Saint-Barthélemy</t>
  </si>
  <si>
    <t>BL</t>
  </si>
  <si>
    <t>BLM</t>
  </si>
  <si>
    <t>Saint Helena</t>
  </si>
  <si>
    <t>SH</t>
  </si>
  <si>
    <t>SHN</t>
  </si>
  <si>
    <t>Saint Kitts and Nevis</t>
  </si>
  <si>
    <t>KN</t>
  </si>
  <si>
    <t>KNA</t>
  </si>
  <si>
    <t>Saint Lucia</t>
  </si>
  <si>
    <t>LC</t>
  </si>
  <si>
    <t>LCA</t>
  </si>
  <si>
    <t>Saint-Martin (French part)</t>
  </si>
  <si>
    <t>MF</t>
  </si>
  <si>
    <t>MAF</t>
  </si>
  <si>
    <t>Saint Pierre and Miquelon </t>
  </si>
  <si>
    <t>PM</t>
  </si>
  <si>
    <t>SPM</t>
  </si>
  <si>
    <t>Saint Vincent and Grenadines</t>
  </si>
  <si>
    <t>VC</t>
  </si>
  <si>
    <t>VCT</t>
  </si>
  <si>
    <t>Samoa</t>
  </si>
  <si>
    <t>WS</t>
  </si>
  <si>
    <t>WSM</t>
  </si>
  <si>
    <t>San Marino</t>
  </si>
  <si>
    <t>SM</t>
  </si>
  <si>
    <t>SMR</t>
  </si>
  <si>
    <t>Sao Tome and Principe</t>
  </si>
  <si>
    <t>ST</t>
  </si>
  <si>
    <t>STP</t>
  </si>
  <si>
    <t>Saudi Arabia</t>
  </si>
  <si>
    <t>SA</t>
  </si>
  <si>
    <t>SAU</t>
  </si>
  <si>
    <t>SN</t>
  </si>
  <si>
    <t>SEN</t>
  </si>
  <si>
    <t>Serbia</t>
  </si>
  <si>
    <t>RS</t>
  </si>
  <si>
    <t>SRB</t>
  </si>
  <si>
    <t>Seychelles</t>
  </si>
  <si>
    <t>SC</t>
  </si>
  <si>
    <t>SYC</t>
  </si>
  <si>
    <t>SL</t>
  </si>
  <si>
    <t>SLE</t>
  </si>
  <si>
    <t>Singapore</t>
  </si>
  <si>
    <t>SG</t>
  </si>
  <si>
    <t>SGP</t>
  </si>
  <si>
    <t>Slovakia</t>
  </si>
  <si>
    <t>SK</t>
  </si>
  <si>
    <t>SVK</t>
  </si>
  <si>
    <t>Slovenia</t>
  </si>
  <si>
    <t>SI</t>
  </si>
  <si>
    <t>SVN</t>
  </si>
  <si>
    <t>Solomon Islands</t>
  </si>
  <si>
    <t>SB</t>
  </si>
  <si>
    <t>SLB</t>
  </si>
  <si>
    <t>Somalia</t>
  </si>
  <si>
    <t>SO</t>
  </si>
  <si>
    <t>SOM</t>
  </si>
  <si>
    <t>ZA</t>
  </si>
  <si>
    <t>ZAF</t>
  </si>
  <si>
    <t>South Georgia and the South Sandwich Islands</t>
  </si>
  <si>
    <t>GS</t>
  </si>
  <si>
    <t>SGS</t>
  </si>
  <si>
    <t>SS</t>
  </si>
  <si>
    <t>SSD</t>
  </si>
  <si>
    <t>Spain</t>
  </si>
  <si>
    <t>ES</t>
  </si>
  <si>
    <t>ESP</t>
  </si>
  <si>
    <t>Sri Lanka</t>
  </si>
  <si>
    <t>LK</t>
  </si>
  <si>
    <t>LKA</t>
  </si>
  <si>
    <t>Sudan</t>
  </si>
  <si>
    <t>SD</t>
  </si>
  <si>
    <t>SDN</t>
  </si>
  <si>
    <t>SR</t>
  </si>
  <si>
    <t>SUR</t>
  </si>
  <si>
    <t>Svalbard and Jan Mayen Islands </t>
  </si>
  <si>
    <t>SJ</t>
  </si>
  <si>
    <t>SJM</t>
  </si>
  <si>
    <t>Swaziland</t>
  </si>
  <si>
    <t>SZ</t>
  </si>
  <si>
    <t>SWZ</t>
  </si>
  <si>
    <t>Sweden</t>
  </si>
  <si>
    <t>SE</t>
  </si>
  <si>
    <t>SWE</t>
  </si>
  <si>
    <t>Switzerland</t>
  </si>
  <si>
    <t>CH</t>
  </si>
  <si>
    <t>CHE</t>
  </si>
  <si>
    <t>Syrian Arab Republic (Syria)</t>
  </si>
  <si>
    <t>SY</t>
  </si>
  <si>
    <t>SYR</t>
  </si>
  <si>
    <t>Taiwan, Republic of China </t>
  </si>
  <si>
    <t>TW</t>
  </si>
  <si>
    <t>TWN</t>
  </si>
  <si>
    <t>Tajikistan</t>
  </si>
  <si>
    <t>TJ</t>
  </si>
  <si>
    <t>TJK</t>
  </si>
  <si>
    <t>TZ</t>
  </si>
  <si>
    <t>TZA</t>
  </si>
  <si>
    <t>Thailand</t>
  </si>
  <si>
    <t>TH</t>
  </si>
  <si>
    <t>THA</t>
  </si>
  <si>
    <t>Timor-Leste</t>
  </si>
  <si>
    <t>TL</t>
  </si>
  <si>
    <t>TLS</t>
  </si>
  <si>
    <t>Togo</t>
  </si>
  <si>
    <t>TG</t>
  </si>
  <si>
    <t>TGO</t>
  </si>
  <si>
    <t>Tokelau </t>
  </si>
  <si>
    <t>TK</t>
  </si>
  <si>
    <t>TKL</t>
  </si>
  <si>
    <t>Tonga</t>
  </si>
  <si>
    <t>TO</t>
  </si>
  <si>
    <t>TON</t>
  </si>
  <si>
    <t>Trinidad and Tobago</t>
  </si>
  <si>
    <t>TT</t>
  </si>
  <si>
    <t>TTO</t>
  </si>
  <si>
    <t>Tunisia</t>
  </si>
  <si>
    <t>TN</t>
  </si>
  <si>
    <t>TUN</t>
  </si>
  <si>
    <t>TR</t>
  </si>
  <si>
    <t>TUR</t>
  </si>
  <si>
    <t>Turkmenistan</t>
  </si>
  <si>
    <t>TM</t>
  </si>
  <si>
    <t>TKM</t>
  </si>
  <si>
    <t>Turks and Caicos Islands </t>
  </si>
  <si>
    <t>TC</t>
  </si>
  <si>
    <t>TCA</t>
  </si>
  <si>
    <t>Tuvalu</t>
  </si>
  <si>
    <t>TV</t>
  </si>
  <si>
    <t>TUV</t>
  </si>
  <si>
    <t>Uganda</t>
  </si>
  <si>
    <t>UG</t>
  </si>
  <si>
    <t>UGA</t>
  </si>
  <si>
    <t>Ukraine</t>
  </si>
  <si>
    <t>UA</t>
  </si>
  <si>
    <t>UKR</t>
  </si>
  <si>
    <t>United Arab Emirates</t>
  </si>
  <si>
    <t>AE</t>
  </si>
  <si>
    <t>ARE</t>
  </si>
  <si>
    <t>United Kingdom</t>
  </si>
  <si>
    <t>GB</t>
  </si>
  <si>
    <t>GBR</t>
  </si>
  <si>
    <t>United States of America</t>
  </si>
  <si>
    <t>US</t>
  </si>
  <si>
    <t>USA</t>
  </si>
  <si>
    <t>US Minor Outlying Islands</t>
  </si>
  <si>
    <t>UM</t>
  </si>
  <si>
    <t>UMI</t>
  </si>
  <si>
    <t>Uruguay</t>
  </si>
  <si>
    <t>UY</t>
  </si>
  <si>
    <t>URY</t>
  </si>
  <si>
    <t>Uzbekistan</t>
  </si>
  <si>
    <t>UZ</t>
  </si>
  <si>
    <t>UZB</t>
  </si>
  <si>
    <t>Vanuatu</t>
  </si>
  <si>
    <t>VU</t>
  </si>
  <si>
    <t>VUT</t>
  </si>
  <si>
    <t>VE</t>
  </si>
  <si>
    <t>VEN</t>
  </si>
  <si>
    <t>VN</t>
  </si>
  <si>
    <t>VNM</t>
  </si>
  <si>
    <t>Virgin Islands, US</t>
  </si>
  <si>
    <t>VI</t>
  </si>
  <si>
    <t>VIR</t>
  </si>
  <si>
    <t>Wallis and Futuna Islands </t>
  </si>
  <si>
    <t>WF</t>
  </si>
  <si>
    <t>WLF</t>
  </si>
  <si>
    <t>Western Sahara </t>
  </si>
  <si>
    <t>EH</t>
  </si>
  <si>
    <t>ESH</t>
  </si>
  <si>
    <t>Yemen</t>
  </si>
  <si>
    <t>YE</t>
  </si>
  <si>
    <t>YEM</t>
  </si>
  <si>
    <t>Zambia</t>
  </si>
  <si>
    <t>ZM</t>
  </si>
  <si>
    <t>ZMB</t>
  </si>
  <si>
    <t>Zimbabwe</t>
  </si>
  <si>
    <t>ZW</t>
  </si>
  <si>
    <t>ZWE</t>
  </si>
  <si>
    <t>philippines_nalisbitan_agm_region</t>
  </si>
  <si>
    <t>Philippines Nalisbitan</t>
  </si>
  <si>
    <t>philippines_quiniput_downstream_agm_region_TSTM</t>
  </si>
  <si>
    <t>philippines_carrascal_nickel_region_TSTM</t>
  </si>
  <si>
    <t>philippines_canatuan_mine_TSTM</t>
  </si>
  <si>
    <t>philippines_quiniput_agm_region_TSTM</t>
  </si>
  <si>
    <t>philippines_taganito_nickel_region_TSTM</t>
  </si>
  <si>
    <t>philippines_dizon_silver_copper_mining_region_TSTM</t>
  </si>
  <si>
    <t>philippines_lepanto_agm_region_TSTM</t>
  </si>
  <si>
    <t>Enormous new complex of nickel mines. Began in 2008 and rapidly and consistently expanded to present. Very high environmental impact, little to no mitigation evident. Frather upstream in coastal wtershed than most nickel mines in Indonesia and Philippines.</t>
  </si>
  <si>
    <t>kyrgyzstan_chatkal_river_agm_region</t>
  </si>
  <si>
    <t>Kyrgyzstan Chatkal</t>
  </si>
  <si>
    <t>ID_profile_ref</t>
  </si>
  <si>
    <t>ID_ref</t>
  </si>
  <si>
    <t>ID_long</t>
  </si>
  <si>
    <t>Profile name</t>
  </si>
  <si>
    <t>Profile continuation name</t>
  </si>
  <si>
    <t>Profile full display name</t>
  </si>
  <si>
    <t>Profile display name</t>
  </si>
  <si>
    <t>Profile for multiple mining districts</t>
  </si>
  <si>
    <t>Profile begins downstream of mining</t>
  </si>
  <si>
    <t>Profile begins upstream of mining tributary junction</t>
  </si>
  <si>
    <t>If profile at tributary is secondary</t>
  </si>
  <si>
    <t>Major mining area in headwaters of Lom River. Begins in early 2010s and expands steadily. Major expansion to tributaries in 2016. Stream very small for mapping. Downstream Lom River where profile begins is dammed beginning in 2015. Reservoir begins at km 144.</t>
  </si>
  <si>
    <t>Small mining area in headwater area. Mostly trench mining on hillsides and in gully tributaries. Begins sometime in the late 2000s and expands gradually. Operations also along river between marked point and downstream profile beginning.</t>
  </si>
  <si>
    <t>Reference SSC high beginning early in profile. Check Mining onset and profile length.</t>
  </si>
  <si>
    <t>Major mining area. Many small tributaries mined. None are large enough for mapping. Possibly began in 2004 or 2005. Major expansion in 2007. Tributaries contribute to Cuyuni River along lower profile.</t>
  </si>
  <si>
    <t>Mining operations begin and rapidly expand in 2015. Followed by more operations farther downstream on profile in different district in 2021.</t>
  </si>
  <si>
    <t>Major expansion of mining in 2010s.Major palm oil on tributary with ~50% of drainage area at profile beginning.</t>
  </si>
  <si>
    <t>Road built to area just prior to mining. Major pit mining in area as well. Dam in middle of profile completed 2015. Road built to area just prior to mining. Major pit mining in area as well. Dam in middle of profile completed 2015.</t>
  </si>
  <si>
    <t xml:space="preserve">Catch all profile for numerous mining districts along Chindwin River. Feeds into Irrawaddy River profile at km 653. </t>
  </si>
  <si>
    <t>Catch-all profile for numerous mining districts along Irrawaddy River.</t>
  </si>
  <si>
    <t>Small mining areas along stream. Two discrete sections, one downstream where marker is, one upstream where profile begins. Begins in mid-2000s. Rapid expansion but on small footprint.</t>
  </si>
  <si>
    <t>Major mining area with many mined tributaries and main stem mining. Mining begins in this district with completion of Interoceanic Highway in 2006-2007. Upstream mining at Huepetuhe and other areas affect profile from 1980s on. This area is part of the La Pampa district.</t>
  </si>
  <si>
    <t>Major mining area. Begins in early 1990s with major expansion in mid-1990s. Second major expansion in early 2010s, especially farther down the profile.</t>
  </si>
  <si>
    <t>Major pit mining in area as well. Dam in middle of profile completed 2015.</t>
  </si>
  <si>
    <t>Major mining area  along main stem of Lom River. Begins in late 2000s and expands steadily. Lom River where profile begins is dammed beginning in 2015. Reservoir begins at km 144.</t>
  </si>
  <si>
    <t>Profile terminates in large reservoir</t>
  </si>
  <si>
    <t>Profile begins in dam reservoir. Initial period of high SSC possibly partially due to dam construction. Seems to have been contemporaneous AGM, so difficult to parse until after dam completed in 2010.</t>
  </si>
  <si>
    <t>Major mining area with many first-order tributaries affected. Profile begins below major dam, so most sediment is trapped in reservoir.</t>
  </si>
  <si>
    <t>Profile begins upstream of mining</t>
  </si>
  <si>
    <t>Profile id number</t>
  </si>
  <si>
    <t>Profile id</t>
  </si>
  <si>
    <t>cote_divoire_bandama_river_agm_region</t>
  </si>
  <si>
    <t>cote_divoire_bandama_river_trib_agm_region</t>
  </si>
  <si>
    <t>agm0407</t>
  </si>
  <si>
    <t>agm0408</t>
  </si>
  <si>
    <t>myanmar_irrawaddy_tonpin_agm_region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</si>
</sst>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
      <name val="Times New Roman"/>
      <family val="1"/>
    </font>
    <font>
      <sz val="8"/>
      <name val="Calibri"/>
      <family val="2"/>
      <scheme val="minor"/>
    </font>
    <font>
      <b/>
      <sz val="12"/>
      <color rgb="FF000000"/>
      <name val="Times New Roman"/>
      <family val="1"/>
    </font>
    <font>
      <sz val="12"/>
      <color rgb="FF000000"/>
      <name val="Times New Roman"/>
      <family val="1"/>
    </font>
    <font>
      <sz val="14"/>
      <color theme="1"/>
      <name val="Times New Roman"/>
      <family val="1"/>
    </font>
    <font>
      <sz val="14"/>
      <color rgb="FF7B1FA2"/>
      <name val="Times New Roman"/>
      <family val="1"/>
    </font>
    <font>
      <sz val="10"/>
      <color theme="1"/>
      <name val="Times New Roman"/>
      <family val="1"/>
    </font>
    <font>
      <sz val="10"/>
      <color rgb="FF00000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xf numFmtId="0" fontId="3" fillId="0" borderId="0" xfId="0" applyFont="1"/>
    <xf numFmtId="0" fontId="4" fillId="0" borderId="0" xfId="1" applyFont="1"/>
    <xf numFmtId="0" fontId="3" fillId="0" borderId="0" xfId="0" applyFont="1" applyAlignment="1">
      <alignment wrapText="1"/>
    </xf>
    <xf numFmtId="0" fontId="6" fillId="0" borderId="0" xfId="0" applyFont="1" applyAlignment="1">
      <alignment wrapText="1"/>
    </xf>
    <xf numFmtId="0" fontId="7" fillId="0" borderId="0" xfId="0" applyFont="1"/>
    <xf numFmtId="0" fontId="6" fillId="0" borderId="0" xfId="0" applyFont="1"/>
    <xf numFmtId="0" fontId="2" fillId="0" borderId="0" xfId="0" applyFont="1" applyAlignment="1">
      <alignment wrapText="1"/>
    </xf>
    <xf numFmtId="0" fontId="8" fillId="0" borderId="0" xfId="0" applyFont="1"/>
    <xf numFmtId="0" fontId="9" fillId="0" borderId="0" xfId="0" applyFont="1"/>
    <xf numFmtId="15" fontId="8" fillId="0" borderId="0" xfId="0" applyNumberFormat="1" applyFont="1"/>
    <xf numFmtId="0" fontId="10" fillId="0" borderId="0" xfId="0" applyFont="1"/>
    <xf numFmtId="0" fontId="1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voanews.com/a/africa_cameroon-clears-illegal-miners-border-village-after-landslide-kills-27/6206520.html" TargetMode="External"/><Relationship Id="rId1" Type="http://schemas.openxmlformats.org/officeDocument/2006/relationships/hyperlink" Target="https://www.aljazeera.com/news/2021/9/2/drc-government-says-12-dead-following-angola-mine-tailings-lea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AA4D-851D-DC46-B8A2-832DE183FE86}">
  <dimension ref="A1:AO406"/>
  <sheetViews>
    <sheetView tabSelected="1" zoomScale="83" zoomScaleNormal="60" workbookViewId="0">
      <pane ySplit="1" topLeftCell="A22" activePane="bottomLeft" state="frozen"/>
      <selection activeCell="B1" sqref="B1"/>
      <selection pane="bottomLeft" activeCell="F49" sqref="F49"/>
    </sheetView>
  </sheetViews>
  <sheetFormatPr baseColWidth="10" defaultRowHeight="16" x14ac:dyDescent="0.2"/>
  <cols>
    <col min="1" max="1" width="10.83203125" style="1"/>
    <col min="2" max="2" width="39.1640625" style="1" bestFit="1" customWidth="1"/>
    <col min="3" max="3" width="19.83203125" style="1" bestFit="1" customWidth="1"/>
    <col min="4" max="4" width="37" style="1" bestFit="1" customWidth="1"/>
    <col min="5" max="5" width="56.5" style="1" bestFit="1" customWidth="1"/>
    <col min="6" max="6" width="31" style="1" customWidth="1"/>
    <col min="7" max="9" width="23.83203125" style="1" customWidth="1"/>
    <col min="10" max="13" width="23" style="1" customWidth="1"/>
    <col min="14" max="14" width="11.1640625" style="1" customWidth="1"/>
    <col min="15" max="15" width="10.1640625" style="1" customWidth="1"/>
    <col min="16" max="16" width="10.6640625" style="1" bestFit="1" customWidth="1"/>
    <col min="17" max="17" width="9.83203125" style="1" bestFit="1" customWidth="1"/>
    <col min="18" max="27" width="10.83203125" style="1"/>
    <col min="28" max="30" width="12" style="1" customWidth="1"/>
    <col min="31" max="38" width="10.83203125" style="1"/>
    <col min="39" max="39" width="10.83203125" style="1" customWidth="1"/>
    <col min="40" max="16384" width="10.83203125" style="1"/>
  </cols>
  <sheetData>
    <row r="1" spans="1:41" s="8" customFormat="1" ht="102" x14ac:dyDescent="0.2">
      <c r="A1" s="4" t="s">
        <v>2</v>
      </c>
      <c r="B1" s="4" t="s">
        <v>2346</v>
      </c>
      <c r="C1" s="4" t="s">
        <v>2345</v>
      </c>
      <c r="D1" s="4" t="s">
        <v>2344</v>
      </c>
      <c r="E1" s="4" t="s">
        <v>66</v>
      </c>
      <c r="F1" s="4" t="s">
        <v>2347</v>
      </c>
      <c r="G1" s="4" t="s">
        <v>2348</v>
      </c>
      <c r="H1" s="4" t="s">
        <v>1332</v>
      </c>
      <c r="I1" s="4" t="s">
        <v>1333</v>
      </c>
      <c r="J1" s="4" t="s">
        <v>745</v>
      </c>
      <c r="K1" s="4"/>
      <c r="L1" s="4" t="s">
        <v>2349</v>
      </c>
      <c r="M1" s="4" t="s">
        <v>2350</v>
      </c>
      <c r="N1" s="4" t="s">
        <v>940</v>
      </c>
      <c r="O1" s="4" t="s">
        <v>941</v>
      </c>
      <c r="P1" s="4" t="s">
        <v>942</v>
      </c>
      <c r="Q1" s="4" t="s">
        <v>943</v>
      </c>
      <c r="R1" s="4" t="s">
        <v>5</v>
      </c>
      <c r="S1" s="4" t="s">
        <v>1640</v>
      </c>
      <c r="T1" s="4" t="s">
        <v>6</v>
      </c>
      <c r="U1" s="4" t="s">
        <v>8</v>
      </c>
      <c r="V1" s="4" t="s">
        <v>7</v>
      </c>
      <c r="W1" s="4" t="s">
        <v>19</v>
      </c>
      <c r="X1" s="4" t="s">
        <v>9</v>
      </c>
      <c r="Y1" s="4" t="s">
        <v>78</v>
      </c>
      <c r="Z1" s="4" t="s">
        <v>16</v>
      </c>
      <c r="AA1" s="4" t="s">
        <v>2351</v>
      </c>
      <c r="AB1" s="4" t="s">
        <v>2352</v>
      </c>
      <c r="AC1" s="4" t="s">
        <v>60</v>
      </c>
      <c r="AD1" s="4" t="s">
        <v>89</v>
      </c>
      <c r="AE1" s="4" t="s">
        <v>2372</v>
      </c>
      <c r="AF1" s="4" t="s">
        <v>61</v>
      </c>
      <c r="AG1" s="4" t="s">
        <v>75</v>
      </c>
      <c r="AH1" s="4" t="s">
        <v>104</v>
      </c>
      <c r="AI1" s="4" t="s">
        <v>2353</v>
      </c>
      <c r="AJ1" s="4" t="s">
        <v>68</v>
      </c>
      <c r="AK1" s="4" t="s">
        <v>111</v>
      </c>
      <c r="AL1" s="4" t="s">
        <v>2354</v>
      </c>
      <c r="AM1" s="4" t="s">
        <v>15</v>
      </c>
      <c r="AN1" s="4" t="s">
        <v>10</v>
      </c>
      <c r="AO1" s="4" t="s">
        <v>1634</v>
      </c>
    </row>
    <row r="2" spans="1:41" x14ac:dyDescent="0.2">
      <c r="A2" s="1" t="s">
        <v>3</v>
      </c>
      <c r="B2" s="1" t="str">
        <f>_xlfn.CONCAT(0,RIGHT(A2,3), "_", LOWER(LEFT(U2,4)), "_",E2)</f>
        <v>0001_diam_angola_andrada_diamond_region</v>
      </c>
      <c r="C2" s="1" t="str">
        <f>_xlfn.CONCAT("s",0,RIGHT(A2,3), "_",_xlfn.XLOOKUP(R2,country_code_lookup!$A$1:$A$247,country_code_lookup!$C$1:$C$247),"_", LOWER(LEFT(U2,4)))</f>
        <v>s0001_AGO_diam</v>
      </c>
      <c r="D2" s="1" t="str">
        <f>IF(OR(F2="NA",RIGHT(E2,4)="TSTM"), _xlfn.CONCAT("pTSTM_", C2), _xlfn.CONCAT(_xlfn.XLOOKUP(F2,profile_data!$C$2:$C$174,profile_data!$B$2:$B$174), "_",C2))</f>
        <v>p0001_AGO_s0001_AGO_diam</v>
      </c>
      <c r="E2" s="1" t="s">
        <v>884</v>
      </c>
      <c r="F2" s="1" t="s">
        <v>884</v>
      </c>
      <c r="J2" s="1" t="s">
        <v>884</v>
      </c>
      <c r="K2" s="1" t="str">
        <f>IF(J2=F2, "true",  "false")</f>
        <v>true</v>
      </c>
      <c r="L2" s="1" t="s">
        <v>971</v>
      </c>
      <c r="M2" s="1" t="s">
        <v>1141</v>
      </c>
      <c r="N2" s="1">
        <v>0</v>
      </c>
      <c r="O2" s="1">
        <v>79</v>
      </c>
      <c r="P2" s="1">
        <v>1984</v>
      </c>
      <c r="Q2" s="1">
        <v>2021</v>
      </c>
      <c r="R2" s="1" t="s">
        <v>866</v>
      </c>
      <c r="T2" s="1" t="s">
        <v>617</v>
      </c>
      <c r="U2" s="1" t="s">
        <v>618</v>
      </c>
      <c r="X2" s="1">
        <v>1980</v>
      </c>
      <c r="Y2" s="1" t="s">
        <v>79</v>
      </c>
      <c r="AA2" s="1" t="s">
        <v>56</v>
      </c>
      <c r="AB2" s="1" t="s">
        <v>56</v>
      </c>
      <c r="AE2" s="1" t="s">
        <v>56</v>
      </c>
      <c r="AF2" s="1">
        <v>79</v>
      </c>
      <c r="AG2" s="1" t="s">
        <v>56</v>
      </c>
      <c r="AI2" s="1" t="s">
        <v>56</v>
      </c>
      <c r="AJ2" s="1">
        <v>113</v>
      </c>
      <c r="AK2" s="1" t="s">
        <v>110</v>
      </c>
      <c r="AN2" s="1" t="s">
        <v>944</v>
      </c>
    </row>
    <row r="3" spans="1:41" x14ac:dyDescent="0.2">
      <c r="A3" s="1" t="s">
        <v>4</v>
      </c>
      <c r="B3" s="1" t="str">
        <f t="shared" ref="B3:B66" si="0">_xlfn.CONCAT(0,RIGHT(A3,3), "_", LOWER(LEFT(U3,4)), "_",E3)</f>
        <v>0002_diam_angola_chicapa_river_middle_agm_region</v>
      </c>
      <c r="C3" s="1" t="str">
        <f>_xlfn.CONCAT("s",0,RIGHT(A3,3), "_",_xlfn.XLOOKUP(R3,country_code_lookup!$A$1:$A$247,country_code_lookup!$C$1:$C$247),"_", LOWER(LEFT(U3,4)))</f>
        <v>s0002_AGO_diam</v>
      </c>
      <c r="D3" s="1" t="str">
        <f>IF(OR(F3="NA",RIGHT(E3,4)="TSTM"), _xlfn.CONCAT("pTSTM_", C3), _xlfn.CONCAT(_xlfn.XLOOKUP(F3,profile_data!$C$2:$C$174,profile_data!$B$2:$B$174), "_",C3))</f>
        <v>p0002_AGO_s0002_AGO_diam</v>
      </c>
      <c r="E3" s="1" t="s">
        <v>865</v>
      </c>
      <c r="F3" s="1" t="s">
        <v>865</v>
      </c>
      <c r="J3" s="1" t="s">
        <v>884</v>
      </c>
      <c r="K3" s="1" t="str">
        <f t="shared" ref="K3:K66" si="1">IF(J3=F3, "true",  "false")</f>
        <v>false</v>
      </c>
      <c r="L3" s="1" t="s">
        <v>972</v>
      </c>
      <c r="M3" s="1" t="s">
        <v>1142</v>
      </c>
      <c r="N3" s="1">
        <v>0</v>
      </c>
      <c r="O3" s="1">
        <v>79</v>
      </c>
      <c r="P3" s="1">
        <v>1984</v>
      </c>
      <c r="Q3" s="1">
        <v>2021</v>
      </c>
      <c r="R3" s="1" t="s">
        <v>866</v>
      </c>
      <c r="T3" s="1" t="s">
        <v>617</v>
      </c>
      <c r="U3" s="1" t="s">
        <v>618</v>
      </c>
      <c r="X3" s="1">
        <v>2010</v>
      </c>
      <c r="Y3" s="1" t="s">
        <v>80</v>
      </c>
      <c r="AA3" s="1" t="s">
        <v>56</v>
      </c>
      <c r="AB3" s="1" t="s">
        <v>56</v>
      </c>
      <c r="AN3" s="1" t="s">
        <v>868</v>
      </c>
    </row>
    <row r="4" spans="1:41" x14ac:dyDescent="0.2">
      <c r="A4" s="1" t="s">
        <v>21</v>
      </c>
      <c r="B4" s="1" t="str">
        <f t="shared" si="0"/>
        <v>0003_diam_angola_chicapa_upper_diamond_region</v>
      </c>
      <c r="C4" s="1" t="str">
        <f>_xlfn.CONCAT("s",0,RIGHT(A4,3), "_",_xlfn.XLOOKUP(R4,country_code_lookup!$A$1:$A$247,country_code_lookup!$C$1:$C$247),"_", LOWER(LEFT(U4,4)))</f>
        <v>s0003_AGO_diam</v>
      </c>
      <c r="D4" s="1" t="str">
        <f>IF(OR(F4="NA",RIGHT(E4,4)="TSTM"), _xlfn.CONCAT("pTSTM_", C4), _xlfn.CONCAT(_xlfn.XLOOKUP(F4,profile_data!$C$2:$C$174,profile_data!$B$2:$B$174), "_",C4))</f>
        <v>p0002_AGO_s0003_AGO_diam</v>
      </c>
      <c r="E4" s="1" t="s">
        <v>867</v>
      </c>
      <c r="F4" s="1" t="s">
        <v>865</v>
      </c>
      <c r="J4" s="1" t="s">
        <v>884</v>
      </c>
      <c r="K4" s="1" t="str">
        <f t="shared" si="1"/>
        <v>false</v>
      </c>
      <c r="L4" s="1" t="s">
        <v>972</v>
      </c>
      <c r="M4" s="1" t="s">
        <v>1142</v>
      </c>
      <c r="N4" s="1">
        <v>0</v>
      </c>
      <c r="O4" s="1">
        <v>79</v>
      </c>
      <c r="P4" s="1">
        <v>1984</v>
      </c>
      <c r="Q4" s="1">
        <v>2021</v>
      </c>
      <c r="R4" s="1" t="s">
        <v>866</v>
      </c>
      <c r="T4" s="1" t="s">
        <v>617</v>
      </c>
      <c r="U4" s="1" t="s">
        <v>618</v>
      </c>
      <c r="X4" s="1">
        <v>1980</v>
      </c>
      <c r="Y4" s="1" t="s">
        <v>79</v>
      </c>
      <c r="AA4" s="1" t="s">
        <v>56</v>
      </c>
      <c r="AB4" s="1" t="s">
        <v>56</v>
      </c>
      <c r="AN4" s="1" t="s">
        <v>869</v>
      </c>
    </row>
    <row r="5" spans="1:41" x14ac:dyDescent="0.2">
      <c r="A5" s="1" t="s">
        <v>23</v>
      </c>
      <c r="B5" s="1" t="str">
        <f t="shared" si="0"/>
        <v>0004_diam_angola_chissundo_diamond_region</v>
      </c>
      <c r="C5" s="1" t="str">
        <f>_xlfn.CONCAT("s",0,RIGHT(A5,3), "_",_xlfn.XLOOKUP(R5,country_code_lookup!$A$1:$A$247,country_code_lookup!$C$1:$C$247),"_", LOWER(LEFT(U5,4)))</f>
        <v>s0004_AGO_diam</v>
      </c>
      <c r="D5" s="1" t="str">
        <f>IF(OR(F5="NA",RIGHT(E5,4)="TSTM"), _xlfn.CONCAT("pTSTM_", C5), _xlfn.CONCAT(_xlfn.XLOOKUP(F5,profile_data!$C$2:$C$174,profile_data!$B$2:$B$174), "_",C5))</f>
        <v>p0003_AGO_s0004_AGO_diam</v>
      </c>
      <c r="E5" s="1" t="s">
        <v>879</v>
      </c>
      <c r="F5" s="1" t="s">
        <v>879</v>
      </c>
      <c r="J5" s="1" t="s">
        <v>884</v>
      </c>
      <c r="K5" s="1" t="str">
        <f t="shared" si="1"/>
        <v>false</v>
      </c>
      <c r="L5" s="1" t="s">
        <v>973</v>
      </c>
      <c r="M5" s="1" t="s">
        <v>1143</v>
      </c>
      <c r="N5" s="1">
        <v>0</v>
      </c>
      <c r="O5" s="1">
        <v>79</v>
      </c>
      <c r="P5" s="1">
        <v>1984</v>
      </c>
      <c r="Q5" s="1">
        <v>2021</v>
      </c>
      <c r="R5" s="1" t="s">
        <v>866</v>
      </c>
      <c r="T5" s="1" t="s">
        <v>617</v>
      </c>
      <c r="U5" s="1" t="s">
        <v>618</v>
      </c>
      <c r="X5" s="1">
        <v>1980</v>
      </c>
      <c r="Y5" s="1" t="s">
        <v>79</v>
      </c>
      <c r="AN5" s="1" t="s">
        <v>944</v>
      </c>
    </row>
    <row r="6" spans="1:41" x14ac:dyDescent="0.2">
      <c r="A6" s="1" t="s">
        <v>24</v>
      </c>
      <c r="B6" s="1" t="str">
        <f t="shared" si="0"/>
        <v>0005_diam_angola_kwango_river_cafunfo_diamond_region</v>
      </c>
      <c r="C6" s="1" t="str">
        <f>_xlfn.CONCAT("s",0,RIGHT(A6,3), "_",_xlfn.XLOOKUP(R6,country_code_lookup!$A$1:$A$247,country_code_lookup!$C$1:$C$247),"_", LOWER(LEFT(U6,4)))</f>
        <v>s0005_AGO_diam</v>
      </c>
      <c r="D6" s="1" t="str">
        <f>IF(OR(F6="NA",RIGHT(E6,4)="TSTM"), _xlfn.CONCAT("pTSTM_", C6), _xlfn.CONCAT(_xlfn.XLOOKUP(F6,profile_data!$C$2:$C$174,profile_data!$B$2:$B$174), "_",C6))</f>
        <v>p0004_AGO_s0005_AGO_diam</v>
      </c>
      <c r="E6" s="1" t="s">
        <v>892</v>
      </c>
      <c r="F6" s="1" t="s">
        <v>892</v>
      </c>
      <c r="J6" s="1" t="s">
        <v>884</v>
      </c>
      <c r="K6" s="1" t="str">
        <f t="shared" si="1"/>
        <v>false</v>
      </c>
      <c r="L6" s="1" t="s">
        <v>974</v>
      </c>
      <c r="M6" s="1" t="s">
        <v>1144</v>
      </c>
      <c r="N6" s="1">
        <v>0</v>
      </c>
      <c r="O6" s="1">
        <v>79</v>
      </c>
      <c r="P6" s="1">
        <v>1984</v>
      </c>
      <c r="Q6" s="1">
        <v>2021</v>
      </c>
      <c r="R6" s="1" t="s">
        <v>866</v>
      </c>
      <c r="T6" s="1" t="s">
        <v>617</v>
      </c>
      <c r="U6" s="1" t="s">
        <v>618</v>
      </c>
      <c r="X6" s="1">
        <v>1980</v>
      </c>
      <c r="Y6" s="1" t="s">
        <v>79</v>
      </c>
      <c r="AA6" s="1" t="s">
        <v>56</v>
      </c>
      <c r="AB6" s="1" t="s">
        <v>62</v>
      </c>
      <c r="AE6" s="1" t="s">
        <v>56</v>
      </c>
      <c r="AF6" s="1">
        <v>120</v>
      </c>
      <c r="AG6" s="1" t="s">
        <v>110</v>
      </c>
      <c r="AN6" s="1" t="s">
        <v>893</v>
      </c>
    </row>
    <row r="7" spans="1:41" x14ac:dyDescent="0.2">
      <c r="A7" s="1" t="s">
        <v>25</v>
      </c>
      <c r="B7" s="1" t="str">
        <f t="shared" si="0"/>
        <v>0006_diam_angola_magambundi_diamond_region</v>
      </c>
      <c r="C7" s="1" t="str">
        <f>_xlfn.CONCAT("s",0,RIGHT(A7,3), "_",_xlfn.XLOOKUP(R7,country_code_lookup!$A$1:$A$247,country_code_lookup!$C$1:$C$247),"_", LOWER(LEFT(U7,4)))</f>
        <v>s0006_AGO_diam</v>
      </c>
      <c r="D7" s="1" t="str">
        <f>IF(OR(F7="NA",RIGHT(E7,4)="TSTM"), _xlfn.CONCAT("pTSTM_", C7), _xlfn.CONCAT(_xlfn.XLOOKUP(F7,profile_data!$C$2:$C$174,profile_data!$B$2:$B$174), "_",C7))</f>
        <v>p0005_AGO_s0006_AGO_diam</v>
      </c>
      <c r="E7" s="1" t="s">
        <v>886</v>
      </c>
      <c r="F7" s="1" t="s">
        <v>886</v>
      </c>
      <c r="J7" s="1" t="s">
        <v>884</v>
      </c>
      <c r="K7" s="1" t="str">
        <f t="shared" si="1"/>
        <v>false</v>
      </c>
      <c r="L7" s="1" t="s">
        <v>975</v>
      </c>
      <c r="M7" s="1" t="s">
        <v>1145</v>
      </c>
      <c r="N7" s="1">
        <v>0</v>
      </c>
      <c r="O7" s="1">
        <v>79</v>
      </c>
      <c r="P7" s="1">
        <v>1984</v>
      </c>
      <c r="Q7" s="1">
        <v>2021</v>
      </c>
      <c r="R7" s="1" t="s">
        <v>866</v>
      </c>
      <c r="T7" s="1" t="s">
        <v>617</v>
      </c>
      <c r="U7" s="1" t="s">
        <v>618</v>
      </c>
      <c r="X7" s="1">
        <v>1980</v>
      </c>
      <c r="Y7" s="1" t="s">
        <v>79</v>
      </c>
      <c r="AN7" s="1" t="s">
        <v>887</v>
      </c>
    </row>
    <row r="8" spans="1:41" x14ac:dyDescent="0.2">
      <c r="A8" s="1" t="s">
        <v>26</v>
      </c>
      <c r="B8" s="1" t="str">
        <f t="shared" si="0"/>
        <v>0007_diam_angola_maludi_diamond_region</v>
      </c>
      <c r="C8" s="1" t="str">
        <f>_xlfn.CONCAT("s",0,RIGHT(A8,3), "_",_xlfn.XLOOKUP(R8,country_code_lookup!$A$1:$A$247,country_code_lookup!$C$1:$C$247),"_", LOWER(LEFT(U8,4)))</f>
        <v>s0007_AGO_diam</v>
      </c>
      <c r="D8" s="1" t="str">
        <f>IF(OR(F8="NA",RIGHT(E8,4)="TSTM"), _xlfn.CONCAT("pTSTM_", C8), _xlfn.CONCAT(_xlfn.XLOOKUP(F8,profile_data!$C$2:$C$174,profile_data!$B$2:$B$174), "_",C8))</f>
        <v>p0001_AGO_s0007_AGO_diam</v>
      </c>
      <c r="E8" s="1" t="s">
        <v>885</v>
      </c>
      <c r="F8" s="1" t="s">
        <v>884</v>
      </c>
      <c r="J8" s="1" t="s">
        <v>884</v>
      </c>
      <c r="K8" s="1" t="str">
        <f t="shared" si="1"/>
        <v>true</v>
      </c>
      <c r="L8" s="1" t="s">
        <v>971</v>
      </c>
      <c r="M8" s="1" t="s">
        <v>1141</v>
      </c>
      <c r="N8" s="1">
        <v>0</v>
      </c>
      <c r="O8" s="1">
        <v>79</v>
      </c>
      <c r="P8" s="1">
        <v>1984</v>
      </c>
      <c r="Q8" s="1">
        <v>2021</v>
      </c>
      <c r="R8" s="1" t="s">
        <v>866</v>
      </c>
      <c r="T8" s="1" t="s">
        <v>617</v>
      </c>
      <c r="U8" s="1" t="s">
        <v>618</v>
      </c>
      <c r="X8" s="1">
        <v>2004</v>
      </c>
      <c r="Y8" s="1" t="s">
        <v>79</v>
      </c>
      <c r="AA8" s="1" t="s">
        <v>56</v>
      </c>
      <c r="AB8" s="1" t="s">
        <v>56</v>
      </c>
      <c r="AI8" s="1" t="s">
        <v>56</v>
      </c>
      <c r="AJ8" s="1">
        <v>79</v>
      </c>
      <c r="AK8" s="1" t="s">
        <v>110</v>
      </c>
      <c r="AN8" s="1" t="s">
        <v>944</v>
      </c>
    </row>
    <row r="9" spans="1:41" x14ac:dyDescent="0.2">
      <c r="A9" s="1" t="s">
        <v>27</v>
      </c>
      <c r="B9" s="1" t="str">
        <f t="shared" si="0"/>
        <v>0008_diam_angola_mua_senge_mining_region_TSTM</v>
      </c>
      <c r="C9" s="1" t="str">
        <f>_xlfn.CONCAT("s",0,RIGHT(A9,3), "_",_xlfn.XLOOKUP(R9,country_code_lookup!$A$1:$A$247,country_code_lookup!$C$1:$C$247),"_", LOWER(LEFT(U9,4)))</f>
        <v>s0008_AGO_diam</v>
      </c>
      <c r="D9" s="1" t="str">
        <f>IF(OR(F9="NA",RIGHT(E9,4)="TSTM"), _xlfn.CONCAT("pTSTM_", C9), _xlfn.CONCAT(_xlfn.XLOOKUP(F9,profile_data!$C$2:$C$174,profile_data!$B$2:$B$174), "_",C9))</f>
        <v>pTSTM_s0008_AGO_diam</v>
      </c>
      <c r="E9" s="1" t="s">
        <v>894</v>
      </c>
      <c r="F9" s="1" t="s">
        <v>892</v>
      </c>
      <c r="J9" s="1" t="s">
        <v>884</v>
      </c>
      <c r="K9" s="1" t="str">
        <f t="shared" si="1"/>
        <v>false</v>
      </c>
      <c r="L9" s="1" t="s">
        <v>974</v>
      </c>
      <c r="M9" s="1" t="s">
        <v>1144</v>
      </c>
      <c r="N9" s="1">
        <v>0</v>
      </c>
      <c r="O9" s="1">
        <v>79</v>
      </c>
      <c r="P9" s="1">
        <v>1984</v>
      </c>
      <c r="Q9" s="1">
        <v>2021</v>
      </c>
      <c r="R9" s="1" t="s">
        <v>866</v>
      </c>
      <c r="T9" s="1" t="s">
        <v>617</v>
      </c>
      <c r="U9" s="1" t="s">
        <v>618</v>
      </c>
      <c r="X9" s="1">
        <v>2000</v>
      </c>
      <c r="Y9" s="1" t="s">
        <v>79</v>
      </c>
      <c r="AA9" s="1" t="s">
        <v>56</v>
      </c>
      <c r="AB9" s="1" t="s">
        <v>56</v>
      </c>
      <c r="AI9" s="1" t="s">
        <v>56</v>
      </c>
      <c r="AJ9" s="1">
        <v>80</v>
      </c>
      <c r="AK9" s="1" t="s">
        <v>110</v>
      </c>
      <c r="AN9" s="1" t="s">
        <v>895</v>
      </c>
    </row>
    <row r="10" spans="1:41" s="8" customFormat="1" ht="16" customHeight="1" x14ac:dyDescent="0.2">
      <c r="A10" s="1" t="s">
        <v>28</v>
      </c>
      <c r="B10" s="1" t="str">
        <f t="shared" si="0"/>
        <v>0009_gold_bolivia_achipiri_agm_region</v>
      </c>
      <c r="C10" s="1" t="str">
        <f>_xlfn.CONCAT("s",0,RIGHT(A10,3), "_",_xlfn.XLOOKUP(R10,country_code_lookup!$A$1:$A$247,country_code_lookup!$C$1:$C$247),"_", LOWER(LEFT(U10,4)))</f>
        <v>s0009_BOL_gold</v>
      </c>
      <c r="D10" s="1" t="str">
        <f>IF(OR(F10="NA",RIGHT(E10,4)="TSTM"), _xlfn.CONCAT("pTSTM_", C10), _xlfn.CONCAT(_xlfn.XLOOKUP(F10,profile_data!$C$2:$C$174,profile_data!$B$2:$B$174), "_",C10))</f>
        <v>p0110_BOL_s0009_BOL_gold</v>
      </c>
      <c r="E10" s="1" t="s">
        <v>754</v>
      </c>
      <c r="F10" s="1" t="s">
        <v>753</v>
      </c>
      <c r="G10" s="1"/>
      <c r="H10" s="1"/>
      <c r="I10" s="1"/>
      <c r="J10" s="1" t="s">
        <v>753</v>
      </c>
      <c r="K10" s="1" t="str">
        <f t="shared" si="1"/>
        <v>true</v>
      </c>
      <c r="L10" s="1" t="s">
        <v>976</v>
      </c>
      <c r="M10" s="1" t="s">
        <v>1146</v>
      </c>
      <c r="N10" s="1">
        <v>35</v>
      </c>
      <c r="O10" s="1"/>
      <c r="P10" s="1">
        <v>1984</v>
      </c>
      <c r="Q10" s="1">
        <v>2010</v>
      </c>
      <c r="R10" s="1" t="s">
        <v>755</v>
      </c>
      <c r="S10" s="1"/>
      <c r="T10" s="1" t="s">
        <v>328</v>
      </c>
      <c r="U10" s="1" t="s">
        <v>14</v>
      </c>
      <c r="V10" s="1"/>
      <c r="W10" s="1"/>
      <c r="X10" s="1">
        <v>2010</v>
      </c>
      <c r="Y10" s="1" t="s">
        <v>79</v>
      </c>
      <c r="Z10" s="1"/>
      <c r="AA10" s="1"/>
      <c r="AB10" s="1"/>
      <c r="AC10" s="1"/>
      <c r="AD10" s="1"/>
      <c r="AE10" s="1"/>
      <c r="AF10" s="1"/>
      <c r="AG10" s="1"/>
      <c r="AH10" s="1"/>
      <c r="AI10" s="1"/>
      <c r="AJ10" s="1">
        <v>35</v>
      </c>
      <c r="AK10" s="1" t="s">
        <v>110</v>
      </c>
      <c r="AL10" s="1"/>
      <c r="AM10" s="1" t="s">
        <v>763</v>
      </c>
      <c r="AN10" s="1" t="s">
        <v>759</v>
      </c>
      <c r="AO10" s="1"/>
    </row>
    <row r="11" spans="1:41" s="8" customFormat="1" x14ac:dyDescent="0.2">
      <c r="A11" s="1" t="s">
        <v>29</v>
      </c>
      <c r="B11" s="1" t="str">
        <f t="shared" si="0"/>
        <v>0010_gold_bolivia_charopampa_agm_region</v>
      </c>
      <c r="C11" s="1" t="str">
        <f>_xlfn.CONCAT("s",0,RIGHT(A11,3), "_",_xlfn.XLOOKUP(R11,country_code_lookup!$A$1:$A$247,country_code_lookup!$C$1:$C$247),"_", LOWER(LEFT(U11,4)))</f>
        <v>s0010_BOL_gold</v>
      </c>
      <c r="D11" s="1" t="str">
        <f>IF(OR(F11="NA",RIGHT(E11,4)="TSTM"), _xlfn.CONCAT("pTSTM_", C11), _xlfn.CONCAT(_xlfn.XLOOKUP(F11,profile_data!$C$2:$C$174,profile_data!$B$2:$B$174), "_",C11))</f>
        <v>p0110_BOL_s0010_BOL_gold</v>
      </c>
      <c r="E11" s="1" t="s">
        <v>756</v>
      </c>
      <c r="F11" s="1" t="s">
        <v>753</v>
      </c>
      <c r="G11" s="1"/>
      <c r="H11" s="1"/>
      <c r="I11" s="1"/>
      <c r="J11" s="1" t="s">
        <v>753</v>
      </c>
      <c r="K11" s="1" t="str">
        <f t="shared" si="1"/>
        <v>true</v>
      </c>
      <c r="L11" s="1" t="s">
        <v>976</v>
      </c>
      <c r="M11" s="1" t="s">
        <v>1146</v>
      </c>
      <c r="N11" s="1">
        <v>81</v>
      </c>
      <c r="O11" s="1"/>
      <c r="P11" s="1">
        <v>1984</v>
      </c>
      <c r="Q11" s="1">
        <v>2004</v>
      </c>
      <c r="R11" s="1" t="s">
        <v>755</v>
      </c>
      <c r="S11" s="1"/>
      <c r="T11" s="1" t="s">
        <v>328</v>
      </c>
      <c r="U11" s="1" t="s">
        <v>14</v>
      </c>
      <c r="V11" s="1"/>
      <c r="W11" s="1"/>
      <c r="X11" s="1">
        <v>2004</v>
      </c>
      <c r="Y11" s="1" t="s">
        <v>415</v>
      </c>
      <c r="Z11" s="1"/>
      <c r="AA11" s="1"/>
      <c r="AB11" s="1"/>
      <c r="AC11" s="1"/>
      <c r="AD11" s="1"/>
      <c r="AE11" s="1"/>
      <c r="AF11" s="1"/>
      <c r="AG11" s="1"/>
      <c r="AH11" s="1"/>
      <c r="AI11" s="1"/>
      <c r="AJ11" s="1">
        <v>81</v>
      </c>
      <c r="AK11" s="1" t="s">
        <v>110</v>
      </c>
      <c r="AL11" s="1"/>
      <c r="AM11" s="1" t="s">
        <v>763</v>
      </c>
      <c r="AN11" s="1" t="s">
        <v>759</v>
      </c>
      <c r="AO11" s="1"/>
    </row>
    <row r="12" spans="1:41" s="8" customFormat="1" x14ac:dyDescent="0.2">
      <c r="A12" s="1" t="s">
        <v>30</v>
      </c>
      <c r="B12" s="1" t="str">
        <f t="shared" si="0"/>
        <v>0011_gold_bolivia_mapiri_agm_region</v>
      </c>
      <c r="C12" s="1" t="str">
        <f>_xlfn.CONCAT("s",0,RIGHT(A12,3), "_",_xlfn.XLOOKUP(R12,country_code_lookup!$A$1:$A$247,country_code_lookup!$C$1:$C$247),"_", LOWER(LEFT(U12,4)))</f>
        <v>s0011_BOL_gold</v>
      </c>
      <c r="D12" s="1" t="str">
        <f>IF(OR(F12="NA",RIGHT(E12,4)="TSTM"), _xlfn.CONCAT("pTSTM_", C12), _xlfn.CONCAT(_xlfn.XLOOKUP(F12,profile_data!$C$2:$C$174,profile_data!$B$2:$B$174), "_",C12))</f>
        <v>p0110_BOL_s0011_BOL_gold</v>
      </c>
      <c r="E12" s="1" t="s">
        <v>753</v>
      </c>
      <c r="F12" s="1" t="s">
        <v>753</v>
      </c>
      <c r="G12" s="1"/>
      <c r="H12" s="1"/>
      <c r="I12" s="1"/>
      <c r="J12" s="1" t="s">
        <v>753</v>
      </c>
      <c r="K12" s="1" t="str">
        <f t="shared" si="1"/>
        <v>true</v>
      </c>
      <c r="L12" s="1" t="s">
        <v>976</v>
      </c>
      <c r="M12" s="1" t="s">
        <v>1146</v>
      </c>
      <c r="N12" s="1">
        <v>0</v>
      </c>
      <c r="O12" s="1"/>
      <c r="P12" s="1">
        <v>1984</v>
      </c>
      <c r="Q12" s="1">
        <v>2010</v>
      </c>
      <c r="R12" s="1" t="s">
        <v>755</v>
      </c>
      <c r="S12" s="1"/>
      <c r="T12" s="1" t="s">
        <v>328</v>
      </c>
      <c r="U12" s="1" t="s">
        <v>14</v>
      </c>
      <c r="V12" s="1"/>
      <c r="W12" s="1"/>
      <c r="X12" s="1">
        <v>2010</v>
      </c>
      <c r="Y12" s="1" t="s">
        <v>79</v>
      </c>
      <c r="Z12" s="1"/>
      <c r="AA12" s="1"/>
      <c r="AB12" s="1"/>
      <c r="AC12" s="1"/>
      <c r="AD12" s="1"/>
      <c r="AE12" s="1"/>
      <c r="AF12" s="1"/>
      <c r="AG12" s="1"/>
      <c r="AH12" s="1"/>
      <c r="AI12" s="1"/>
      <c r="AJ12" s="1"/>
      <c r="AK12" s="1"/>
      <c r="AL12" s="1"/>
      <c r="AM12" s="1" t="s">
        <v>763</v>
      </c>
      <c r="AN12" s="1" t="s">
        <v>758</v>
      </c>
      <c r="AO12" s="1"/>
    </row>
    <row r="13" spans="1:41" s="8" customFormat="1" x14ac:dyDescent="0.2">
      <c r="A13" s="1" t="s">
        <v>31</v>
      </c>
      <c r="B13" s="1" t="str">
        <f t="shared" si="0"/>
        <v>0012_gold_bolivia_mayaya_agm_region</v>
      </c>
      <c r="C13" s="1" t="str">
        <f>_xlfn.CONCAT("s",0,RIGHT(A13,3), "_",_xlfn.XLOOKUP(R13,country_code_lookup!$A$1:$A$247,country_code_lookup!$C$1:$C$247),"_", LOWER(LEFT(U13,4)))</f>
        <v>s0012_BOL_gold</v>
      </c>
      <c r="D13" s="1" t="str">
        <f>IF(OR(F13="NA",RIGHT(E13,4)="TSTM"), _xlfn.CONCAT("pTSTM_", C13), _xlfn.CONCAT(_xlfn.XLOOKUP(F13,profile_data!$C$2:$C$174,profile_data!$B$2:$B$174), "_",C13))</f>
        <v>p0111_BOL_s0012_BOL_gold</v>
      </c>
      <c r="E13" s="1" t="s">
        <v>752</v>
      </c>
      <c r="F13" s="1" t="s">
        <v>752</v>
      </c>
      <c r="G13" s="1" t="s">
        <v>753</v>
      </c>
      <c r="H13" s="1"/>
      <c r="I13" s="1"/>
      <c r="J13" s="1" t="s">
        <v>753</v>
      </c>
      <c r="K13" s="1" t="str">
        <f t="shared" si="1"/>
        <v>false</v>
      </c>
      <c r="L13" s="1" t="s">
        <v>977</v>
      </c>
      <c r="M13" s="1" t="s">
        <v>1147</v>
      </c>
      <c r="N13" s="1">
        <v>0</v>
      </c>
      <c r="O13" s="1"/>
      <c r="P13" s="1">
        <v>1984</v>
      </c>
      <c r="Q13" s="1">
        <v>2004</v>
      </c>
      <c r="R13" s="1" t="s">
        <v>755</v>
      </c>
      <c r="S13" s="1"/>
      <c r="T13" s="1" t="s">
        <v>328</v>
      </c>
      <c r="U13" s="1" t="s">
        <v>14</v>
      </c>
      <c r="V13" s="1"/>
      <c r="W13" s="1"/>
      <c r="X13" s="1">
        <v>1984</v>
      </c>
      <c r="Y13" s="1" t="s">
        <v>79</v>
      </c>
      <c r="Z13" s="1"/>
      <c r="AA13" s="1" t="s">
        <v>62</v>
      </c>
      <c r="AB13" s="1" t="s">
        <v>56</v>
      </c>
      <c r="AC13" s="1"/>
      <c r="AD13" s="1"/>
      <c r="AE13" s="1"/>
      <c r="AF13" s="1"/>
      <c r="AG13" s="1"/>
      <c r="AH13" s="1"/>
      <c r="AI13" s="1"/>
      <c r="AJ13" s="1">
        <v>80</v>
      </c>
      <c r="AK13" s="1" t="s">
        <v>110</v>
      </c>
      <c r="AL13" s="1" t="s">
        <v>83</v>
      </c>
      <c r="AM13" s="1" t="s">
        <v>763</v>
      </c>
      <c r="AN13" s="1" t="s">
        <v>757</v>
      </c>
      <c r="AO13" s="1"/>
    </row>
    <row r="14" spans="1:41" x14ac:dyDescent="0.2">
      <c r="A14" s="1" t="s">
        <v>32</v>
      </c>
      <c r="B14" s="1" t="str">
        <f t="shared" si="0"/>
        <v>0013_gold_brazil_floresta_do_amana_agm_region</v>
      </c>
      <c r="C14" s="1" t="str">
        <f>_xlfn.CONCAT("s",0,RIGHT(A14,3), "_",_xlfn.XLOOKUP(R14,country_code_lookup!$A$1:$A$247,country_code_lookup!$C$1:$C$247),"_", LOWER(LEFT(U14,4)))</f>
        <v>s0013_BRA_gold</v>
      </c>
      <c r="D14" s="1" t="str">
        <f>IF(OR(F14="NA",RIGHT(E14,4)="TSTM"), _xlfn.CONCAT("pTSTM_", C14), _xlfn.CONCAT(_xlfn.XLOOKUP(F14,profile_data!$C$2:$C$174,profile_data!$B$2:$B$174), "_",C14))</f>
        <v>p0113_BRA_s0013_BRA_gold</v>
      </c>
      <c r="E14" s="1" t="s">
        <v>437</v>
      </c>
      <c r="F14" s="1" t="s">
        <v>437</v>
      </c>
      <c r="J14" s="1" t="s">
        <v>437</v>
      </c>
      <c r="K14" s="1" t="str">
        <f t="shared" si="1"/>
        <v>true</v>
      </c>
      <c r="L14" s="1" t="s">
        <v>978</v>
      </c>
      <c r="M14" s="1" t="s">
        <v>1148</v>
      </c>
      <c r="N14" s="1">
        <v>0</v>
      </c>
      <c r="P14" s="1">
        <v>1995</v>
      </c>
      <c r="Q14" s="1">
        <v>2000</v>
      </c>
      <c r="R14" s="1" t="s">
        <v>334</v>
      </c>
      <c r="T14" s="1" t="s">
        <v>328</v>
      </c>
      <c r="U14" s="1" t="s">
        <v>14</v>
      </c>
      <c r="X14" s="1">
        <v>1980</v>
      </c>
      <c r="Y14" s="1" t="s">
        <v>79</v>
      </c>
      <c r="AA14" s="1" t="s">
        <v>62</v>
      </c>
      <c r="AB14" s="1" t="s">
        <v>56</v>
      </c>
      <c r="AI14" s="1" t="s">
        <v>62</v>
      </c>
      <c r="AN14" s="1" t="s">
        <v>438</v>
      </c>
    </row>
    <row r="15" spans="1:41" x14ac:dyDescent="0.2">
      <c r="A15" s="1" t="s">
        <v>33</v>
      </c>
      <c r="B15" s="1" t="str">
        <f t="shared" si="0"/>
        <v>0014_gold_brazil_jamanxim_river_agm_region</v>
      </c>
      <c r="C15" s="1" t="str">
        <f>_xlfn.CONCAT("s",0,RIGHT(A15,3), "_",_xlfn.XLOOKUP(R15,country_code_lookup!$A$1:$A$247,country_code_lookup!$C$1:$C$247),"_", LOWER(LEFT(U15,4)))</f>
        <v>s0014_BRA_gold</v>
      </c>
      <c r="D15" s="1" t="str">
        <f>IF(OR(F15="NA",RIGHT(E15,4)="TSTM"), _xlfn.CONCAT("pTSTM_", C15), _xlfn.CONCAT(_xlfn.XLOOKUP(F15,profile_data!$C$2:$C$174,profile_data!$B$2:$B$174), "_",C15))</f>
        <v>p0114_BRA_s0014_BRA_gold</v>
      </c>
      <c r="E15" s="1" t="s">
        <v>448</v>
      </c>
      <c r="F15" s="1" t="s">
        <v>448</v>
      </c>
      <c r="J15" s="1" t="s">
        <v>448</v>
      </c>
      <c r="K15" s="1" t="str">
        <f t="shared" si="1"/>
        <v>true</v>
      </c>
      <c r="L15" s="1" t="s">
        <v>979</v>
      </c>
      <c r="M15" s="1" t="s">
        <v>1149</v>
      </c>
      <c r="N15" s="1">
        <v>0</v>
      </c>
      <c r="P15" s="1">
        <v>1995</v>
      </c>
      <c r="Q15" s="1">
        <v>2000</v>
      </c>
      <c r="R15" s="1" t="s">
        <v>334</v>
      </c>
      <c r="T15" s="1" t="s">
        <v>328</v>
      </c>
      <c r="U15" s="1" t="s">
        <v>14</v>
      </c>
      <c r="X15" s="1">
        <v>1987</v>
      </c>
      <c r="Y15" s="1" t="s">
        <v>79</v>
      </c>
      <c r="AA15" s="1" t="s">
        <v>56</v>
      </c>
      <c r="AB15" s="1" t="s">
        <v>56</v>
      </c>
      <c r="AN15" s="1" t="s">
        <v>451</v>
      </c>
    </row>
    <row r="16" spans="1:41" x14ac:dyDescent="0.2">
      <c r="A16" s="1" t="s">
        <v>34</v>
      </c>
      <c r="B16" s="1" t="str">
        <f t="shared" si="0"/>
        <v>0015_gold_brazil_jamanxim_river_jardim_do_ouro_agm_region</v>
      </c>
      <c r="C16" s="1" t="str">
        <f>_xlfn.CONCAT("s",0,RIGHT(A16,3), "_",_xlfn.XLOOKUP(R16,country_code_lookup!$A$1:$A$247,country_code_lookup!$C$1:$C$247),"_", LOWER(LEFT(U16,4)))</f>
        <v>s0015_BRA_gold</v>
      </c>
      <c r="D16" s="1" t="str">
        <f>IF(OR(F16="NA",RIGHT(E16,4)="TSTM"), _xlfn.CONCAT("pTSTM_", C16), _xlfn.CONCAT(_xlfn.XLOOKUP(F16,profile_data!$C$2:$C$174,profile_data!$B$2:$B$174), "_",C16))</f>
        <v>p0119_BRA_s0015_BRA_gold</v>
      </c>
      <c r="E16" s="1" t="s">
        <v>428</v>
      </c>
      <c r="F16" s="1" t="s">
        <v>423</v>
      </c>
      <c r="J16" s="1" t="s">
        <v>423</v>
      </c>
      <c r="K16" s="1" t="str">
        <f t="shared" si="1"/>
        <v>true</v>
      </c>
      <c r="L16" s="1" t="s">
        <v>985</v>
      </c>
      <c r="M16" s="1" t="s">
        <v>1155</v>
      </c>
      <c r="N16" s="1">
        <v>0</v>
      </c>
      <c r="O16" s="1">
        <v>400</v>
      </c>
      <c r="P16" s="1">
        <v>1984</v>
      </c>
      <c r="Q16" s="1">
        <v>2021</v>
      </c>
      <c r="R16" s="1" t="s">
        <v>334</v>
      </c>
      <c r="T16" s="1" t="s">
        <v>328</v>
      </c>
      <c r="U16" s="1" t="s">
        <v>14</v>
      </c>
      <c r="X16" s="1">
        <v>1980</v>
      </c>
      <c r="Y16" s="1" t="s">
        <v>79</v>
      </c>
      <c r="AA16" s="1" t="s">
        <v>56</v>
      </c>
      <c r="AB16" s="1" t="s">
        <v>56</v>
      </c>
      <c r="AC16" s="1">
        <v>20</v>
      </c>
      <c r="AD16" s="1" t="s">
        <v>76</v>
      </c>
      <c r="AE16" s="1" t="s">
        <v>56</v>
      </c>
      <c r="AF16" s="1">
        <v>400</v>
      </c>
      <c r="AG16" s="1" t="s">
        <v>76</v>
      </c>
      <c r="AN16" s="1" t="s">
        <v>426</v>
      </c>
    </row>
    <row r="17" spans="1:40" x14ac:dyDescent="0.2">
      <c r="A17" s="1" t="s">
        <v>35</v>
      </c>
      <c r="B17" s="1" t="str">
        <f t="shared" si="0"/>
        <v>0016_gold_brazil_kayapo_preserve_agm_region</v>
      </c>
      <c r="C17" s="1" t="str">
        <f>_xlfn.CONCAT("s",0,RIGHT(A17,3), "_",_xlfn.XLOOKUP(R17,country_code_lookup!$A$1:$A$247,country_code_lookup!$C$1:$C$247),"_", LOWER(LEFT(U17,4)))</f>
        <v>s0016_BRA_gold</v>
      </c>
      <c r="D17" s="1" t="str">
        <f>IF(OR(F17="NA",RIGHT(E17,4)="TSTM"), _xlfn.CONCAT("pTSTM_", C17), _xlfn.CONCAT(_xlfn.XLOOKUP(F17,profile_data!$C$2:$C$174,profile_data!$B$2:$B$174), "_",C17))</f>
        <v>p0115_BRA_s0016_BRA_gold</v>
      </c>
      <c r="E17" s="1" t="s">
        <v>441</v>
      </c>
      <c r="F17" s="1" t="s">
        <v>441</v>
      </c>
      <c r="J17" s="1" t="s">
        <v>441</v>
      </c>
      <c r="K17" s="1" t="str">
        <f t="shared" si="1"/>
        <v>true</v>
      </c>
      <c r="L17" s="1" t="s">
        <v>980</v>
      </c>
      <c r="M17" s="1" t="s">
        <v>1150</v>
      </c>
      <c r="N17" s="1">
        <v>0</v>
      </c>
      <c r="P17" s="1">
        <v>2005</v>
      </c>
      <c r="Q17" s="1">
        <v>2010</v>
      </c>
      <c r="R17" s="1" t="s">
        <v>334</v>
      </c>
      <c r="T17" s="1" t="s">
        <v>328</v>
      </c>
      <c r="U17" s="1" t="s">
        <v>14</v>
      </c>
      <c r="X17" s="1">
        <v>1980</v>
      </c>
      <c r="Y17" s="1" t="s">
        <v>79</v>
      </c>
      <c r="AA17" s="1" t="s">
        <v>56</v>
      </c>
      <c r="AB17" s="1" t="s">
        <v>56</v>
      </c>
      <c r="AN17" s="1" t="s">
        <v>823</v>
      </c>
    </row>
    <row r="18" spans="1:40" x14ac:dyDescent="0.2">
      <c r="A18" s="1" t="s">
        <v>36</v>
      </c>
      <c r="B18" s="1" t="str">
        <f t="shared" si="0"/>
        <v>0017_gold_brazil_kayapo_preserve_north_agm_region</v>
      </c>
      <c r="C18" s="1" t="str">
        <f>_xlfn.CONCAT("s",0,RIGHT(A18,3), "_",_xlfn.XLOOKUP(R18,country_code_lookup!$A$1:$A$247,country_code_lookup!$C$1:$C$247),"_", LOWER(LEFT(U18,4)))</f>
        <v>s0017_BRA_gold</v>
      </c>
      <c r="D18" s="1" t="str">
        <f>IF(OR(F18="NA",RIGHT(E18,4)="TSTM"), _xlfn.CONCAT("pTSTM_", C18), _xlfn.CONCAT(_xlfn.XLOOKUP(F18,profile_data!$C$2:$C$174,profile_data!$B$2:$B$174), "_",C18))</f>
        <v>p0115_BRA_s0017_BRA_gold</v>
      </c>
      <c r="E18" s="1" t="s">
        <v>821</v>
      </c>
      <c r="F18" s="1" t="s">
        <v>441</v>
      </c>
      <c r="J18" s="1" t="s">
        <v>441</v>
      </c>
      <c r="K18" s="1" t="str">
        <f t="shared" si="1"/>
        <v>true</v>
      </c>
      <c r="L18" s="1" t="s">
        <v>980</v>
      </c>
      <c r="M18" s="1" t="s">
        <v>1150</v>
      </c>
      <c r="N18" s="1">
        <v>0</v>
      </c>
      <c r="P18" s="1">
        <v>2005</v>
      </c>
      <c r="Q18" s="1">
        <v>2010</v>
      </c>
      <c r="R18" s="1" t="s">
        <v>334</v>
      </c>
      <c r="T18" s="1" t="s">
        <v>328</v>
      </c>
      <c r="U18" s="1" t="s">
        <v>14</v>
      </c>
      <c r="X18" s="1">
        <v>1980</v>
      </c>
      <c r="Y18" s="1" t="s">
        <v>79</v>
      </c>
      <c r="AA18" s="1" t="s">
        <v>56</v>
      </c>
      <c r="AB18" s="1" t="s">
        <v>62</v>
      </c>
      <c r="AI18" s="1" t="s">
        <v>56</v>
      </c>
      <c r="AK18" s="1" t="s">
        <v>110</v>
      </c>
      <c r="AN18" s="1" t="s">
        <v>822</v>
      </c>
    </row>
    <row r="19" spans="1:40" x14ac:dyDescent="0.2">
      <c r="A19" s="1" t="s">
        <v>37</v>
      </c>
      <c r="B19" s="1" t="str">
        <f t="shared" si="0"/>
        <v>0018_gold_brazil_lourenco_agm_region</v>
      </c>
      <c r="C19" s="1" t="str">
        <f>_xlfn.CONCAT("s",0,RIGHT(A19,3), "_",_xlfn.XLOOKUP(R19,country_code_lookup!$A$1:$A$247,country_code_lookup!$C$1:$C$247),"_", LOWER(LEFT(U19,4)))</f>
        <v>s0018_BRA_gold</v>
      </c>
      <c r="D19" s="1" t="str">
        <f>IF(OR(F19="NA",RIGHT(E19,4)="TSTM"), _xlfn.CONCAT("pTSTM_", C19), _xlfn.CONCAT(_xlfn.XLOOKUP(F19,profile_data!$C$2:$C$174,profile_data!$B$2:$B$174), "_",C19))</f>
        <v>p0116_BRA_s0018_BRA_gold</v>
      </c>
      <c r="E19" s="1" t="s">
        <v>439</v>
      </c>
      <c r="F19" s="1" t="s">
        <v>439</v>
      </c>
      <c r="J19" s="1" t="s">
        <v>439</v>
      </c>
      <c r="K19" s="1" t="str">
        <f t="shared" si="1"/>
        <v>true</v>
      </c>
      <c r="L19" s="1" t="s">
        <v>981</v>
      </c>
      <c r="M19" s="1" t="s">
        <v>1151</v>
      </c>
      <c r="N19" s="1">
        <v>0</v>
      </c>
      <c r="P19" s="1">
        <v>2005</v>
      </c>
      <c r="Q19" s="1">
        <v>2010</v>
      </c>
      <c r="R19" s="1" t="s">
        <v>334</v>
      </c>
      <c r="T19" s="1" t="s">
        <v>328</v>
      </c>
      <c r="U19" s="1" t="s">
        <v>14</v>
      </c>
      <c r="X19" s="1">
        <v>1980</v>
      </c>
      <c r="Y19" s="1" t="s">
        <v>79</v>
      </c>
      <c r="AA19" s="1" t="s">
        <v>62</v>
      </c>
      <c r="AB19" s="1" t="s">
        <v>56</v>
      </c>
      <c r="AI19" s="1" t="s">
        <v>62</v>
      </c>
      <c r="AN19" s="1" t="s">
        <v>443</v>
      </c>
    </row>
    <row r="20" spans="1:40" x14ac:dyDescent="0.2">
      <c r="A20" s="1" t="s">
        <v>38</v>
      </c>
      <c r="B20" s="1" t="str">
        <f t="shared" si="0"/>
        <v>0019_gold_brazil_luar_da_praia_agm_region</v>
      </c>
      <c r="C20" s="1" t="str">
        <f>_xlfn.CONCAT("s",0,RIGHT(A20,3), "_",_xlfn.XLOOKUP(R20,country_code_lookup!$A$1:$A$247,country_code_lookup!$C$1:$C$247),"_", LOWER(LEFT(U20,4)))</f>
        <v>s0019_BRA_gold</v>
      </c>
      <c r="D20" s="1" t="str">
        <f>IF(OR(F20="NA",RIGHT(E20,4)="TSTM"), _xlfn.CONCAT("pTSTM_", C20), _xlfn.CONCAT(_xlfn.XLOOKUP(F20,profile_data!$C$2:$C$174,profile_data!$B$2:$B$174), "_",C20))</f>
        <v>p0117_BRA_s0019_BRA_gold</v>
      </c>
      <c r="E20" s="1" t="s">
        <v>446</v>
      </c>
      <c r="F20" s="1" t="s">
        <v>446</v>
      </c>
      <c r="J20" s="1" t="s">
        <v>446</v>
      </c>
      <c r="K20" s="1" t="str">
        <f t="shared" si="1"/>
        <v>true</v>
      </c>
      <c r="L20" s="1" t="s">
        <v>982</v>
      </c>
      <c r="M20" s="1" t="s">
        <v>1152</v>
      </c>
      <c r="N20" s="1">
        <v>0</v>
      </c>
      <c r="P20" s="1">
        <v>2000</v>
      </c>
      <c r="Q20" s="1">
        <v>2010</v>
      </c>
      <c r="R20" s="1" t="s">
        <v>334</v>
      </c>
      <c r="T20" s="1" t="s">
        <v>328</v>
      </c>
      <c r="U20" s="1" t="s">
        <v>14</v>
      </c>
      <c r="X20" s="1">
        <v>1986</v>
      </c>
      <c r="Y20" s="1" t="s">
        <v>79</v>
      </c>
      <c r="AA20" s="1" t="s">
        <v>62</v>
      </c>
      <c r="AB20" s="1" t="s">
        <v>56</v>
      </c>
      <c r="AN20" s="1" t="s">
        <v>447</v>
      </c>
    </row>
    <row r="21" spans="1:40" x14ac:dyDescent="0.2">
      <c r="A21" s="1" t="s">
        <v>39</v>
      </c>
      <c r="B21" s="1" t="str">
        <f t="shared" si="0"/>
        <v>0020_gold_brazil_morada_do_sol_agm_region</v>
      </c>
      <c r="C21" s="1" t="str">
        <f>_xlfn.CONCAT("s",0,RIGHT(A21,3), "_",_xlfn.XLOOKUP(R21,country_code_lookup!$A$1:$A$247,country_code_lookup!$C$1:$C$247),"_", LOWER(LEFT(U21,4)))</f>
        <v>s0020_BRA_gold</v>
      </c>
      <c r="D21" s="1" t="str">
        <f>IF(OR(F21="NA",RIGHT(E21,4)="TSTM"), _xlfn.CONCAT("pTSTM_", C21), _xlfn.CONCAT(_xlfn.XLOOKUP(F21,profile_data!$C$2:$C$174,profile_data!$B$2:$B$174), "_",C21))</f>
        <v>p0118_BRA_s0020_BRA_gold</v>
      </c>
      <c r="E21" s="1" t="s">
        <v>442</v>
      </c>
      <c r="F21" s="1" t="s">
        <v>442</v>
      </c>
      <c r="J21" s="1" t="s">
        <v>442</v>
      </c>
      <c r="K21" s="1" t="str">
        <f t="shared" si="1"/>
        <v>true</v>
      </c>
      <c r="L21" s="1" t="s">
        <v>983</v>
      </c>
      <c r="M21" s="1" t="s">
        <v>1153</v>
      </c>
      <c r="N21" s="1">
        <v>0</v>
      </c>
      <c r="P21" s="1">
        <v>2000</v>
      </c>
      <c r="Q21" s="1">
        <v>2010</v>
      </c>
      <c r="R21" s="1" t="s">
        <v>334</v>
      </c>
      <c r="T21" s="1" t="s">
        <v>328</v>
      </c>
      <c r="U21" s="1" t="s">
        <v>14</v>
      </c>
      <c r="X21" s="1">
        <v>1980</v>
      </c>
      <c r="Y21" s="1" t="s">
        <v>79</v>
      </c>
      <c r="AA21" s="1" t="s">
        <v>62</v>
      </c>
      <c r="AB21" s="1" t="s">
        <v>56</v>
      </c>
      <c r="AN21" s="1" t="s">
        <v>444</v>
      </c>
    </row>
    <row r="22" spans="1:40" x14ac:dyDescent="0.2">
      <c r="A22" s="1" t="s">
        <v>40</v>
      </c>
      <c r="B22" s="1" t="str">
        <f t="shared" si="0"/>
        <v>0021_gold_brazil_rio_crepori_agm_region</v>
      </c>
      <c r="C22" s="1" t="str">
        <f>_xlfn.CONCAT("s",0,RIGHT(A22,3), "_",_xlfn.XLOOKUP(R22,country_code_lookup!$A$1:$A$247,country_code_lookup!$C$1:$C$247),"_", LOWER(LEFT(U22,4)))</f>
        <v>s0021_BRA_gold</v>
      </c>
      <c r="D22" s="1" t="str">
        <f>IF(OR(F22="NA",RIGHT(E22,4)="TSTM"), _xlfn.CONCAT("pTSTM_", C22), _xlfn.CONCAT(_xlfn.XLOOKUP(F22,profile_data!$C$2:$C$174,profile_data!$B$2:$B$174), "_",C22))</f>
        <v>p0112_BRA_s0021_BRA_gold</v>
      </c>
      <c r="E22" s="1" t="s">
        <v>432</v>
      </c>
      <c r="F22" s="1" t="s">
        <v>432</v>
      </c>
      <c r="G22" s="1" t="s">
        <v>433</v>
      </c>
      <c r="J22" s="1" t="s">
        <v>432</v>
      </c>
      <c r="K22" s="1" t="str">
        <f t="shared" si="1"/>
        <v>true</v>
      </c>
      <c r="L22" s="1" t="s">
        <v>984</v>
      </c>
      <c r="M22" s="1" t="s">
        <v>1154</v>
      </c>
      <c r="N22" s="1">
        <v>0</v>
      </c>
      <c r="P22" s="1">
        <v>2005</v>
      </c>
      <c r="Q22" s="1">
        <v>2015</v>
      </c>
      <c r="R22" s="1" t="s">
        <v>334</v>
      </c>
      <c r="T22" s="1" t="s">
        <v>328</v>
      </c>
      <c r="U22" s="1" t="s">
        <v>14</v>
      </c>
      <c r="X22" s="1">
        <v>1980</v>
      </c>
      <c r="Y22" s="1" t="s">
        <v>79</v>
      </c>
      <c r="AA22" s="1" t="s">
        <v>62</v>
      </c>
      <c r="AB22" s="1" t="s">
        <v>56</v>
      </c>
      <c r="AI22" s="1" t="s">
        <v>56</v>
      </c>
      <c r="AJ22" s="1">
        <v>212</v>
      </c>
      <c r="AK22" s="1" t="s">
        <v>110</v>
      </c>
      <c r="AL22" s="1" t="s">
        <v>83</v>
      </c>
      <c r="AN22" s="1" t="s">
        <v>436</v>
      </c>
    </row>
    <row r="23" spans="1:40" x14ac:dyDescent="0.2">
      <c r="A23" s="1" t="s">
        <v>41</v>
      </c>
      <c r="B23" s="1" t="str">
        <f t="shared" si="0"/>
        <v>0022_gold_brazil_rio_novo_agm_region</v>
      </c>
      <c r="C23" s="1" t="str">
        <f>_xlfn.CONCAT("s",0,RIGHT(A23,3), "_",_xlfn.XLOOKUP(R23,country_code_lookup!$A$1:$A$247,country_code_lookup!$C$1:$C$247),"_", LOWER(LEFT(U23,4)))</f>
        <v>s0022_BRA_gold</v>
      </c>
      <c r="D23" s="1" t="str">
        <f>IF(OR(F23="NA",RIGHT(E23,4)="TSTM"), _xlfn.CONCAT("pTSTM_", C23), _xlfn.CONCAT(_xlfn.XLOOKUP(F23,profile_data!$C$2:$C$174,profile_data!$B$2:$B$174), "_",C23))</f>
        <v>p0119_BRA_s0022_BRA_gold</v>
      </c>
      <c r="E23" s="1" t="s">
        <v>425</v>
      </c>
      <c r="F23" s="1" t="s">
        <v>423</v>
      </c>
      <c r="J23" s="1" t="s">
        <v>423</v>
      </c>
      <c r="K23" s="1" t="str">
        <f t="shared" si="1"/>
        <v>true</v>
      </c>
      <c r="L23" s="1" t="s">
        <v>985</v>
      </c>
      <c r="M23" s="1" t="s">
        <v>1155</v>
      </c>
      <c r="N23" s="1">
        <v>0</v>
      </c>
      <c r="O23" s="1">
        <v>211</v>
      </c>
      <c r="P23" s="1">
        <v>1984</v>
      </c>
      <c r="Q23" s="1">
        <v>1988</v>
      </c>
      <c r="R23" s="1" t="s">
        <v>334</v>
      </c>
      <c r="T23" s="1" t="s">
        <v>328</v>
      </c>
      <c r="U23" s="1" t="s">
        <v>14</v>
      </c>
      <c r="X23" s="1">
        <v>1980</v>
      </c>
      <c r="Y23" s="1" t="s">
        <v>79</v>
      </c>
      <c r="AA23" s="1" t="s">
        <v>56</v>
      </c>
      <c r="AB23" s="1" t="s">
        <v>56</v>
      </c>
      <c r="AC23" s="1">
        <v>20</v>
      </c>
      <c r="AD23" s="1" t="s">
        <v>76</v>
      </c>
      <c r="AE23" s="1" t="s">
        <v>103</v>
      </c>
      <c r="AF23" s="1">
        <v>211</v>
      </c>
      <c r="AG23" s="1" t="s">
        <v>110</v>
      </c>
      <c r="AH23" s="1">
        <v>1987</v>
      </c>
      <c r="AI23" s="1" t="s">
        <v>56</v>
      </c>
      <c r="AJ23" s="1">
        <v>211</v>
      </c>
      <c r="AK23" s="1" t="s">
        <v>110</v>
      </c>
      <c r="AN23" s="1" t="s">
        <v>426</v>
      </c>
    </row>
    <row r="24" spans="1:40" x14ac:dyDescent="0.2">
      <c r="A24" s="1" t="s">
        <v>42</v>
      </c>
      <c r="B24" s="1" t="str">
        <f t="shared" si="0"/>
        <v>0023_gold_brazil_rio_novo_upper_agm_region</v>
      </c>
      <c r="C24" s="1" t="str">
        <f>_xlfn.CONCAT("s",0,RIGHT(A24,3), "_",_xlfn.XLOOKUP(R24,country_code_lookup!$A$1:$A$247,country_code_lookup!$C$1:$C$247),"_", LOWER(LEFT(U24,4)))</f>
        <v>s0023_BRA_gold</v>
      </c>
      <c r="D24" s="1" t="str">
        <f>IF(OR(F24="NA",RIGHT(E24,4)="TSTM"), _xlfn.CONCAT("pTSTM_", C24), _xlfn.CONCAT(_xlfn.XLOOKUP(F24,profile_data!$C$2:$C$174,profile_data!$B$2:$B$174), "_",C24))</f>
        <v>p0119_BRA_s0023_BRA_gold</v>
      </c>
      <c r="E24" s="1" t="s">
        <v>423</v>
      </c>
      <c r="F24" s="1" t="s">
        <v>423</v>
      </c>
      <c r="J24" s="1" t="s">
        <v>423</v>
      </c>
      <c r="K24" s="1" t="str">
        <f t="shared" si="1"/>
        <v>true</v>
      </c>
      <c r="L24" s="1" t="s">
        <v>985</v>
      </c>
      <c r="M24" s="1" t="s">
        <v>1155</v>
      </c>
      <c r="N24" s="1">
        <v>0</v>
      </c>
      <c r="O24" s="1">
        <v>211</v>
      </c>
      <c r="P24" s="1">
        <v>1984</v>
      </c>
      <c r="Q24" s="1">
        <v>1988</v>
      </c>
      <c r="R24" s="1" t="s">
        <v>334</v>
      </c>
      <c r="T24" s="1" t="s">
        <v>328</v>
      </c>
      <c r="U24" s="1" t="s">
        <v>14</v>
      </c>
      <c r="X24" s="1">
        <v>1987</v>
      </c>
      <c r="Y24" s="1" t="s">
        <v>79</v>
      </c>
      <c r="AA24" s="1" t="s">
        <v>56</v>
      </c>
      <c r="AB24" s="1" t="s">
        <v>56</v>
      </c>
      <c r="AC24" s="1">
        <v>20</v>
      </c>
      <c r="AD24" s="1" t="s">
        <v>76</v>
      </c>
      <c r="AE24" s="1" t="s">
        <v>62</v>
      </c>
      <c r="AI24" s="1" t="s">
        <v>62</v>
      </c>
      <c r="AN24" s="1" t="s">
        <v>424</v>
      </c>
    </row>
    <row r="25" spans="1:40" x14ac:dyDescent="0.2">
      <c r="A25" s="1" t="s">
        <v>43</v>
      </c>
      <c r="B25" s="1" t="str">
        <f t="shared" si="0"/>
        <v>0024_gold_brazil_rio_tapajos_porto_rico_agm_region</v>
      </c>
      <c r="C25" s="1" t="str">
        <f>_xlfn.CONCAT("s",0,RIGHT(A25,3), "_",_xlfn.XLOOKUP(R25,country_code_lookup!$A$1:$A$247,country_code_lookup!$C$1:$C$247),"_", LOWER(LEFT(U25,4)))</f>
        <v>s0024_BRA_gold</v>
      </c>
      <c r="D25" s="1" t="str">
        <f>IF(OR(F25="NA",RIGHT(E25,4)="TSTM"), _xlfn.CONCAT("pTSTM_", C25), _xlfn.CONCAT(_xlfn.XLOOKUP(F25,profile_data!$C$2:$C$174,profile_data!$B$2:$B$174), "_",C25))</f>
        <v>p0122_BRA_s0024_BRA_gold</v>
      </c>
      <c r="E25" s="1" t="s">
        <v>430</v>
      </c>
      <c r="F25" s="1" t="s">
        <v>430</v>
      </c>
      <c r="G25" s="1" t="s">
        <v>433</v>
      </c>
      <c r="J25" s="1" t="s">
        <v>430</v>
      </c>
      <c r="K25" s="1" t="str">
        <f t="shared" si="1"/>
        <v>true</v>
      </c>
      <c r="L25" s="1" t="s">
        <v>986</v>
      </c>
      <c r="M25" s="1" t="s">
        <v>1156</v>
      </c>
      <c r="N25" s="1">
        <v>0</v>
      </c>
      <c r="P25" s="1">
        <v>2005</v>
      </c>
      <c r="Q25" s="1">
        <v>2015</v>
      </c>
      <c r="R25" s="1" t="s">
        <v>334</v>
      </c>
      <c r="T25" s="1" t="s">
        <v>328</v>
      </c>
      <c r="U25" s="1" t="s">
        <v>14</v>
      </c>
      <c r="X25" s="1">
        <v>1980</v>
      </c>
      <c r="Y25" s="1" t="s">
        <v>79</v>
      </c>
      <c r="AA25" s="1" t="s">
        <v>62</v>
      </c>
      <c r="AB25" s="1" t="s">
        <v>56</v>
      </c>
      <c r="AC25" s="1">
        <v>50</v>
      </c>
      <c r="AD25" s="1" t="s">
        <v>76</v>
      </c>
      <c r="AE25" s="1" t="s">
        <v>62</v>
      </c>
      <c r="AI25" s="1" t="s">
        <v>56</v>
      </c>
      <c r="AJ25" s="1">
        <v>150</v>
      </c>
      <c r="AK25" s="1" t="s">
        <v>110</v>
      </c>
      <c r="AL25" s="1" t="s">
        <v>83</v>
      </c>
      <c r="AN25" s="1" t="s">
        <v>431</v>
      </c>
    </row>
    <row r="26" spans="1:40" x14ac:dyDescent="0.2">
      <c r="A26" s="1" t="s">
        <v>44</v>
      </c>
      <c r="B26" s="1" t="str">
        <f t="shared" si="0"/>
        <v>0025_gold_brazil_rio_tapajos_trib_1_agm_region</v>
      </c>
      <c r="C26" s="1" t="str">
        <f>_xlfn.CONCAT("s",0,RIGHT(A26,3), "_",_xlfn.XLOOKUP(R26,country_code_lookup!$A$1:$A$247,country_code_lookup!$C$1:$C$247),"_", LOWER(LEFT(U26,4)))</f>
        <v>s0025_BRA_gold</v>
      </c>
      <c r="D26" s="1" t="str">
        <f>IF(OR(F26="NA",RIGHT(E26,4)="TSTM"), _xlfn.CONCAT("pTSTM_", C26), _xlfn.CONCAT(_xlfn.XLOOKUP(F26,profile_data!$C$2:$C$174,profile_data!$B$2:$B$174), "_",C26))</f>
        <v>p0120_BRA_s0025_BRA_gold</v>
      </c>
      <c r="E26" s="1" t="s">
        <v>435</v>
      </c>
      <c r="F26" s="1" t="s">
        <v>435</v>
      </c>
      <c r="G26" s="1" t="s">
        <v>433</v>
      </c>
      <c r="J26" s="1" t="s">
        <v>435</v>
      </c>
      <c r="K26" s="1" t="str">
        <f t="shared" si="1"/>
        <v>true</v>
      </c>
      <c r="L26" s="1" t="s">
        <v>987</v>
      </c>
      <c r="M26" s="1" t="s">
        <v>1157</v>
      </c>
      <c r="N26" s="1">
        <v>0</v>
      </c>
      <c r="P26" s="1">
        <v>2000</v>
      </c>
      <c r="Q26" s="1">
        <v>2010</v>
      </c>
      <c r="R26" s="1" t="s">
        <v>334</v>
      </c>
      <c r="T26" s="1" t="s">
        <v>328</v>
      </c>
      <c r="U26" s="1" t="s">
        <v>14</v>
      </c>
      <c r="X26" s="1">
        <v>1980</v>
      </c>
      <c r="Y26" s="1" t="s">
        <v>79</v>
      </c>
      <c r="AA26" s="1" t="s">
        <v>62</v>
      </c>
      <c r="AB26" s="1" t="s">
        <v>56</v>
      </c>
      <c r="AI26" s="1" t="s">
        <v>56</v>
      </c>
      <c r="AJ26" s="1">
        <v>278</v>
      </c>
      <c r="AK26" s="1" t="s">
        <v>110</v>
      </c>
      <c r="AL26" s="1" t="s">
        <v>83</v>
      </c>
      <c r="AN26" s="1" t="s">
        <v>431</v>
      </c>
    </row>
    <row r="27" spans="1:40" x14ac:dyDescent="0.2">
      <c r="A27" s="1" t="s">
        <v>45</v>
      </c>
      <c r="B27" s="1" t="str">
        <f t="shared" si="0"/>
        <v>0026_gold_brazil_rio_tapajos_trib_2_agm_region</v>
      </c>
      <c r="C27" s="1" t="str">
        <f>_xlfn.CONCAT("s",0,RIGHT(A27,3), "_",_xlfn.XLOOKUP(R27,country_code_lookup!$A$1:$A$247,country_code_lookup!$C$1:$C$247),"_", LOWER(LEFT(U27,4)))</f>
        <v>s0026_BRA_gold</v>
      </c>
      <c r="D27" s="1" t="str">
        <f>IF(OR(F27="NA",RIGHT(E27,4)="TSTM"), _xlfn.CONCAT("pTSTM_", C27), _xlfn.CONCAT(_xlfn.XLOOKUP(F27,profile_data!$C$2:$C$174,profile_data!$B$2:$B$174), "_",C27))</f>
        <v>p0121_BRA_s0026_BRA_gold</v>
      </c>
      <c r="E27" s="1" t="s">
        <v>434</v>
      </c>
      <c r="F27" s="1" t="s">
        <v>434</v>
      </c>
      <c r="G27" s="1" t="s">
        <v>433</v>
      </c>
      <c r="J27" s="1" t="s">
        <v>434</v>
      </c>
      <c r="K27" s="1" t="str">
        <f t="shared" si="1"/>
        <v>true</v>
      </c>
      <c r="L27" s="1" t="s">
        <v>988</v>
      </c>
      <c r="M27" s="1" t="s">
        <v>1158</v>
      </c>
      <c r="N27" s="1">
        <v>0</v>
      </c>
      <c r="P27" s="1">
        <v>2000</v>
      </c>
      <c r="Q27" s="1">
        <v>2010</v>
      </c>
      <c r="R27" s="1" t="s">
        <v>334</v>
      </c>
      <c r="T27" s="1" t="s">
        <v>328</v>
      </c>
      <c r="U27" s="1" t="s">
        <v>14</v>
      </c>
      <c r="X27" s="1">
        <v>1980</v>
      </c>
      <c r="Y27" s="1" t="s">
        <v>79</v>
      </c>
      <c r="AA27" s="1" t="s">
        <v>62</v>
      </c>
      <c r="AB27" s="1" t="s">
        <v>56</v>
      </c>
      <c r="AI27" s="1" t="s">
        <v>56</v>
      </c>
      <c r="AJ27" s="1">
        <v>243</v>
      </c>
      <c r="AK27" s="1" t="s">
        <v>110</v>
      </c>
      <c r="AL27" s="1" t="s">
        <v>83</v>
      </c>
      <c r="AN27" s="1" t="s">
        <v>431</v>
      </c>
    </row>
    <row r="28" spans="1:40" x14ac:dyDescent="0.2">
      <c r="A28" s="1" t="s">
        <v>46</v>
      </c>
      <c r="B28" s="1" t="str">
        <f t="shared" si="0"/>
        <v>0027_gold_brazil_rio_tapajos_upper_agm_region</v>
      </c>
      <c r="C28" s="1" t="str">
        <f>_xlfn.CONCAT("s",0,RIGHT(A28,3), "_",_xlfn.XLOOKUP(R28,country_code_lookup!$A$1:$A$247,country_code_lookup!$C$1:$C$247),"_", LOWER(LEFT(U28,4)))</f>
        <v>s0027_BRA_gold</v>
      </c>
      <c r="D28" s="1" t="str">
        <f>IF(OR(F28="NA",RIGHT(E28,4)="TSTM"), _xlfn.CONCAT("pTSTM_", C28), _xlfn.CONCAT(_xlfn.XLOOKUP(F28,profile_data!$C$2:$C$174,profile_data!$B$2:$B$174), "_",C28))</f>
        <v>p0123_BRA_s0027_BRA_gold</v>
      </c>
      <c r="E28" s="1" t="s">
        <v>433</v>
      </c>
      <c r="F28" s="1" t="s">
        <v>433</v>
      </c>
      <c r="J28" s="1" t="s">
        <v>433</v>
      </c>
      <c r="K28" s="1" t="str">
        <f t="shared" si="1"/>
        <v>true</v>
      </c>
      <c r="L28" s="1" t="s">
        <v>989</v>
      </c>
      <c r="M28" s="1" t="s">
        <v>1159</v>
      </c>
      <c r="N28" s="1">
        <v>0</v>
      </c>
      <c r="P28" s="1">
        <v>2000</v>
      </c>
      <c r="Q28" s="1">
        <v>2010</v>
      </c>
      <c r="R28" s="1" t="s">
        <v>334</v>
      </c>
      <c r="T28" s="1" t="s">
        <v>328</v>
      </c>
      <c r="U28" s="1" t="s">
        <v>14</v>
      </c>
      <c r="X28" s="1">
        <v>1980</v>
      </c>
      <c r="Y28" s="1" t="s">
        <v>79</v>
      </c>
      <c r="AA28" s="1" t="s">
        <v>56</v>
      </c>
      <c r="AB28" s="1" t="s">
        <v>56</v>
      </c>
      <c r="AI28" s="1" t="s">
        <v>62</v>
      </c>
      <c r="AN28" s="1" t="s">
        <v>431</v>
      </c>
    </row>
    <row r="29" spans="1:40" x14ac:dyDescent="0.2">
      <c r="A29" s="1" t="s">
        <v>47</v>
      </c>
      <c r="B29" s="1" t="str">
        <f t="shared" si="0"/>
        <v>0028_gold_brazil_rio_tocantins_upper_agm_region</v>
      </c>
      <c r="C29" s="1" t="str">
        <f>_xlfn.CONCAT("s",0,RIGHT(A29,3), "_",_xlfn.XLOOKUP(R29,country_code_lookup!$A$1:$A$247,country_code_lookup!$C$1:$C$247),"_", LOWER(LEFT(U29,4)))</f>
        <v>s0028_BRA_gold</v>
      </c>
      <c r="D29" s="1" t="str">
        <f>IF(OR(F29="NA",RIGHT(E29,4)="TSTM"), _xlfn.CONCAT("pTSTM_", C29), _xlfn.CONCAT(_xlfn.XLOOKUP(F29,profile_data!$C$2:$C$174,profile_data!$B$2:$B$174), "_",C29))</f>
        <v>p0124_BRA_s0028_BRA_gold</v>
      </c>
      <c r="E29" s="1" t="s">
        <v>427</v>
      </c>
      <c r="F29" s="1" t="s">
        <v>427</v>
      </c>
      <c r="G29" s="1" t="s">
        <v>423</v>
      </c>
      <c r="J29" s="1" t="s">
        <v>427</v>
      </c>
      <c r="K29" s="1" t="str">
        <f t="shared" si="1"/>
        <v>true</v>
      </c>
      <c r="L29" s="1" t="s">
        <v>990</v>
      </c>
      <c r="M29" s="1" t="s">
        <v>1160</v>
      </c>
      <c r="N29" s="1">
        <v>0</v>
      </c>
      <c r="P29" s="1">
        <v>2000</v>
      </c>
      <c r="Q29" s="1">
        <v>2005</v>
      </c>
      <c r="R29" s="1" t="s">
        <v>334</v>
      </c>
      <c r="T29" s="1" t="s">
        <v>328</v>
      </c>
      <c r="U29" s="1" t="s">
        <v>14</v>
      </c>
      <c r="X29" s="1">
        <v>1980</v>
      </c>
      <c r="Y29" s="1" t="s">
        <v>79</v>
      </c>
      <c r="AA29" s="1" t="s">
        <v>62</v>
      </c>
      <c r="AB29" s="1" t="s">
        <v>56</v>
      </c>
      <c r="AC29" s="1">
        <v>300</v>
      </c>
      <c r="AD29" s="1" t="s">
        <v>76</v>
      </c>
      <c r="AE29" s="1" t="s">
        <v>62</v>
      </c>
      <c r="AJ29" s="1">
        <v>468</v>
      </c>
      <c r="AK29" s="1" t="s">
        <v>110</v>
      </c>
      <c r="AL29" s="1" t="s">
        <v>83</v>
      </c>
      <c r="AN29" s="1" t="s">
        <v>429</v>
      </c>
    </row>
    <row r="30" spans="1:40" x14ac:dyDescent="0.2">
      <c r="A30" s="1" t="s">
        <v>48</v>
      </c>
      <c r="B30" s="1" t="str">
        <f t="shared" si="0"/>
        <v>0029_gold_brazil_riozinho_das_arraias_agm_region_TSTM</v>
      </c>
      <c r="C30" s="1" t="str">
        <f>_xlfn.CONCAT("s",0,RIGHT(A30,3), "_",_xlfn.XLOOKUP(R30,country_code_lookup!$A$1:$A$247,country_code_lookup!$C$1:$C$247),"_", LOWER(LEFT(U30,4)))</f>
        <v>s0029_BRA_gold</v>
      </c>
      <c r="D30" s="1" t="str">
        <f>IF(OR(F30="NA",RIGHT(E30,4)="TSTM"), _xlfn.CONCAT("pTSTM_", C30), _xlfn.CONCAT(_xlfn.XLOOKUP(F30,profile_data!$C$2:$C$174,profile_data!$B$2:$B$174), "_",C30))</f>
        <v>pTSTM_s0029_BRA_gold</v>
      </c>
      <c r="E30" s="1" t="s">
        <v>449</v>
      </c>
      <c r="F30" s="1" t="s">
        <v>448</v>
      </c>
      <c r="J30" s="1" t="s">
        <v>448</v>
      </c>
      <c r="K30" s="1" t="str">
        <f t="shared" si="1"/>
        <v>true</v>
      </c>
      <c r="L30" s="1" t="s">
        <v>991</v>
      </c>
      <c r="M30" s="1" t="s">
        <v>1149</v>
      </c>
      <c r="N30" s="1">
        <v>287</v>
      </c>
      <c r="P30" s="1">
        <v>2000</v>
      </c>
      <c r="Q30" s="1">
        <v>2005</v>
      </c>
      <c r="R30" s="1" t="s">
        <v>334</v>
      </c>
      <c r="T30" s="1" t="s">
        <v>328</v>
      </c>
      <c r="U30" s="1" t="s">
        <v>14</v>
      </c>
      <c r="X30" s="1">
        <v>1980</v>
      </c>
      <c r="Y30" s="1" t="s">
        <v>79</v>
      </c>
      <c r="AI30" s="1" t="s">
        <v>56</v>
      </c>
      <c r="AJ30" s="1">
        <v>287</v>
      </c>
      <c r="AK30" s="1" t="s">
        <v>110</v>
      </c>
      <c r="AN30" s="1" t="s">
        <v>450</v>
      </c>
    </row>
    <row r="31" spans="1:40" x14ac:dyDescent="0.2">
      <c r="A31" s="1" t="s">
        <v>49</v>
      </c>
      <c r="B31" s="1" t="str">
        <f t="shared" si="0"/>
        <v>0030_gold_brazil_upper_madeira_agm_region_TSTM</v>
      </c>
      <c r="C31" s="1" t="str">
        <f>_xlfn.CONCAT("s",0,RIGHT(A31,3), "_",_xlfn.XLOOKUP(R31,country_code_lookup!$A$1:$A$247,country_code_lookup!$C$1:$C$247),"_", LOWER(LEFT(U31,4)))</f>
        <v>s0030_BRA_gold</v>
      </c>
      <c r="D31" s="1" t="str">
        <f>IF(OR(F31="NA",RIGHT(E31,4)="TSTM"), _xlfn.CONCAT("pTSTM_", C31), _xlfn.CONCAT(_xlfn.XLOOKUP(F31,profile_data!$C$2:$C$174,profile_data!$B$2:$B$174), "_",C31))</f>
        <v>pTSTM_s0030_BRA_gold</v>
      </c>
      <c r="E31" s="1" t="s">
        <v>333</v>
      </c>
      <c r="F31" s="1" t="s">
        <v>77</v>
      </c>
      <c r="K31" s="1" t="str">
        <f t="shared" si="1"/>
        <v>false</v>
      </c>
      <c r="R31" s="1" t="s">
        <v>334</v>
      </c>
      <c r="T31" s="1" t="s">
        <v>328</v>
      </c>
      <c r="U31" s="1" t="s">
        <v>14</v>
      </c>
      <c r="X31" s="1">
        <v>1980</v>
      </c>
      <c r="Y31" s="1" t="s">
        <v>79</v>
      </c>
      <c r="AN31" s="1" t="s">
        <v>335</v>
      </c>
    </row>
    <row r="32" spans="1:40" x14ac:dyDescent="0.2">
      <c r="A32" s="1" t="s">
        <v>50</v>
      </c>
      <c r="B32" s="1" t="str">
        <f t="shared" si="0"/>
        <v>0031_gold_brazil_xingu_river_taboca_agm_region_TSTM</v>
      </c>
      <c r="C32" s="1" t="str">
        <f>_xlfn.CONCAT("s",0,RIGHT(A32,3), "_",_xlfn.XLOOKUP(R32,country_code_lookup!$A$1:$A$247,country_code_lookup!$C$1:$C$247),"_", LOWER(LEFT(U32,4)))</f>
        <v>s0031_BRA_gold</v>
      </c>
      <c r="D32" s="1" t="str">
        <f>IF(OR(F32="NA",RIGHT(E32,4)="TSTM"), _xlfn.CONCAT("pTSTM_", C32), _xlfn.CONCAT(_xlfn.XLOOKUP(F32,profile_data!$C$2:$C$174,profile_data!$B$2:$B$174), "_",C32))</f>
        <v>pTSTM_s0031_BRA_gold</v>
      </c>
      <c r="E32" s="1" t="s">
        <v>440</v>
      </c>
      <c r="F32" s="1" t="s">
        <v>441</v>
      </c>
      <c r="J32" s="1" t="s">
        <v>441</v>
      </c>
      <c r="K32" s="1" t="str">
        <f t="shared" si="1"/>
        <v>true</v>
      </c>
      <c r="L32" s="1" t="s">
        <v>980</v>
      </c>
      <c r="M32" s="1" t="s">
        <v>1150</v>
      </c>
      <c r="N32" s="1">
        <v>0</v>
      </c>
      <c r="P32" s="1">
        <v>2005</v>
      </c>
      <c r="Q32" s="1">
        <v>2010</v>
      </c>
      <c r="R32" s="1" t="s">
        <v>334</v>
      </c>
      <c r="T32" s="1" t="s">
        <v>328</v>
      </c>
      <c r="U32" s="1" t="s">
        <v>14</v>
      </c>
      <c r="X32" s="1">
        <v>1980</v>
      </c>
      <c r="Y32" s="1" t="s">
        <v>79</v>
      </c>
      <c r="AA32" s="1" t="s">
        <v>62</v>
      </c>
      <c r="AB32" s="1" t="s">
        <v>56</v>
      </c>
      <c r="AN32" s="1" t="s">
        <v>445</v>
      </c>
    </row>
    <row r="33" spans="1:40" x14ac:dyDescent="0.2">
      <c r="A33" s="1" t="s">
        <v>51</v>
      </c>
      <c r="B33" s="1" t="str">
        <f t="shared" si="0"/>
        <v>0032_gold_cameroon_kadei_river_agm_region</v>
      </c>
      <c r="C33" s="1" t="str">
        <f>_xlfn.CONCAT("s",0,RIGHT(A33,3), "_",_xlfn.XLOOKUP(R33,country_code_lookup!$A$1:$A$247,country_code_lookup!$C$1:$C$247),"_", LOWER(LEFT(U33,4)))</f>
        <v>s0032_CMR_gold</v>
      </c>
      <c r="D33" s="1" t="str">
        <f>IF(OR(F33="NA",RIGHT(E33,4)="TSTM"), _xlfn.CONCAT("pTSTM_", C33), _xlfn.CONCAT(_xlfn.XLOOKUP(F33,profile_data!$C$2:$C$174,profile_data!$B$2:$B$174), "_",C33))</f>
        <v>p0007_CMR_s0032_CMR_gold</v>
      </c>
      <c r="E33" s="1" t="s">
        <v>789</v>
      </c>
      <c r="F33" s="1" t="s">
        <v>789</v>
      </c>
      <c r="J33" s="1" t="s">
        <v>789</v>
      </c>
      <c r="K33" s="1" t="str">
        <f t="shared" si="1"/>
        <v>true</v>
      </c>
      <c r="L33" s="1" t="s">
        <v>992</v>
      </c>
      <c r="M33" s="1" t="s">
        <v>1161</v>
      </c>
      <c r="N33" s="1">
        <v>0</v>
      </c>
      <c r="P33" s="1">
        <v>1984</v>
      </c>
      <c r="Q33" s="1">
        <v>2008</v>
      </c>
      <c r="R33" s="1" t="s">
        <v>794</v>
      </c>
      <c r="T33" s="1" t="s">
        <v>617</v>
      </c>
      <c r="U33" s="1" t="s">
        <v>14</v>
      </c>
      <c r="X33" s="1">
        <v>2011</v>
      </c>
      <c r="Y33" s="1" t="s">
        <v>80</v>
      </c>
      <c r="AA33" s="1" t="s">
        <v>56</v>
      </c>
      <c r="AB33" s="1" t="s">
        <v>56</v>
      </c>
      <c r="AN33" s="1" t="s">
        <v>795</v>
      </c>
    </row>
    <row r="34" spans="1:40" x14ac:dyDescent="0.2">
      <c r="A34" s="1" t="s">
        <v>52</v>
      </c>
      <c r="B34" s="1" t="str">
        <f t="shared" si="0"/>
        <v>0033_gold_cameroon_kadei_river_batouri_agm_region</v>
      </c>
      <c r="C34" s="1" t="str">
        <f>_xlfn.CONCAT("s",0,RIGHT(A34,3), "_",_xlfn.XLOOKUP(R34,country_code_lookup!$A$1:$A$247,country_code_lookup!$C$1:$C$247),"_", LOWER(LEFT(U34,4)))</f>
        <v>s0033_CMR_gold</v>
      </c>
      <c r="D34" s="1" t="str">
        <f>IF(OR(F34="NA",RIGHT(E34,4)="TSTM"), _xlfn.CONCAT("pTSTM_", C34), _xlfn.CONCAT(_xlfn.XLOOKUP(F34,profile_data!$C$2:$C$174,profile_data!$B$2:$B$174), "_",C34))</f>
        <v>p0007_CMR_s0033_CMR_gold</v>
      </c>
      <c r="E34" s="1" t="s">
        <v>792</v>
      </c>
      <c r="F34" s="1" t="s">
        <v>789</v>
      </c>
      <c r="J34" s="1" t="s">
        <v>789</v>
      </c>
      <c r="K34" s="1" t="str">
        <f t="shared" si="1"/>
        <v>true</v>
      </c>
      <c r="L34" s="1" t="s">
        <v>992</v>
      </c>
      <c r="M34" s="1" t="s">
        <v>1161</v>
      </c>
      <c r="N34" s="1">
        <v>144</v>
      </c>
      <c r="P34" s="1">
        <v>1984</v>
      </c>
      <c r="Q34" s="1">
        <v>2008</v>
      </c>
      <c r="R34" s="1" t="s">
        <v>794</v>
      </c>
      <c r="T34" s="1" t="s">
        <v>617</v>
      </c>
      <c r="U34" s="1" t="s">
        <v>14</v>
      </c>
      <c r="X34" s="1">
        <v>2009</v>
      </c>
      <c r="Y34" s="1" t="s">
        <v>79</v>
      </c>
      <c r="AA34" s="1" t="s">
        <v>56</v>
      </c>
      <c r="AB34" s="1" t="s">
        <v>56</v>
      </c>
      <c r="AI34" s="1" t="s">
        <v>56</v>
      </c>
      <c r="AJ34" s="1">
        <v>144</v>
      </c>
      <c r="AK34" s="1" t="s">
        <v>110</v>
      </c>
      <c r="AM34" s="3" t="s">
        <v>797</v>
      </c>
      <c r="AN34" s="1" t="s">
        <v>793</v>
      </c>
    </row>
    <row r="35" spans="1:40" x14ac:dyDescent="0.2">
      <c r="A35" s="1" t="s">
        <v>53</v>
      </c>
      <c r="B35" s="1" t="str">
        <f t="shared" si="0"/>
        <v>0034_gold_cameroon_lom_river_betare_agm_region</v>
      </c>
      <c r="C35" s="1" t="str">
        <f>_xlfn.CONCAT("s",0,RIGHT(A35,3), "_",_xlfn.XLOOKUP(R35,country_code_lookup!$A$1:$A$247,country_code_lookup!$C$1:$C$247),"_", LOWER(LEFT(U35,4)))</f>
        <v>s0034_CMR_gold</v>
      </c>
      <c r="D35" s="1" t="str">
        <f>IF(OR(F35="NA",RIGHT(E35,4)="TSTM"), _xlfn.CONCAT("pTSTM_", C35), _xlfn.CONCAT(_xlfn.XLOOKUP(F35,profile_data!$C$2:$C$174,profile_data!$B$2:$B$174), "_",C35))</f>
        <v>p0008_CMR_s0034_CMR_gold</v>
      </c>
      <c r="E35" s="1" t="s">
        <v>787</v>
      </c>
      <c r="F35" s="1" t="s">
        <v>945</v>
      </c>
      <c r="J35" s="1" t="s">
        <v>945</v>
      </c>
      <c r="K35" s="1" t="str">
        <f t="shared" si="1"/>
        <v>true</v>
      </c>
      <c r="L35" s="1" t="s">
        <v>993</v>
      </c>
      <c r="M35" s="1" t="s">
        <v>1162</v>
      </c>
      <c r="N35" s="1">
        <v>118</v>
      </c>
      <c r="P35" s="1">
        <v>1984</v>
      </c>
      <c r="Q35" s="1">
        <v>2007</v>
      </c>
      <c r="R35" s="1" t="s">
        <v>794</v>
      </c>
      <c r="T35" s="1" t="s">
        <v>617</v>
      </c>
      <c r="U35" s="1" t="s">
        <v>14</v>
      </c>
      <c r="X35" s="1">
        <v>2007</v>
      </c>
      <c r="Y35" s="1" t="s">
        <v>79</v>
      </c>
      <c r="AI35" s="1" t="s">
        <v>56</v>
      </c>
      <c r="AJ35" s="1">
        <v>118</v>
      </c>
      <c r="AK35" s="1" t="s">
        <v>110</v>
      </c>
      <c r="AN35" s="1" t="s">
        <v>2368</v>
      </c>
    </row>
    <row r="36" spans="1:40" x14ac:dyDescent="0.2">
      <c r="A36" s="1" t="s">
        <v>54</v>
      </c>
      <c r="B36" s="1" t="str">
        <f t="shared" si="0"/>
        <v>0035_gold_cameroon_lom_river_wakaso_agm_region</v>
      </c>
      <c r="C36" s="1" t="str">
        <f>_xlfn.CONCAT("s",0,RIGHT(A36,3), "_",_xlfn.XLOOKUP(R36,country_code_lookup!$A$1:$A$247,country_code_lookup!$C$1:$C$247),"_", LOWER(LEFT(U36,4)))</f>
        <v>s0035_CMR_gold</v>
      </c>
      <c r="D36" s="1" t="str">
        <f>IF(OR(F36="NA",RIGHT(E36,4)="TSTM"), _xlfn.CONCAT("pTSTM_", C36), _xlfn.CONCAT(_xlfn.XLOOKUP(F36,profile_data!$C$2:$C$174,profile_data!$B$2:$B$174), "_",C36))</f>
        <v>p0008_CMR_s0035_CMR_gold</v>
      </c>
      <c r="E36" s="1" t="s">
        <v>788</v>
      </c>
      <c r="F36" s="1" t="s">
        <v>945</v>
      </c>
      <c r="J36" s="1" t="s">
        <v>945</v>
      </c>
      <c r="K36" s="1" t="str">
        <f t="shared" si="1"/>
        <v>true</v>
      </c>
      <c r="L36" s="1" t="s">
        <v>993</v>
      </c>
      <c r="M36" s="1" t="s">
        <v>1162</v>
      </c>
      <c r="N36" s="1">
        <v>0</v>
      </c>
      <c r="P36" s="1">
        <v>1984</v>
      </c>
      <c r="Q36" s="1">
        <v>2007</v>
      </c>
      <c r="R36" s="1" t="s">
        <v>794</v>
      </c>
      <c r="T36" s="1" t="s">
        <v>617</v>
      </c>
      <c r="U36" s="1" t="s">
        <v>14</v>
      </c>
      <c r="X36" s="1">
        <v>2011</v>
      </c>
      <c r="Y36" s="1" t="s">
        <v>80</v>
      </c>
      <c r="AN36" s="1" t="s">
        <v>2355</v>
      </c>
    </row>
    <row r="37" spans="1:40" x14ac:dyDescent="0.2">
      <c r="A37" s="1" t="s">
        <v>55</v>
      </c>
      <c r="B37" s="1" t="str">
        <f t="shared" si="0"/>
        <v>0036_gold_central_african_republic_kadei_river_sosso_agm_region</v>
      </c>
      <c r="C37" s="1" t="str">
        <f>_xlfn.CONCAT("s",0,RIGHT(A37,3), "_",_xlfn.XLOOKUP(R37,country_code_lookup!$A$1:$A$247,country_code_lookup!$C$1:$C$247),"_", LOWER(LEFT(U37,4)))</f>
        <v>s0036_CAF_gold</v>
      </c>
      <c r="D37" s="1" t="str">
        <f>IF(OR(F37="NA",RIGHT(E37,4)="TSTM"), _xlfn.CONCAT("pTSTM_", C37), _xlfn.CONCAT(_xlfn.XLOOKUP(F37,profile_data!$C$2:$C$174,profile_data!$B$2:$B$174), "_",C37))</f>
        <v>p0007_CMR_s0036_CAF_gold</v>
      </c>
      <c r="E37" s="1" t="s">
        <v>796</v>
      </c>
      <c r="F37" s="1" t="s">
        <v>789</v>
      </c>
      <c r="J37" s="1" t="s">
        <v>789</v>
      </c>
      <c r="K37" s="1" t="str">
        <f t="shared" si="1"/>
        <v>true</v>
      </c>
      <c r="L37" s="1" t="s">
        <v>992</v>
      </c>
      <c r="M37" s="1" t="s">
        <v>1161</v>
      </c>
      <c r="N37" s="1">
        <v>299</v>
      </c>
      <c r="P37" s="1">
        <v>1984</v>
      </c>
      <c r="Q37" s="1">
        <v>2008</v>
      </c>
      <c r="R37" s="1" t="s">
        <v>791</v>
      </c>
      <c r="T37" s="1" t="s">
        <v>617</v>
      </c>
      <c r="U37" s="1" t="s">
        <v>14</v>
      </c>
      <c r="X37" s="1">
        <v>2010</v>
      </c>
      <c r="Y37" s="1" t="s">
        <v>79</v>
      </c>
      <c r="AA37" s="1" t="s">
        <v>56</v>
      </c>
      <c r="AB37" s="1" t="s">
        <v>56</v>
      </c>
      <c r="AI37" s="1" t="s">
        <v>56</v>
      </c>
      <c r="AJ37" s="1">
        <v>299</v>
      </c>
      <c r="AK37" s="1" t="s">
        <v>110</v>
      </c>
      <c r="AM37" s="1" t="s">
        <v>1359</v>
      </c>
      <c r="AN37" s="1" t="s">
        <v>790</v>
      </c>
    </row>
    <row r="38" spans="1:40" x14ac:dyDescent="0.2">
      <c r="A38" s="1" t="s">
        <v>132</v>
      </c>
      <c r="B38" s="1" t="str">
        <f t="shared" si="0"/>
        <v>0037_gold_central_african_republic_mambere_river_abba_agm_region</v>
      </c>
      <c r="C38" s="1" t="str">
        <f>_xlfn.CONCAT("s",0,RIGHT(A38,3), "_",_xlfn.XLOOKUP(R38,country_code_lookup!$A$1:$A$247,country_code_lookup!$C$1:$C$247),"_", LOWER(LEFT(U38,4)))</f>
        <v>s0037_CAF_gold</v>
      </c>
      <c r="D38" s="1" t="str">
        <f>IF(OR(F38="NA",RIGHT(E38,4)="TSTM"), _xlfn.CONCAT("pTSTM_", C38), _xlfn.CONCAT(_xlfn.XLOOKUP(F38,profile_data!$C$2:$C$174,profile_data!$B$2:$B$174), "_",C38))</f>
        <v>p0006_CAF_s0037_CAF_gold</v>
      </c>
      <c r="E38" s="1" t="s">
        <v>798</v>
      </c>
      <c r="F38" s="1" t="s">
        <v>798</v>
      </c>
      <c r="J38" s="1" t="s">
        <v>945</v>
      </c>
      <c r="K38" s="1" t="str">
        <f t="shared" si="1"/>
        <v>false</v>
      </c>
      <c r="L38" s="1" t="s">
        <v>994</v>
      </c>
      <c r="M38" s="1" t="s">
        <v>1163</v>
      </c>
      <c r="N38" s="1">
        <v>0</v>
      </c>
      <c r="O38" s="1">
        <v>118</v>
      </c>
      <c r="P38" s="1">
        <v>1984</v>
      </c>
      <c r="Q38" s="1">
        <v>2007</v>
      </c>
      <c r="R38" s="1" t="s">
        <v>791</v>
      </c>
      <c r="T38" s="1" t="s">
        <v>617</v>
      </c>
      <c r="U38" s="1" t="s">
        <v>14</v>
      </c>
      <c r="X38" s="1">
        <v>2010</v>
      </c>
      <c r="Y38" s="1" t="s">
        <v>80</v>
      </c>
      <c r="AA38" s="1" t="s">
        <v>56</v>
      </c>
      <c r="AB38" s="1" t="s">
        <v>56</v>
      </c>
      <c r="AN38" s="1" t="s">
        <v>1345</v>
      </c>
    </row>
    <row r="39" spans="1:40" x14ac:dyDescent="0.2">
      <c r="A39" s="1" t="s">
        <v>133</v>
      </c>
      <c r="B39" s="1" t="str">
        <f t="shared" si="0"/>
        <v>0038_gold_central_african_republic_mambere_river_carnot_agm_region</v>
      </c>
      <c r="C39" s="1" t="str">
        <f>_xlfn.CONCAT("s",0,RIGHT(A39,3), "_",_xlfn.XLOOKUP(R39,country_code_lookup!$A$1:$A$247,country_code_lookup!$C$1:$C$247),"_", LOWER(LEFT(U39,4)))</f>
        <v>s0038_CAF_gold</v>
      </c>
      <c r="D39" s="1" t="str">
        <f>IF(OR(F39="NA",RIGHT(E39,4)="TSTM"), _xlfn.CONCAT("pTSTM_", C39), _xlfn.CONCAT(_xlfn.XLOOKUP(F39,profile_data!$C$2:$C$174,profile_data!$B$2:$B$174), "_",C39))</f>
        <v>p0006_CAF_s0038_CAF_gold</v>
      </c>
      <c r="E39" s="1" t="s">
        <v>799</v>
      </c>
      <c r="F39" s="1" t="s">
        <v>798</v>
      </c>
      <c r="J39" s="1" t="s">
        <v>945</v>
      </c>
      <c r="K39" s="1" t="str">
        <f t="shared" si="1"/>
        <v>false</v>
      </c>
      <c r="L39" s="1" t="s">
        <v>994</v>
      </c>
      <c r="M39" s="1" t="s">
        <v>1163</v>
      </c>
      <c r="N39" s="1">
        <v>0</v>
      </c>
      <c r="O39" s="1">
        <v>118</v>
      </c>
      <c r="P39" s="1">
        <v>1984</v>
      </c>
      <c r="Q39" s="1">
        <v>2007</v>
      </c>
      <c r="R39" s="1" t="s">
        <v>791</v>
      </c>
      <c r="T39" s="1" t="s">
        <v>617</v>
      </c>
      <c r="U39" s="1" t="s">
        <v>14</v>
      </c>
      <c r="X39" s="1">
        <v>1980</v>
      </c>
      <c r="Y39" s="1" t="s">
        <v>415</v>
      </c>
      <c r="AI39" s="1" t="s">
        <v>56</v>
      </c>
      <c r="AJ39" s="1">
        <v>108</v>
      </c>
      <c r="AK39" s="1" t="s">
        <v>110</v>
      </c>
      <c r="AN39" s="1" t="s">
        <v>800</v>
      </c>
    </row>
    <row r="40" spans="1:40" x14ac:dyDescent="0.2">
      <c r="A40" s="1" t="s">
        <v>134</v>
      </c>
      <c r="B40" s="1" t="str">
        <f t="shared" si="0"/>
        <v>0039_gold_central_african_republic_mambere_trib_agm_region</v>
      </c>
      <c r="C40" s="1" t="str">
        <f>_xlfn.CONCAT("s",0,RIGHT(A40,3), "_",_xlfn.XLOOKUP(R40,country_code_lookup!$A$1:$A$247,country_code_lookup!$C$1:$C$247),"_", LOWER(LEFT(U40,4)))</f>
        <v>s0039_CAF_gold</v>
      </c>
      <c r="D40" s="1" t="str">
        <f>IF(OR(F40="NA",RIGHT(E40,4)="TSTM"), _xlfn.CONCAT("pTSTM_", C40), _xlfn.CONCAT(_xlfn.XLOOKUP(F40,profile_data!$C$2:$C$174,profile_data!$B$2:$B$174), "_",C40))</f>
        <v>p0006_CAF_s0039_CAF_gold</v>
      </c>
      <c r="E40" s="1" t="s">
        <v>801</v>
      </c>
      <c r="F40" s="1" t="s">
        <v>798</v>
      </c>
      <c r="J40" s="1" t="s">
        <v>945</v>
      </c>
      <c r="K40" s="1" t="str">
        <f t="shared" si="1"/>
        <v>false</v>
      </c>
      <c r="L40" s="1" t="s">
        <v>994</v>
      </c>
      <c r="M40" s="1" t="s">
        <v>1163</v>
      </c>
      <c r="N40" s="1">
        <v>0</v>
      </c>
      <c r="O40" s="1">
        <v>118</v>
      </c>
      <c r="P40" s="1">
        <v>1984</v>
      </c>
      <c r="Q40" s="1">
        <v>2007</v>
      </c>
      <c r="R40" s="1" t="s">
        <v>791</v>
      </c>
      <c r="T40" s="1" t="s">
        <v>617</v>
      </c>
      <c r="U40" s="1" t="s">
        <v>14</v>
      </c>
      <c r="X40" s="1">
        <v>1980</v>
      </c>
      <c r="Y40" s="1" t="s">
        <v>415</v>
      </c>
      <c r="AI40" s="1" t="s">
        <v>56</v>
      </c>
      <c r="AJ40" s="1">
        <v>96</v>
      </c>
      <c r="AK40" s="1" t="s">
        <v>110</v>
      </c>
      <c r="AN40" s="1" t="s">
        <v>802</v>
      </c>
    </row>
    <row r="41" spans="1:40" x14ac:dyDescent="0.2">
      <c r="A41" s="1" t="s">
        <v>135</v>
      </c>
      <c r="B41" s="1" t="str">
        <f t="shared" si="0"/>
        <v>0040_gold_colombia_atrato_river_bebarama_agm_region_TSTM</v>
      </c>
      <c r="C41" s="1" t="str">
        <f>_xlfn.CONCAT("s",0,RIGHT(A41,3), "_",_xlfn.XLOOKUP(R41,country_code_lookup!$A$1:$A$247,country_code_lookup!$C$1:$C$247),"_", LOWER(LEFT(U41,4)))</f>
        <v>s0040_COL_gold</v>
      </c>
      <c r="D41" s="1" t="str">
        <f>IF(OR(F41="NA",RIGHT(E41,4)="TSTM"), _xlfn.CONCAT("pTSTM_", C41), _xlfn.CONCAT(_xlfn.XLOOKUP(F41,profile_data!$C$2:$C$174,profile_data!$B$2:$B$174), "_",C41))</f>
        <v>pTSTM_s0040_COL_gold</v>
      </c>
      <c r="E41" s="1" t="s">
        <v>399</v>
      </c>
      <c r="F41" s="1" t="s">
        <v>394</v>
      </c>
      <c r="J41" s="1" t="s">
        <v>394</v>
      </c>
      <c r="K41" s="1" t="str">
        <f t="shared" si="1"/>
        <v>true</v>
      </c>
      <c r="L41" s="1" t="s">
        <v>995</v>
      </c>
      <c r="M41" s="1" t="s">
        <v>1164</v>
      </c>
      <c r="N41" s="1">
        <v>130</v>
      </c>
      <c r="P41" s="1">
        <v>1984</v>
      </c>
      <c r="Q41" s="1">
        <v>2007</v>
      </c>
      <c r="R41" s="1" t="s">
        <v>388</v>
      </c>
      <c r="T41" s="1" t="s">
        <v>328</v>
      </c>
      <c r="U41" s="1" t="s">
        <v>14</v>
      </c>
      <c r="X41" s="1">
        <v>2009</v>
      </c>
      <c r="Y41" s="1" t="s">
        <v>80</v>
      </c>
      <c r="AA41" s="1" t="s">
        <v>62</v>
      </c>
      <c r="AB41" s="1" t="s">
        <v>56</v>
      </c>
      <c r="AC41" s="1">
        <v>60</v>
      </c>
      <c r="AD41" s="1" t="s">
        <v>76</v>
      </c>
      <c r="AE41" s="1" t="s">
        <v>62</v>
      </c>
      <c r="AI41" s="1" t="s">
        <v>56</v>
      </c>
      <c r="AJ41" s="1">
        <v>130</v>
      </c>
      <c r="AK41" s="1" t="s">
        <v>76</v>
      </c>
      <c r="AN41" s="1" t="s">
        <v>400</v>
      </c>
    </row>
    <row r="42" spans="1:40" x14ac:dyDescent="0.2">
      <c r="A42" s="1" t="s">
        <v>136</v>
      </c>
      <c r="B42" s="1" t="str">
        <f t="shared" si="0"/>
        <v>0041_gold_colombia_cano_bijara_agm_region_TSTM</v>
      </c>
      <c r="C42" s="1" t="str">
        <f>_xlfn.CONCAT("s",0,RIGHT(A42,3), "_",_xlfn.XLOOKUP(R42,country_code_lookup!$A$1:$A$247,country_code_lookup!$C$1:$C$247),"_", LOWER(LEFT(U42,4)))</f>
        <v>s0041_COL_gold</v>
      </c>
      <c r="D42" s="1" t="str">
        <f>IF(OR(F42="NA",RIGHT(E42,4)="TSTM"), _xlfn.CONCAT("pTSTM_", C42), _xlfn.CONCAT(_xlfn.XLOOKUP(F42,profile_data!$C$2:$C$174,profile_data!$B$2:$B$174), "_",C42))</f>
        <v>pTSTM_s0041_COL_gold</v>
      </c>
      <c r="E42" s="1" t="s">
        <v>486</v>
      </c>
      <c r="F42" s="1" t="s">
        <v>77</v>
      </c>
      <c r="K42" s="1" t="str">
        <f t="shared" si="1"/>
        <v>false</v>
      </c>
      <c r="R42" s="1" t="s">
        <v>388</v>
      </c>
      <c r="T42" s="1" t="s">
        <v>328</v>
      </c>
      <c r="U42" s="1" t="s">
        <v>14</v>
      </c>
      <c r="X42" s="1">
        <v>2015</v>
      </c>
      <c r="Y42" s="1" t="s">
        <v>415</v>
      </c>
      <c r="AN42" s="1" t="s">
        <v>946</v>
      </c>
    </row>
    <row r="43" spans="1:40" x14ac:dyDescent="0.2">
      <c r="A43" s="1" t="s">
        <v>137</v>
      </c>
      <c r="B43" s="1" t="str">
        <f t="shared" si="0"/>
        <v>0042_gold_colombia_cienaga_el_popal_agm_region_TSTM</v>
      </c>
      <c r="C43" s="1" t="str">
        <f>_xlfn.CONCAT("s",0,RIGHT(A43,3), "_",_xlfn.XLOOKUP(R43,country_code_lookup!$A$1:$A$247,country_code_lookup!$C$1:$C$247),"_", LOWER(LEFT(U43,4)))</f>
        <v>s0042_COL_gold</v>
      </c>
      <c r="D43" s="1" t="str">
        <f>IF(OR(F43="NA",RIGHT(E43,4)="TSTM"), _xlfn.CONCAT("pTSTM_", C43), _xlfn.CONCAT(_xlfn.XLOOKUP(F43,profile_data!$C$2:$C$174,profile_data!$B$2:$B$174), "_",C43))</f>
        <v>pTSTM_s0042_COL_gold</v>
      </c>
      <c r="E43" s="1" t="s">
        <v>478</v>
      </c>
      <c r="F43" s="1" t="s">
        <v>77</v>
      </c>
      <c r="K43" s="1" t="str">
        <f t="shared" si="1"/>
        <v>false</v>
      </c>
      <c r="R43" s="1" t="s">
        <v>388</v>
      </c>
      <c r="T43" s="1" t="s">
        <v>328</v>
      </c>
      <c r="U43" s="1" t="s">
        <v>14</v>
      </c>
      <c r="X43" s="1">
        <v>1980</v>
      </c>
      <c r="Y43" s="1" t="s">
        <v>79</v>
      </c>
      <c r="AA43" s="1" t="s">
        <v>62</v>
      </c>
      <c r="AB43" s="1" t="s">
        <v>56</v>
      </c>
      <c r="AN43" s="1" t="s">
        <v>479</v>
      </c>
    </row>
    <row r="44" spans="1:40" x14ac:dyDescent="0.2">
      <c r="A44" s="1" t="s">
        <v>138</v>
      </c>
      <c r="B44" s="1" t="str">
        <f t="shared" si="0"/>
        <v>0043_gold_colombia_cordoba_agm_region_TSTM</v>
      </c>
      <c r="C44" s="1" t="str">
        <f>_xlfn.CONCAT("s",0,RIGHT(A44,3), "_",_xlfn.XLOOKUP(R44,country_code_lookup!$A$1:$A$247,country_code_lookup!$C$1:$C$247),"_", LOWER(LEFT(U44,4)))</f>
        <v>s0043_COL_gold</v>
      </c>
      <c r="D44" s="1" t="str">
        <f>IF(OR(F44="NA",RIGHT(E44,4)="TSTM"), _xlfn.CONCAT("pTSTM_", C44), _xlfn.CONCAT(_xlfn.XLOOKUP(F44,profile_data!$C$2:$C$174,profile_data!$B$2:$B$174), "_",C44))</f>
        <v>pTSTM_s0043_COL_gold</v>
      </c>
      <c r="E44" s="1" t="s">
        <v>387</v>
      </c>
      <c r="F44" s="1" t="s">
        <v>77</v>
      </c>
      <c r="K44" s="1" t="str">
        <f t="shared" si="1"/>
        <v>false</v>
      </c>
      <c r="R44" s="1" t="s">
        <v>388</v>
      </c>
      <c r="T44" s="1" t="s">
        <v>328</v>
      </c>
      <c r="U44" s="1" t="s">
        <v>14</v>
      </c>
      <c r="X44" s="1">
        <v>2009</v>
      </c>
      <c r="Y44" s="1" t="s">
        <v>79</v>
      </c>
      <c r="AA44" s="1" t="s">
        <v>77</v>
      </c>
      <c r="AB44" s="1" t="s">
        <v>77</v>
      </c>
      <c r="AC44" s="1">
        <v>100</v>
      </c>
      <c r="AD44" s="1" t="s">
        <v>76</v>
      </c>
      <c r="AE44" s="1" t="s">
        <v>77</v>
      </c>
      <c r="AN44" s="1" t="s">
        <v>391</v>
      </c>
    </row>
    <row r="45" spans="1:40" x14ac:dyDescent="0.2">
      <c r="A45" s="1" t="s">
        <v>139</v>
      </c>
      <c r="B45" s="1" t="str">
        <f t="shared" si="0"/>
        <v>0044_gold_colombia_gran_colombia_agm_region_TSTM</v>
      </c>
      <c r="C45" s="1" t="str">
        <f>_xlfn.CONCAT("s",0,RIGHT(A45,3), "_",_xlfn.XLOOKUP(R45,country_code_lookup!$A$1:$A$247,country_code_lookup!$C$1:$C$247),"_", LOWER(LEFT(U45,4)))</f>
        <v>s0044_COL_gold</v>
      </c>
      <c r="D45" s="1" t="str">
        <f>IF(OR(F45="NA",RIGHT(E45,4)="TSTM"), _xlfn.CONCAT("pTSTM_", C45), _xlfn.CONCAT(_xlfn.XLOOKUP(F45,profile_data!$C$2:$C$174,profile_data!$B$2:$B$174), "_",C45))</f>
        <v>pTSTM_s0044_COL_gold</v>
      </c>
      <c r="E45" s="1" t="s">
        <v>592</v>
      </c>
      <c r="F45" s="1" t="s">
        <v>77</v>
      </c>
      <c r="K45" s="1" t="str">
        <f t="shared" si="1"/>
        <v>false</v>
      </c>
      <c r="R45" s="1" t="s">
        <v>388</v>
      </c>
      <c r="T45" s="1" t="s">
        <v>328</v>
      </c>
      <c r="U45" s="1" t="s">
        <v>14</v>
      </c>
      <c r="X45" s="1">
        <v>1980</v>
      </c>
      <c r="Y45" s="1" t="s">
        <v>79</v>
      </c>
      <c r="AA45" s="1" t="s">
        <v>62</v>
      </c>
      <c r="AB45" s="1" t="s">
        <v>56</v>
      </c>
      <c r="AN45" s="1" t="s">
        <v>593</v>
      </c>
    </row>
    <row r="46" spans="1:40" x14ac:dyDescent="0.2">
      <c r="A46" s="1" t="s">
        <v>140</v>
      </c>
      <c r="B46" s="1" t="str">
        <f t="shared" si="0"/>
        <v>0045_gold_colombia_mona_agm_region</v>
      </c>
      <c r="C46" s="1" t="str">
        <f>_xlfn.CONCAT("s",0,RIGHT(A46,3), "_",_xlfn.XLOOKUP(R46,country_code_lookup!$A$1:$A$247,country_code_lookup!$C$1:$C$247),"_", LOWER(LEFT(U46,4)))</f>
        <v>s0045_COL_gold</v>
      </c>
      <c r="D46" s="1" t="str">
        <f>IF(OR(F46="NA",RIGHT(E46,4)="TSTM"), _xlfn.CONCAT("pTSTM_", C46), _xlfn.CONCAT(_xlfn.XLOOKUP(F46,profile_data!$C$2:$C$174,profile_data!$B$2:$B$174), "_",C46))</f>
        <v>p0127_COL_s0045_COL_gold</v>
      </c>
      <c r="E46" s="1" t="s">
        <v>471</v>
      </c>
      <c r="F46" s="1" t="s">
        <v>471</v>
      </c>
      <c r="J46" s="1" t="s">
        <v>471</v>
      </c>
      <c r="K46" s="1" t="str">
        <f t="shared" si="1"/>
        <v>true</v>
      </c>
      <c r="L46" s="1" t="s">
        <v>996</v>
      </c>
      <c r="M46" s="1" t="s">
        <v>1165</v>
      </c>
      <c r="N46" s="1">
        <v>0</v>
      </c>
      <c r="P46" s="1">
        <v>1984</v>
      </c>
      <c r="Q46" s="1">
        <v>2010</v>
      </c>
      <c r="R46" s="1" t="s">
        <v>388</v>
      </c>
      <c r="T46" s="1" t="s">
        <v>328</v>
      </c>
      <c r="U46" s="1" t="s">
        <v>14</v>
      </c>
      <c r="X46" s="1">
        <v>2010</v>
      </c>
      <c r="Y46" s="1" t="s">
        <v>79</v>
      </c>
      <c r="AA46" s="1" t="s">
        <v>62</v>
      </c>
      <c r="AB46" s="1" t="s">
        <v>56</v>
      </c>
      <c r="AN46" s="1" t="s">
        <v>472</v>
      </c>
    </row>
    <row r="47" spans="1:40" x14ac:dyDescent="0.2">
      <c r="A47" s="1" t="s">
        <v>141</v>
      </c>
      <c r="B47" s="1" t="str">
        <f t="shared" si="0"/>
        <v>0046_gold_colombia_norosi_agm_region_TSTM</v>
      </c>
      <c r="C47" s="1" t="str">
        <f>_xlfn.CONCAT("s",0,RIGHT(A47,3), "_",_xlfn.XLOOKUP(R47,country_code_lookup!$A$1:$A$247,country_code_lookup!$C$1:$C$247),"_", LOWER(LEFT(U47,4)))</f>
        <v>s0046_COL_gold</v>
      </c>
      <c r="D47" s="1" t="str">
        <f>IF(OR(F47="NA",RIGHT(E47,4)="TSTM"), _xlfn.CONCAT("pTSTM_", C47), _xlfn.CONCAT(_xlfn.XLOOKUP(F47,profile_data!$C$2:$C$174,profile_data!$B$2:$B$174), "_",C47))</f>
        <v>pTSTM_s0046_COL_gold</v>
      </c>
      <c r="E47" s="1" t="s">
        <v>483</v>
      </c>
      <c r="F47" s="1" t="s">
        <v>77</v>
      </c>
      <c r="K47" s="1" t="str">
        <f t="shared" si="1"/>
        <v>false</v>
      </c>
      <c r="R47" s="1" t="s">
        <v>388</v>
      </c>
      <c r="T47" s="1" t="s">
        <v>328</v>
      </c>
      <c r="U47" s="1" t="s">
        <v>14</v>
      </c>
      <c r="X47" s="1">
        <v>2010</v>
      </c>
      <c r="Y47" s="1" t="s">
        <v>79</v>
      </c>
      <c r="AA47" s="1" t="s">
        <v>62</v>
      </c>
      <c r="AB47" s="1" t="s">
        <v>56</v>
      </c>
      <c r="AN47" s="1" t="s">
        <v>484</v>
      </c>
    </row>
    <row r="48" spans="1:40" x14ac:dyDescent="0.2">
      <c r="A48" s="1" t="s">
        <v>142</v>
      </c>
      <c r="B48" s="1" t="str">
        <f t="shared" si="0"/>
        <v>0047_gold_colombia_pueblo_nuevo_agm_region_TSTM</v>
      </c>
      <c r="C48" s="1" t="str">
        <f>_xlfn.CONCAT("s",0,RIGHT(A48,3), "_",_xlfn.XLOOKUP(R48,country_code_lookup!$A$1:$A$247,country_code_lookup!$C$1:$C$247),"_", LOWER(LEFT(U48,4)))</f>
        <v>s0047_COL_gold</v>
      </c>
      <c r="D48" s="1" t="str">
        <f>IF(OR(F48="NA",RIGHT(E48,4)="TSTM"), _xlfn.CONCAT("pTSTM_", C48), _xlfn.CONCAT(_xlfn.XLOOKUP(F48,profile_data!$C$2:$C$174,profile_data!$B$2:$B$174), "_",C48))</f>
        <v>pTSTM_s0047_COL_gold</v>
      </c>
      <c r="E48" s="1" t="s">
        <v>480</v>
      </c>
      <c r="F48" s="1" t="s">
        <v>77</v>
      </c>
      <c r="K48" s="1" t="str">
        <f t="shared" si="1"/>
        <v>false</v>
      </c>
      <c r="R48" s="1" t="s">
        <v>388</v>
      </c>
      <c r="T48" s="1" t="s">
        <v>328</v>
      </c>
      <c r="U48" s="1" t="s">
        <v>14</v>
      </c>
      <c r="X48" s="1">
        <v>2012</v>
      </c>
      <c r="Y48" s="1" t="s">
        <v>79</v>
      </c>
      <c r="AA48" s="1" t="s">
        <v>62</v>
      </c>
      <c r="AB48" s="1" t="s">
        <v>56</v>
      </c>
      <c r="AN48" s="1" t="s">
        <v>481</v>
      </c>
    </row>
    <row r="49" spans="1:40" x14ac:dyDescent="0.2">
      <c r="A49" s="1" t="s">
        <v>143</v>
      </c>
      <c r="B49" s="1" t="str">
        <f t="shared" si="0"/>
        <v>0048_gold_colombia_rio_bagre_upper_agm_region_TSTM</v>
      </c>
      <c r="C49" s="1" t="str">
        <f>_xlfn.CONCAT("s",0,RIGHT(A49,3), "_",_xlfn.XLOOKUP(R49,country_code_lookup!$A$1:$A$247,country_code_lookup!$C$1:$C$247),"_", LOWER(LEFT(U49,4)))</f>
        <v>s0048_COL_gold</v>
      </c>
      <c r="D49" s="1" t="str">
        <f>IF(OR(F49="NA",RIGHT(E49,4)="TSTM"), _xlfn.CONCAT("pTSTM_", C49), _xlfn.CONCAT(_xlfn.XLOOKUP(F49,profile_data!$C$2:$C$174,profile_data!$B$2:$B$174), "_",C49))</f>
        <v>pTSTM_s0048_COL_gold</v>
      </c>
      <c r="E49" s="1" t="s">
        <v>469</v>
      </c>
      <c r="F49" s="1" t="s">
        <v>470</v>
      </c>
      <c r="K49" s="1" t="str">
        <f t="shared" si="1"/>
        <v>false</v>
      </c>
      <c r="L49" s="1" t="s">
        <v>997</v>
      </c>
      <c r="M49" s="1" t="s">
        <v>1166</v>
      </c>
      <c r="R49" s="1" t="s">
        <v>388</v>
      </c>
      <c r="T49" s="1" t="s">
        <v>328</v>
      </c>
      <c r="U49" s="1" t="s">
        <v>14</v>
      </c>
      <c r="X49" s="1">
        <v>2012</v>
      </c>
      <c r="Y49" s="1" t="s">
        <v>80</v>
      </c>
      <c r="AA49" s="1" t="s">
        <v>56</v>
      </c>
      <c r="AB49" s="1" t="s">
        <v>56</v>
      </c>
      <c r="AN49" s="1" t="s">
        <v>475</v>
      </c>
    </row>
    <row r="50" spans="1:40" x14ac:dyDescent="0.2">
      <c r="A50" s="1" t="s">
        <v>144</v>
      </c>
      <c r="B50" s="1" t="str">
        <f t="shared" si="0"/>
        <v>0049_gold_colombia_rio_calima_bajo_agm_region</v>
      </c>
      <c r="C50" s="1" t="str">
        <f>_xlfn.CONCAT("s",0,RIGHT(A50,3), "_",_xlfn.XLOOKUP(R50,country_code_lookup!$A$1:$A$247,country_code_lookup!$C$1:$C$247),"_", LOWER(LEFT(U50,4)))</f>
        <v>s0049_COL_gold</v>
      </c>
      <c r="D50" s="1" t="str">
        <f>IF(OR(F50="NA",RIGHT(E50,4)="TSTM"), _xlfn.CONCAT("pTSTM_", C50), _xlfn.CONCAT(_xlfn.XLOOKUP(F50,profile_data!$C$2:$C$174,profile_data!$B$2:$B$174), "_",C50))</f>
        <v>p0126_COL_s0049_COL_gold</v>
      </c>
      <c r="E50" s="1" t="s">
        <v>403</v>
      </c>
      <c r="F50" s="1" t="s">
        <v>403</v>
      </c>
      <c r="J50" s="1" t="s">
        <v>403</v>
      </c>
      <c r="K50" s="1" t="str">
        <f t="shared" si="1"/>
        <v>true</v>
      </c>
      <c r="L50" s="1" t="s">
        <v>998</v>
      </c>
      <c r="M50" s="1" t="s">
        <v>1167</v>
      </c>
      <c r="N50" s="1">
        <v>0</v>
      </c>
      <c r="P50" s="1">
        <v>1984</v>
      </c>
      <c r="Q50" s="1">
        <v>2010</v>
      </c>
      <c r="R50" s="1" t="s">
        <v>388</v>
      </c>
      <c r="T50" s="1" t="s">
        <v>328</v>
      </c>
      <c r="U50" s="1" t="s">
        <v>14</v>
      </c>
      <c r="X50" s="1">
        <v>2013</v>
      </c>
      <c r="Y50" s="1" t="s">
        <v>80</v>
      </c>
      <c r="AA50" s="1" t="s">
        <v>62</v>
      </c>
      <c r="AB50" s="1" t="s">
        <v>56</v>
      </c>
      <c r="AC50" s="1">
        <v>6</v>
      </c>
      <c r="AD50" s="1" t="s">
        <v>110</v>
      </c>
      <c r="AE50" s="1" t="s">
        <v>62</v>
      </c>
      <c r="AI50" s="1" t="s">
        <v>62</v>
      </c>
      <c r="AN50" s="1" t="s">
        <v>404</v>
      </c>
    </row>
    <row r="51" spans="1:40" x14ac:dyDescent="0.2">
      <c r="A51" s="1" t="s">
        <v>145</v>
      </c>
      <c r="B51" s="1" t="str">
        <f t="shared" si="0"/>
        <v>0050_gold_colombia_rio_caqueta_puerto_limon_agm_region_TSTM</v>
      </c>
      <c r="C51" s="1" t="str">
        <f>_xlfn.CONCAT("s",0,RIGHT(A51,3), "_",_xlfn.XLOOKUP(R51,country_code_lookup!$A$1:$A$247,country_code_lookup!$C$1:$C$247),"_", LOWER(LEFT(U51,4)))</f>
        <v>s0050_COL_gold</v>
      </c>
      <c r="D51" s="1" t="str">
        <f>IF(OR(F51="NA",RIGHT(E51,4)="TSTM"), _xlfn.CONCAT("pTSTM_", C51), _xlfn.CONCAT(_xlfn.XLOOKUP(F51,profile_data!$C$2:$C$174,profile_data!$B$2:$B$174), "_",C51))</f>
        <v>pTSTM_s0050_COL_gold</v>
      </c>
      <c r="E51" s="1" t="s">
        <v>468</v>
      </c>
      <c r="F51" s="1" t="s">
        <v>77</v>
      </c>
      <c r="K51" s="1" t="str">
        <f t="shared" si="1"/>
        <v>false</v>
      </c>
      <c r="R51" s="1" t="s">
        <v>388</v>
      </c>
      <c r="T51" s="1" t="s">
        <v>328</v>
      </c>
      <c r="U51" s="1" t="s">
        <v>14</v>
      </c>
      <c r="X51" s="1">
        <v>2013</v>
      </c>
      <c r="Y51" s="1" t="s">
        <v>415</v>
      </c>
    </row>
    <row r="52" spans="1:40" x14ac:dyDescent="0.2">
      <c r="A52" s="1" t="s">
        <v>146</v>
      </c>
      <c r="B52" s="1" t="str">
        <f t="shared" si="0"/>
        <v>0051_gold_colombia_rio_mata_agm_region_TSTM</v>
      </c>
      <c r="C52" s="1" t="str">
        <f>_xlfn.CONCAT("s",0,RIGHT(A52,3), "_",_xlfn.XLOOKUP(R52,country_code_lookup!$A$1:$A$247,country_code_lookup!$C$1:$C$247),"_", LOWER(LEFT(U52,4)))</f>
        <v>s0051_COL_gold</v>
      </c>
      <c r="D52" s="1" t="str">
        <f>IF(OR(F52="NA",RIGHT(E52,4)="TSTM"), _xlfn.CONCAT("pTSTM_", C52), _xlfn.CONCAT(_xlfn.XLOOKUP(F52,profile_data!$C$2:$C$174,profile_data!$B$2:$B$174), "_",C52))</f>
        <v>pTSTM_s0051_COL_gold</v>
      </c>
      <c r="E52" s="1" t="s">
        <v>596</v>
      </c>
      <c r="F52" s="1" t="s">
        <v>77</v>
      </c>
      <c r="K52" s="1" t="str">
        <f t="shared" si="1"/>
        <v>false</v>
      </c>
      <c r="R52" s="1" t="s">
        <v>388</v>
      </c>
      <c r="T52" s="1" t="s">
        <v>328</v>
      </c>
      <c r="U52" s="1" t="s">
        <v>14</v>
      </c>
      <c r="X52" s="1">
        <v>2008</v>
      </c>
      <c r="Y52" s="1" t="s">
        <v>79</v>
      </c>
      <c r="AN52" s="1" t="s">
        <v>597</v>
      </c>
    </row>
    <row r="53" spans="1:40" x14ac:dyDescent="0.2">
      <c r="A53" s="1" t="s">
        <v>147</v>
      </c>
      <c r="B53" s="1" t="str">
        <f t="shared" si="0"/>
        <v>0052_gold_colombia_rio_quito_quibdo_agm_region</v>
      </c>
      <c r="C53" s="1" t="str">
        <f>_xlfn.CONCAT("s",0,RIGHT(A53,3), "_",_xlfn.XLOOKUP(R53,country_code_lookup!$A$1:$A$247,country_code_lookup!$C$1:$C$247),"_", LOWER(LEFT(U53,4)))</f>
        <v>s0052_COL_gold</v>
      </c>
      <c r="D53" s="1" t="str">
        <f>IF(OR(F53="NA",RIGHT(E53,4)="TSTM"), _xlfn.CONCAT("pTSTM_", C53), _xlfn.CONCAT(_xlfn.XLOOKUP(F53,profile_data!$C$2:$C$174,profile_data!$B$2:$B$174), "_",C53))</f>
        <v>p0128_COL_s0052_COL_gold</v>
      </c>
      <c r="E53" s="1" t="s">
        <v>394</v>
      </c>
      <c r="F53" s="1" t="s">
        <v>394</v>
      </c>
      <c r="J53" s="1" t="s">
        <v>394</v>
      </c>
      <c r="K53" s="1" t="str">
        <f t="shared" si="1"/>
        <v>true</v>
      </c>
      <c r="L53" s="1" t="s">
        <v>995</v>
      </c>
      <c r="M53" s="1" t="s">
        <v>1164</v>
      </c>
      <c r="N53" s="1">
        <v>0</v>
      </c>
      <c r="P53" s="1">
        <v>1984</v>
      </c>
      <c r="Q53" s="1">
        <v>2010</v>
      </c>
      <c r="R53" s="1" t="s">
        <v>388</v>
      </c>
      <c r="T53" s="1" t="s">
        <v>328</v>
      </c>
      <c r="U53" s="1" t="s">
        <v>14</v>
      </c>
      <c r="X53" s="1">
        <v>2010</v>
      </c>
      <c r="Y53" s="1" t="s">
        <v>80</v>
      </c>
      <c r="AA53" s="1" t="s">
        <v>56</v>
      </c>
      <c r="AB53" s="1" t="s">
        <v>56</v>
      </c>
      <c r="AC53" s="1">
        <v>130</v>
      </c>
      <c r="AD53" s="1" t="s">
        <v>76</v>
      </c>
      <c r="AE53" s="1" t="s">
        <v>62</v>
      </c>
      <c r="AI53" s="1" t="s">
        <v>62</v>
      </c>
      <c r="AN53" s="1" t="s">
        <v>398</v>
      </c>
    </row>
    <row r="54" spans="1:40" x14ac:dyDescent="0.2">
      <c r="A54" s="1" t="s">
        <v>148</v>
      </c>
      <c r="B54" s="1" t="str">
        <f t="shared" si="0"/>
        <v>0053_gold_colombia_rio_san_pedro_agm_region</v>
      </c>
      <c r="C54" s="1" t="str">
        <f>_xlfn.CONCAT("s",0,RIGHT(A54,3), "_",_xlfn.XLOOKUP(R54,country_code_lookup!$A$1:$A$247,country_code_lookup!$C$1:$C$247),"_", LOWER(LEFT(U54,4)))</f>
        <v>s0053_COL_gold</v>
      </c>
      <c r="D54" s="1" t="str">
        <f>IF(OR(F54="NA",RIGHT(E54,4)="TSTM"), _xlfn.CONCAT("pTSTM_", C54), _xlfn.CONCAT(_xlfn.XLOOKUP(F54,profile_data!$C$2:$C$174,profile_data!$B$2:$B$174), "_",C54))</f>
        <v>p0133_COL_s0053_COL_gold</v>
      </c>
      <c r="E54" s="1" t="s">
        <v>392</v>
      </c>
      <c r="F54" s="1" t="s">
        <v>392</v>
      </c>
      <c r="J54" s="1" t="s">
        <v>392</v>
      </c>
      <c r="K54" s="1" t="str">
        <f t="shared" si="1"/>
        <v>true</v>
      </c>
      <c r="L54" s="1" t="s">
        <v>999</v>
      </c>
      <c r="M54" s="1" t="s">
        <v>1168</v>
      </c>
      <c r="N54" s="1">
        <v>0</v>
      </c>
      <c r="P54" s="1">
        <v>1984</v>
      </c>
      <c r="Q54" s="1">
        <v>2008</v>
      </c>
      <c r="R54" s="1" t="s">
        <v>388</v>
      </c>
      <c r="T54" s="1" t="s">
        <v>328</v>
      </c>
      <c r="U54" s="1" t="s">
        <v>14</v>
      </c>
      <c r="X54" s="1">
        <v>2009</v>
      </c>
      <c r="Y54" s="1" t="s">
        <v>79</v>
      </c>
      <c r="AA54" s="1" t="s">
        <v>62</v>
      </c>
      <c r="AB54" s="1" t="s">
        <v>62</v>
      </c>
      <c r="AC54" s="1" t="s">
        <v>77</v>
      </c>
      <c r="AD54" s="1" t="s">
        <v>77</v>
      </c>
      <c r="AE54" s="1" t="s">
        <v>62</v>
      </c>
      <c r="AN54" s="1" t="s">
        <v>393</v>
      </c>
    </row>
    <row r="55" spans="1:40" x14ac:dyDescent="0.2">
      <c r="A55" s="1" t="s">
        <v>149</v>
      </c>
      <c r="B55" s="1" t="str">
        <f t="shared" si="0"/>
        <v>0054_gold_colombia_rio_telembi_agm_region</v>
      </c>
      <c r="C55" s="1" t="str">
        <f>_xlfn.CONCAT("s",0,RIGHT(A55,3), "_",_xlfn.XLOOKUP(R55,country_code_lookup!$A$1:$A$247,country_code_lookup!$C$1:$C$247),"_", LOWER(LEFT(U55,4)))</f>
        <v>s0054_COL_gold</v>
      </c>
      <c r="D55" s="1" t="str">
        <f>IF(OR(F55="NA",RIGHT(E55,4)="TSTM"), _xlfn.CONCAT("pTSTM_", C55), _xlfn.CONCAT(_xlfn.XLOOKUP(F55,profile_data!$C$2:$C$174,profile_data!$B$2:$B$174), "_",C55))</f>
        <v>p0134_COL_s0054_COL_gold</v>
      </c>
      <c r="E55" s="1" t="s">
        <v>405</v>
      </c>
      <c r="F55" s="1" t="s">
        <v>405</v>
      </c>
      <c r="J55" s="1" t="s">
        <v>405</v>
      </c>
      <c r="K55" s="1" t="str">
        <f t="shared" si="1"/>
        <v>true</v>
      </c>
      <c r="L55" s="1" t="s">
        <v>1000</v>
      </c>
      <c r="M55" s="1" t="s">
        <v>1169</v>
      </c>
      <c r="N55" s="1">
        <v>0</v>
      </c>
      <c r="P55" s="1">
        <v>1984</v>
      </c>
      <c r="Q55" s="1">
        <v>2010</v>
      </c>
      <c r="R55" s="1" t="s">
        <v>388</v>
      </c>
      <c r="T55" s="1" t="s">
        <v>328</v>
      </c>
      <c r="U55" s="1" t="s">
        <v>14</v>
      </c>
      <c r="X55" s="1">
        <v>2010</v>
      </c>
      <c r="Y55" s="1" t="s">
        <v>80</v>
      </c>
      <c r="AA55" s="1" t="s">
        <v>62</v>
      </c>
      <c r="AB55" s="1" t="s">
        <v>56</v>
      </c>
      <c r="AC55" s="1">
        <v>10</v>
      </c>
      <c r="AD55" s="1" t="s">
        <v>76</v>
      </c>
      <c r="AE55" s="1" t="s">
        <v>62</v>
      </c>
      <c r="AI55" s="1" t="s">
        <v>62</v>
      </c>
      <c r="AN55" s="1" t="s">
        <v>406</v>
      </c>
    </row>
    <row r="56" spans="1:40" x14ac:dyDescent="0.2">
      <c r="A56" s="1" t="s">
        <v>150</v>
      </c>
      <c r="B56" s="1" t="str">
        <f t="shared" si="0"/>
        <v>0055_gold_colombia_rio_tigui_agm_region_TSTM</v>
      </c>
      <c r="C56" s="1" t="str">
        <f>_xlfn.CONCAT("s",0,RIGHT(A56,3), "_",_xlfn.XLOOKUP(R56,country_code_lookup!$A$1:$A$247,country_code_lookup!$C$1:$C$247),"_", LOWER(LEFT(U56,4)))</f>
        <v>s0055_COL_gold</v>
      </c>
      <c r="D56" s="1" t="str">
        <f>IF(OR(F56="NA",RIGHT(E56,4)="TSTM"), _xlfn.CONCAT("pTSTM_", C56), _xlfn.CONCAT(_xlfn.XLOOKUP(F56,profile_data!$C$2:$C$174,profile_data!$B$2:$B$174), "_",C56))</f>
        <v>pTSTM_s0055_COL_gold</v>
      </c>
      <c r="E56" s="1" t="s">
        <v>473</v>
      </c>
      <c r="F56" s="1" t="s">
        <v>470</v>
      </c>
      <c r="K56" s="1" t="str">
        <f t="shared" si="1"/>
        <v>false</v>
      </c>
      <c r="L56" s="1" t="s">
        <v>997</v>
      </c>
      <c r="M56" s="1" t="s">
        <v>1166</v>
      </c>
      <c r="R56" s="1" t="s">
        <v>388</v>
      </c>
      <c r="T56" s="1" t="s">
        <v>328</v>
      </c>
      <c r="U56" s="1" t="s">
        <v>14</v>
      </c>
      <c r="X56" s="1">
        <v>2009</v>
      </c>
      <c r="Y56" s="1" t="s">
        <v>79</v>
      </c>
      <c r="AA56" s="1" t="s">
        <v>56</v>
      </c>
      <c r="AB56" s="1" t="s">
        <v>56</v>
      </c>
      <c r="AN56" s="1" t="s">
        <v>476</v>
      </c>
    </row>
    <row r="57" spans="1:40" x14ac:dyDescent="0.2">
      <c r="A57" s="1" t="s">
        <v>151</v>
      </c>
      <c r="B57" s="1" t="str">
        <f t="shared" si="0"/>
        <v>0056_gold_colombia_san_juan_river_charco_hondo_agm_region</v>
      </c>
      <c r="C57" s="1" t="str">
        <f>_xlfn.CONCAT("s",0,RIGHT(A57,3), "_",_xlfn.XLOOKUP(R57,country_code_lookup!$A$1:$A$247,country_code_lookup!$C$1:$C$247),"_", LOWER(LEFT(U57,4)))</f>
        <v>s0056_COL_gold</v>
      </c>
      <c r="D57" s="1" t="str">
        <f>IF(OR(F57="NA",RIGHT(E57,4)="TSTM"), _xlfn.CONCAT("pTSTM_", C57), _xlfn.CONCAT(_xlfn.XLOOKUP(F57,profile_data!$C$2:$C$174,profile_data!$B$2:$B$174), "_",C57))</f>
        <v>p0129_COL_s0056_COL_gold</v>
      </c>
      <c r="E57" s="1" t="s">
        <v>397</v>
      </c>
      <c r="F57" s="1" t="s">
        <v>397</v>
      </c>
      <c r="G57" s="1" t="s">
        <v>395</v>
      </c>
      <c r="J57" s="1" t="s">
        <v>397</v>
      </c>
      <c r="K57" s="1" t="str">
        <f t="shared" si="1"/>
        <v>true</v>
      </c>
      <c r="L57" s="1" t="s">
        <v>1001</v>
      </c>
      <c r="M57" s="1" t="s">
        <v>1170</v>
      </c>
      <c r="N57" s="1">
        <v>0</v>
      </c>
      <c r="P57" s="1">
        <v>1984</v>
      </c>
      <c r="Q57" s="1">
        <v>2008</v>
      </c>
      <c r="R57" s="1" t="s">
        <v>388</v>
      </c>
      <c r="T57" s="1" t="s">
        <v>328</v>
      </c>
      <c r="U57" s="1" t="s">
        <v>14</v>
      </c>
      <c r="X57" s="1">
        <v>2012</v>
      </c>
      <c r="Y57" s="1" t="s">
        <v>80</v>
      </c>
      <c r="AA57" s="1" t="s">
        <v>62</v>
      </c>
      <c r="AB57" s="1" t="s">
        <v>56</v>
      </c>
      <c r="AC57" s="1">
        <v>25</v>
      </c>
      <c r="AD57" s="1" t="s">
        <v>110</v>
      </c>
      <c r="AE57" s="1" t="s">
        <v>62</v>
      </c>
      <c r="AI57" s="1" t="s">
        <v>56</v>
      </c>
      <c r="AJ57" s="1">
        <v>245</v>
      </c>
      <c r="AK57" s="1" t="s">
        <v>110</v>
      </c>
      <c r="AL57" s="1" t="s">
        <v>83</v>
      </c>
      <c r="AN57" s="1" t="s">
        <v>401</v>
      </c>
    </row>
    <row r="58" spans="1:40" x14ac:dyDescent="0.2">
      <c r="A58" s="1" t="s">
        <v>152</v>
      </c>
      <c r="B58" s="1" t="str">
        <f t="shared" si="0"/>
        <v>0057_gold_colombia_san_juan_river_novita_agm_region</v>
      </c>
      <c r="C58" s="1" t="str">
        <f>_xlfn.CONCAT("s",0,RIGHT(A58,3), "_",_xlfn.XLOOKUP(R58,country_code_lookup!$A$1:$A$247,country_code_lookup!$C$1:$C$247),"_", LOWER(LEFT(U58,4)))</f>
        <v>s0057_COL_gold</v>
      </c>
      <c r="D58" s="1" t="str">
        <f>IF(OR(F58="NA",RIGHT(E58,4)="TSTM"), _xlfn.CONCAT("pTSTM_", C58), _xlfn.CONCAT(_xlfn.XLOOKUP(F58,profile_data!$C$2:$C$174,profile_data!$B$2:$B$174), "_",C58))</f>
        <v>p0130_COL_s0057_COL_gold</v>
      </c>
      <c r="E58" s="1" t="s">
        <v>402</v>
      </c>
      <c r="F58" s="1" t="s">
        <v>402</v>
      </c>
      <c r="G58" s="1" t="s">
        <v>395</v>
      </c>
      <c r="J58" s="1" t="s">
        <v>402</v>
      </c>
      <c r="K58" s="1" t="str">
        <f t="shared" si="1"/>
        <v>true</v>
      </c>
      <c r="L58" s="1" t="s">
        <v>1002</v>
      </c>
      <c r="M58" s="1" t="s">
        <v>1171</v>
      </c>
      <c r="N58" s="1">
        <v>0</v>
      </c>
      <c r="P58" s="1">
        <v>1984</v>
      </c>
      <c r="Q58" s="1">
        <v>2008</v>
      </c>
      <c r="R58" s="1" t="s">
        <v>388</v>
      </c>
      <c r="T58" s="1" t="s">
        <v>328</v>
      </c>
      <c r="U58" s="1" t="s">
        <v>14</v>
      </c>
      <c r="X58" s="1">
        <v>2009</v>
      </c>
      <c r="Y58" s="1" t="s">
        <v>79</v>
      </c>
      <c r="AA58" s="1" t="s">
        <v>62</v>
      </c>
      <c r="AB58" s="1" t="s">
        <v>56</v>
      </c>
      <c r="AC58" s="1">
        <v>20</v>
      </c>
      <c r="AD58" s="1" t="s">
        <v>76</v>
      </c>
      <c r="AE58" s="1" t="s">
        <v>62</v>
      </c>
      <c r="AI58" s="1" t="s">
        <v>56</v>
      </c>
      <c r="AJ58" s="1">
        <v>58</v>
      </c>
      <c r="AK58" s="1" t="s">
        <v>110</v>
      </c>
      <c r="AL58" s="1" t="s">
        <v>83</v>
      </c>
      <c r="AN58" s="1" t="s">
        <v>401</v>
      </c>
    </row>
    <row r="59" spans="1:40" x14ac:dyDescent="0.2">
      <c r="A59" s="1" t="s">
        <v>153</v>
      </c>
      <c r="B59" s="1" t="str">
        <f t="shared" si="0"/>
        <v>0058_gold_colombia_san_juan_river_paito_agm_region</v>
      </c>
      <c r="C59" s="1" t="str">
        <f>_xlfn.CONCAT("s",0,RIGHT(A59,3), "_",_xlfn.XLOOKUP(R59,country_code_lookup!$A$1:$A$247,country_code_lookup!$C$1:$C$247),"_", LOWER(LEFT(U59,4)))</f>
        <v>s0058_COL_gold</v>
      </c>
      <c r="D59" s="1" t="str">
        <f>IF(OR(F59="NA",RIGHT(E59,4)="TSTM"), _xlfn.CONCAT("pTSTM_", C59), _xlfn.CONCAT(_xlfn.XLOOKUP(F59,profile_data!$C$2:$C$174,profile_data!$B$2:$B$174), "_",C59))</f>
        <v>p0131_COL_s0058_COL_gold</v>
      </c>
      <c r="E59" s="1" t="s">
        <v>395</v>
      </c>
      <c r="F59" s="1" t="s">
        <v>395</v>
      </c>
      <c r="J59" s="1" t="s">
        <v>395</v>
      </c>
      <c r="K59" s="1" t="str">
        <f t="shared" si="1"/>
        <v>true</v>
      </c>
      <c r="L59" s="1" t="s">
        <v>1003</v>
      </c>
      <c r="M59" s="1" t="s">
        <v>1172</v>
      </c>
      <c r="N59" s="1">
        <v>0</v>
      </c>
      <c r="P59" s="1">
        <v>1984</v>
      </c>
      <c r="Q59" s="1">
        <v>2008</v>
      </c>
      <c r="R59" s="1" t="s">
        <v>388</v>
      </c>
      <c r="T59" s="1" t="s">
        <v>328</v>
      </c>
      <c r="U59" s="1" t="s">
        <v>14</v>
      </c>
      <c r="X59" s="1">
        <v>2010</v>
      </c>
      <c r="Y59" s="1" t="s">
        <v>80</v>
      </c>
      <c r="AA59" s="1" t="s">
        <v>56</v>
      </c>
      <c r="AB59" s="1" t="s">
        <v>56</v>
      </c>
      <c r="AC59" s="1">
        <v>30</v>
      </c>
      <c r="AD59" s="1" t="s">
        <v>110</v>
      </c>
      <c r="AE59" s="1" t="s">
        <v>62</v>
      </c>
      <c r="AN59" s="1" t="s">
        <v>401</v>
      </c>
    </row>
    <row r="60" spans="1:40" x14ac:dyDescent="0.2">
      <c r="A60" s="1" t="s">
        <v>154</v>
      </c>
      <c r="B60" s="1" t="str">
        <f t="shared" si="0"/>
        <v>0059_gold_colombia_san_juan_river_torra_agm_region</v>
      </c>
      <c r="C60" s="1" t="str">
        <f>_xlfn.CONCAT("s",0,RIGHT(A60,3), "_",_xlfn.XLOOKUP(R60,country_code_lookup!$A$1:$A$247,country_code_lookup!$C$1:$C$247),"_", LOWER(LEFT(U60,4)))</f>
        <v>s0059_COL_gold</v>
      </c>
      <c r="D60" s="1" t="str">
        <f>IF(OR(F60="NA",RIGHT(E60,4)="TSTM"), _xlfn.CONCAT("pTSTM_", C60), _xlfn.CONCAT(_xlfn.XLOOKUP(F60,profile_data!$C$2:$C$174,profile_data!$B$2:$B$174), "_",C60))</f>
        <v>p0132_COL_s0059_COL_gold</v>
      </c>
      <c r="E60" s="1" t="s">
        <v>396</v>
      </c>
      <c r="F60" s="1" t="s">
        <v>396</v>
      </c>
      <c r="G60" s="1" t="s">
        <v>395</v>
      </c>
      <c r="J60" s="1" t="s">
        <v>396</v>
      </c>
      <c r="K60" s="1" t="str">
        <f t="shared" si="1"/>
        <v>true</v>
      </c>
      <c r="L60" s="1" t="s">
        <v>1004</v>
      </c>
      <c r="M60" s="1" t="s">
        <v>1173</v>
      </c>
      <c r="N60" s="1">
        <v>0</v>
      </c>
      <c r="P60" s="1">
        <v>1984</v>
      </c>
      <c r="Q60" s="1">
        <v>2008</v>
      </c>
      <c r="R60" s="1" t="s">
        <v>388</v>
      </c>
      <c r="T60" s="1" t="s">
        <v>328</v>
      </c>
      <c r="U60" s="1" t="s">
        <v>14</v>
      </c>
      <c r="X60" s="1">
        <v>2009</v>
      </c>
      <c r="Y60" s="1" t="s">
        <v>79</v>
      </c>
      <c r="AA60" s="1" t="s">
        <v>62</v>
      </c>
      <c r="AB60" s="1" t="s">
        <v>56</v>
      </c>
      <c r="AC60" s="1">
        <v>40</v>
      </c>
      <c r="AD60" s="1" t="s">
        <v>76</v>
      </c>
      <c r="AE60" s="1" t="s">
        <v>62</v>
      </c>
      <c r="AI60" s="1" t="s">
        <v>56</v>
      </c>
      <c r="AJ60" s="1">
        <v>99</v>
      </c>
      <c r="AK60" s="1" t="s">
        <v>110</v>
      </c>
      <c r="AL60" s="1" t="s">
        <v>83</v>
      </c>
      <c r="AN60" s="1" t="s">
        <v>401</v>
      </c>
    </row>
    <row r="61" spans="1:40" x14ac:dyDescent="0.2">
      <c r="A61" s="1" t="s">
        <v>155</v>
      </c>
      <c r="B61" s="1" t="str">
        <f t="shared" si="0"/>
        <v>0060_gold_colombia_tiquisio_agm_region_TSTM</v>
      </c>
      <c r="C61" s="1" t="str">
        <f>_xlfn.CONCAT("s",0,RIGHT(A61,3), "_",_xlfn.XLOOKUP(R61,country_code_lookup!$A$1:$A$247,country_code_lookup!$C$1:$C$247),"_", LOWER(LEFT(U61,4)))</f>
        <v>s0060_COL_gold</v>
      </c>
      <c r="D61" s="1" t="str">
        <f>IF(OR(F61="NA",RIGHT(E61,4)="TSTM"), _xlfn.CONCAT("pTSTM_", C61), _xlfn.CONCAT(_xlfn.XLOOKUP(F61,profile_data!$C$2:$C$174,profile_data!$B$2:$B$174), "_",C61))</f>
        <v>pTSTM_s0060_COL_gold</v>
      </c>
      <c r="E61" s="1" t="s">
        <v>485</v>
      </c>
      <c r="F61" s="1" t="s">
        <v>77</v>
      </c>
      <c r="K61" s="1" t="str">
        <f t="shared" si="1"/>
        <v>false</v>
      </c>
      <c r="R61" s="1" t="s">
        <v>388</v>
      </c>
      <c r="T61" s="1" t="s">
        <v>328</v>
      </c>
      <c r="U61" s="1" t="s">
        <v>14</v>
      </c>
      <c r="X61" s="1">
        <v>2020</v>
      </c>
      <c r="Y61" s="1" t="s">
        <v>79</v>
      </c>
      <c r="AA61" s="1" t="s">
        <v>62</v>
      </c>
      <c r="AB61" s="1" t="s">
        <v>56</v>
      </c>
      <c r="AN61" s="1" t="s">
        <v>481</v>
      </c>
    </row>
    <row r="62" spans="1:40" x14ac:dyDescent="0.2">
      <c r="A62" s="1" t="s">
        <v>156</v>
      </c>
      <c r="B62" s="1" t="str">
        <f t="shared" si="0"/>
        <v>0061_gold_colombia_vijagual_agm_region_TSTM</v>
      </c>
      <c r="C62" s="1" t="str">
        <f>_xlfn.CONCAT("s",0,RIGHT(A62,3), "_",_xlfn.XLOOKUP(R62,country_code_lookup!$A$1:$A$247,country_code_lookup!$C$1:$C$247),"_", LOWER(LEFT(U62,4)))</f>
        <v>s0061_COL_gold</v>
      </c>
      <c r="D62" s="1" t="str">
        <f>IF(OR(F62="NA",RIGHT(E62,4)="TSTM"), _xlfn.CONCAT("pTSTM_", C62), _xlfn.CONCAT(_xlfn.XLOOKUP(F62,profile_data!$C$2:$C$174,profile_data!$B$2:$B$174), "_",C62))</f>
        <v>pTSTM_s0061_COL_gold</v>
      </c>
      <c r="E62" s="1" t="s">
        <v>482</v>
      </c>
      <c r="F62" s="1" t="s">
        <v>77</v>
      </c>
      <c r="K62" s="1" t="str">
        <f t="shared" si="1"/>
        <v>false</v>
      </c>
      <c r="R62" s="1" t="s">
        <v>388</v>
      </c>
      <c r="T62" s="1" t="s">
        <v>328</v>
      </c>
      <c r="U62" s="1" t="s">
        <v>14</v>
      </c>
      <c r="X62" s="1">
        <v>2012</v>
      </c>
      <c r="Y62" s="1" t="s">
        <v>79</v>
      </c>
      <c r="AA62" s="1" t="s">
        <v>62</v>
      </c>
      <c r="AB62" s="1" t="s">
        <v>56</v>
      </c>
      <c r="AN62" s="1" t="s">
        <v>481</v>
      </c>
    </row>
    <row r="63" spans="1:40" x14ac:dyDescent="0.2">
      <c r="A63" s="1" t="s">
        <v>157</v>
      </c>
      <c r="B63" s="1" t="str">
        <f t="shared" si="0"/>
        <v>0062_gold_colombia_villa_uribe_agm_region</v>
      </c>
      <c r="C63" s="1" t="str">
        <f>_xlfn.CONCAT("s",0,RIGHT(A63,3), "_",_xlfn.XLOOKUP(R63,country_code_lookup!$A$1:$A$247,country_code_lookup!$C$1:$C$247),"_", LOWER(LEFT(U63,4)))</f>
        <v>s0062_COL_gold</v>
      </c>
      <c r="D63" s="1" t="str">
        <f>IF(OR(F63="NA",RIGHT(E63,4)="TSTM"), _xlfn.CONCAT("pTSTM_", C63), _xlfn.CONCAT(_xlfn.XLOOKUP(F63,profile_data!$C$2:$C$174,profile_data!$B$2:$B$174), "_",C63))</f>
        <v>p0135_COL_s0062_COL_gold</v>
      </c>
      <c r="E63" s="1" t="s">
        <v>474</v>
      </c>
      <c r="F63" s="1" t="s">
        <v>474</v>
      </c>
      <c r="J63" s="1" t="s">
        <v>474</v>
      </c>
      <c r="K63" s="1" t="str">
        <f t="shared" si="1"/>
        <v>true</v>
      </c>
      <c r="L63" s="1" t="s">
        <v>1005</v>
      </c>
      <c r="M63" s="1" t="s">
        <v>1174</v>
      </c>
      <c r="N63" s="1">
        <v>0</v>
      </c>
      <c r="P63" s="1">
        <v>1984</v>
      </c>
      <c r="Q63" s="1">
        <v>2008</v>
      </c>
      <c r="R63" s="1" t="s">
        <v>388</v>
      </c>
      <c r="T63" s="1" t="s">
        <v>328</v>
      </c>
      <c r="U63" s="1" t="s">
        <v>14</v>
      </c>
      <c r="X63" s="1">
        <v>2009</v>
      </c>
      <c r="Y63" s="1" t="s">
        <v>79</v>
      </c>
      <c r="AA63" s="1" t="s">
        <v>62</v>
      </c>
      <c r="AB63" s="1" t="s">
        <v>56</v>
      </c>
      <c r="AN63" s="1" t="s">
        <v>477</v>
      </c>
    </row>
    <row r="64" spans="1:40" x14ac:dyDescent="0.2">
      <c r="A64" s="1" t="s">
        <v>158</v>
      </c>
      <c r="B64" s="1" t="str">
        <f t="shared" si="0"/>
        <v>0063_gold_columbia_antioquia_agm_region</v>
      </c>
      <c r="C64" s="1" t="str">
        <f>_xlfn.CONCAT("s",0,RIGHT(A64,3), "_",_xlfn.XLOOKUP(R64,country_code_lookup!$A$1:$A$247,country_code_lookup!$C$1:$C$247),"_", LOWER(LEFT(U64,4)))</f>
        <v>s0063_COL_gold</v>
      </c>
      <c r="D64" s="1" t="str">
        <f>IF(OR(F64="NA",RIGHT(E64,4)="TSTM"), _xlfn.CONCAT("pTSTM_", C64), _xlfn.CONCAT(_xlfn.XLOOKUP(F64,profile_data!$C$2:$C$174,profile_data!$B$2:$B$174), "_",C64))</f>
        <v>p0125_COL_s0063_COL_gold</v>
      </c>
      <c r="E64" s="1" t="s">
        <v>824</v>
      </c>
      <c r="F64" s="1" t="s">
        <v>825</v>
      </c>
      <c r="J64" s="1" t="s">
        <v>825</v>
      </c>
      <c r="K64" s="1" t="str">
        <f t="shared" si="1"/>
        <v>true</v>
      </c>
      <c r="L64" s="1" t="s">
        <v>1006</v>
      </c>
      <c r="M64" s="1" t="s">
        <v>1175</v>
      </c>
      <c r="N64" s="1">
        <v>0</v>
      </c>
      <c r="P64" s="1">
        <v>1995</v>
      </c>
      <c r="Q64" s="1">
        <v>2005</v>
      </c>
      <c r="R64" s="1" t="s">
        <v>388</v>
      </c>
      <c r="T64" s="1" t="s">
        <v>328</v>
      </c>
      <c r="U64" s="1" t="s">
        <v>14</v>
      </c>
      <c r="X64" s="1">
        <v>1980</v>
      </c>
      <c r="Y64" s="1" t="s">
        <v>79</v>
      </c>
      <c r="AA64" s="1" t="s">
        <v>56</v>
      </c>
      <c r="AB64" s="1" t="s">
        <v>56</v>
      </c>
      <c r="AN64" s="1" t="s">
        <v>826</v>
      </c>
    </row>
    <row r="65" spans="1:40" x14ac:dyDescent="0.2">
      <c r="A65" s="1" t="s">
        <v>159</v>
      </c>
      <c r="B65" s="1" t="str">
        <f t="shared" si="0"/>
        <v>0064_gold_cote_divoire_cavalla_river_agm_region</v>
      </c>
      <c r="C65" s="1" t="str">
        <f>_xlfn.CONCAT("s",0,RIGHT(A65,3), "_",_xlfn.XLOOKUP(R65,country_code_lookup!$A$1:$A$247,country_code_lookup!$C$1:$C$247),"_", LOWER(LEFT(U65,4)))</f>
        <v>s0064_CIV_gold</v>
      </c>
      <c r="D65" s="1" t="str">
        <f>IF(OR(F65="NA",RIGHT(E65,4)="TSTM"), _xlfn.CONCAT("pTSTM_", C65), _xlfn.CONCAT(_xlfn.XLOOKUP(F65,profile_data!$C$2:$C$174,profile_data!$B$2:$B$174), "_",C65))</f>
        <v>p0009_CIV_s0064_CIV_gold</v>
      </c>
      <c r="E65" s="1" t="s">
        <v>849</v>
      </c>
      <c r="F65" s="1" t="s">
        <v>849</v>
      </c>
      <c r="J65" s="1" t="s">
        <v>849</v>
      </c>
      <c r="K65" s="1" t="str">
        <f t="shared" si="1"/>
        <v>true</v>
      </c>
      <c r="L65" s="1" t="s">
        <v>1007</v>
      </c>
      <c r="M65" s="1" t="s">
        <v>1176</v>
      </c>
      <c r="N65" s="1">
        <v>0</v>
      </c>
      <c r="P65" s="1">
        <v>1984</v>
      </c>
      <c r="Q65" s="1">
        <v>2014</v>
      </c>
      <c r="R65" s="1" t="s">
        <v>851</v>
      </c>
      <c r="T65" s="1" t="s">
        <v>617</v>
      </c>
      <c r="U65" s="1" t="s">
        <v>14</v>
      </c>
      <c r="X65" s="1">
        <v>2015</v>
      </c>
      <c r="Y65" s="1" t="s">
        <v>79</v>
      </c>
      <c r="AA65" s="1" t="s">
        <v>62</v>
      </c>
      <c r="AB65" s="1" t="s">
        <v>62</v>
      </c>
      <c r="AE65" s="1" t="s">
        <v>56</v>
      </c>
      <c r="AF65" s="1">
        <v>16</v>
      </c>
      <c r="AG65" s="1" t="s">
        <v>110</v>
      </c>
      <c r="AN65" s="1" t="s">
        <v>852</v>
      </c>
    </row>
    <row r="66" spans="1:40" x14ac:dyDescent="0.2">
      <c r="A66" s="1" t="s">
        <v>160</v>
      </c>
      <c r="B66" s="1" t="str">
        <f t="shared" si="0"/>
        <v>0065_gold_drc_aruwimi_river_middle_agm_region</v>
      </c>
      <c r="C66" s="1" t="str">
        <f>_xlfn.CONCAT("s",0,RIGHT(A66,3), "_",_xlfn.XLOOKUP(R66,country_code_lookup!$A$1:$A$247,country_code_lookup!$C$1:$C$247),"_", LOWER(LEFT(U66,4)))</f>
        <v>s0065_COD_gold</v>
      </c>
      <c r="D66" s="1" t="str">
        <f>IF(OR(F66="NA",RIGHT(E66,4)="TSTM"), _xlfn.CONCAT("pTSTM_", C66), _xlfn.CONCAT(_xlfn.XLOOKUP(F66,profile_data!$C$2:$C$174,profile_data!$B$2:$B$174), "_",C66))</f>
        <v>p0020_COD_s0065_COD_gold</v>
      </c>
      <c r="E66" s="1" t="s">
        <v>906</v>
      </c>
      <c r="F66" s="1" t="s">
        <v>907</v>
      </c>
      <c r="G66" s="1" t="s">
        <v>908</v>
      </c>
      <c r="J66" s="1" t="s">
        <v>907</v>
      </c>
      <c r="K66" s="1" t="str">
        <f t="shared" si="1"/>
        <v>true</v>
      </c>
      <c r="L66" s="1" t="s">
        <v>1008</v>
      </c>
      <c r="M66" s="1" t="s">
        <v>1177</v>
      </c>
      <c r="N66" s="1">
        <v>0</v>
      </c>
      <c r="P66" s="1">
        <v>1984</v>
      </c>
      <c r="Q66" s="1">
        <v>2004</v>
      </c>
      <c r="R66" s="1" t="s">
        <v>862</v>
      </c>
      <c r="T66" s="1" t="s">
        <v>617</v>
      </c>
      <c r="U66" s="1" t="s">
        <v>14</v>
      </c>
      <c r="V66" s="1" t="s">
        <v>915</v>
      </c>
      <c r="X66" s="1">
        <v>2004</v>
      </c>
      <c r="Y66" s="1" t="s">
        <v>415</v>
      </c>
      <c r="AA66" s="1" t="s">
        <v>56</v>
      </c>
      <c r="AB66" s="1" t="s">
        <v>62</v>
      </c>
      <c r="AI66" s="1" t="s">
        <v>56</v>
      </c>
      <c r="AK66" s="1" t="s">
        <v>110</v>
      </c>
      <c r="AN66" s="1" t="s">
        <v>910</v>
      </c>
    </row>
    <row r="67" spans="1:40" x14ac:dyDescent="0.2">
      <c r="A67" s="1" t="s">
        <v>161</v>
      </c>
      <c r="B67" s="1" t="str">
        <f t="shared" ref="B67:B130" si="2">_xlfn.CONCAT(0,RIGHT(A67,3), "_", LOWER(LEFT(U67,4)), "_",E67)</f>
        <v>0066_gold_drc_bafwabango_agm_region</v>
      </c>
      <c r="C67" s="1" t="str">
        <f>_xlfn.CONCAT("s",0,RIGHT(A67,3), "_",_xlfn.XLOOKUP(R67,country_code_lookup!$A$1:$A$247,country_code_lookup!$C$1:$C$247),"_", LOWER(LEFT(U67,4)))</f>
        <v>s0066_COD_gold</v>
      </c>
      <c r="D67" s="1" t="str">
        <f>IF(OR(F67="NA",RIGHT(E67,4)="TSTM"), _xlfn.CONCAT("pTSTM_", C67), _xlfn.CONCAT(_xlfn.XLOOKUP(F67,profile_data!$C$2:$C$174,profile_data!$B$2:$B$174), "_",C67))</f>
        <v>p0010_COD_s0066_COD_gold</v>
      </c>
      <c r="E67" s="1" t="s">
        <v>930</v>
      </c>
      <c r="F67" s="1" t="s">
        <v>930</v>
      </c>
      <c r="J67" s="1" t="s">
        <v>930</v>
      </c>
      <c r="K67" s="1" t="str">
        <f t="shared" ref="K67:K130" si="3">IF(J67=F67, "true",  "false")</f>
        <v>true</v>
      </c>
      <c r="L67" s="1" t="s">
        <v>1009</v>
      </c>
      <c r="M67" s="1" t="s">
        <v>1178</v>
      </c>
      <c r="N67" s="1">
        <v>0</v>
      </c>
      <c r="P67" s="1">
        <v>1984</v>
      </c>
      <c r="Q67" s="1">
        <v>2015</v>
      </c>
      <c r="R67" s="1" t="s">
        <v>862</v>
      </c>
      <c r="T67" s="1" t="s">
        <v>617</v>
      </c>
      <c r="U67" s="1" t="s">
        <v>14</v>
      </c>
      <c r="V67" s="1" t="s">
        <v>915</v>
      </c>
      <c r="X67" s="1">
        <v>2015</v>
      </c>
      <c r="Y67" s="1" t="s">
        <v>415</v>
      </c>
      <c r="AA67" s="1" t="s">
        <v>62</v>
      </c>
      <c r="AB67" s="1" t="s">
        <v>56</v>
      </c>
      <c r="AI67" s="1" t="s">
        <v>56</v>
      </c>
      <c r="AJ67" s="1">
        <v>600</v>
      </c>
      <c r="AK67" s="1" t="s">
        <v>110</v>
      </c>
      <c r="AL67" s="1" t="s">
        <v>83</v>
      </c>
      <c r="AN67" s="1" t="s">
        <v>931</v>
      </c>
    </row>
    <row r="68" spans="1:40" x14ac:dyDescent="0.2">
      <c r="A68" s="1" t="s">
        <v>162</v>
      </c>
      <c r="B68" s="1" t="str">
        <f t="shared" si="2"/>
        <v>0067_diam_drc_bena_baya_east_diamond_region</v>
      </c>
      <c r="C68" s="1" t="str">
        <f>_xlfn.CONCAT("s",0,RIGHT(A68,3), "_",_xlfn.XLOOKUP(R68,country_code_lookup!$A$1:$A$247,country_code_lookup!$C$1:$C$247),"_", LOWER(LEFT(U68,4)))</f>
        <v>s0067_COD_diam</v>
      </c>
      <c r="D68" s="1" t="str">
        <f>IF(OR(F68="NA",RIGHT(E68,4)="TSTM"), _xlfn.CONCAT("pTSTM_", C68), _xlfn.CONCAT(_xlfn.XLOOKUP(F68,profile_data!$C$2:$C$174,profile_data!$B$2:$B$174), "_",C68))</f>
        <v>p0018_COD_s0067_COD_diam</v>
      </c>
      <c r="E68" s="1" t="s">
        <v>882</v>
      </c>
      <c r="F68" s="1" t="s">
        <v>881</v>
      </c>
      <c r="J68" s="1" t="s">
        <v>888</v>
      </c>
      <c r="K68" s="1" t="str">
        <f t="shared" si="3"/>
        <v>false</v>
      </c>
      <c r="L68" s="1" t="s">
        <v>1010</v>
      </c>
      <c r="M68" s="1" t="s">
        <v>1179</v>
      </c>
      <c r="N68" s="1">
        <v>0</v>
      </c>
      <c r="P68" s="1">
        <v>1984</v>
      </c>
      <c r="Q68" s="1">
        <v>2021</v>
      </c>
      <c r="R68" s="1" t="s">
        <v>862</v>
      </c>
      <c r="T68" s="1" t="s">
        <v>617</v>
      </c>
      <c r="U68" s="1" t="s">
        <v>618</v>
      </c>
      <c r="X68" s="1">
        <v>1980</v>
      </c>
      <c r="Y68" s="1" t="s">
        <v>79</v>
      </c>
      <c r="AA68" s="1" t="s">
        <v>56</v>
      </c>
      <c r="AB68" s="1" t="s">
        <v>56</v>
      </c>
      <c r="AN68" s="1" t="s">
        <v>890</v>
      </c>
    </row>
    <row r="69" spans="1:40" x14ac:dyDescent="0.2">
      <c r="A69" s="1" t="s">
        <v>163</v>
      </c>
      <c r="B69" s="1" t="str">
        <f t="shared" si="2"/>
        <v>0068_diam_drc_bena_baya_west_diamond_region</v>
      </c>
      <c r="C69" s="1" t="str">
        <f>_xlfn.CONCAT("s",0,RIGHT(A69,3), "_",_xlfn.XLOOKUP(R69,country_code_lookup!$A$1:$A$247,country_code_lookup!$C$1:$C$247),"_", LOWER(LEFT(U69,4)))</f>
        <v>s0068_COD_diam</v>
      </c>
      <c r="D69" s="1" t="str">
        <f>IF(OR(F69="NA",RIGHT(E69,4)="TSTM"), _xlfn.CONCAT("pTSTM_", C69), _xlfn.CONCAT(_xlfn.XLOOKUP(F69,profile_data!$C$2:$C$174,profile_data!$B$2:$B$174), "_",C69))</f>
        <v>p0011_COD_s0068_COD_diam</v>
      </c>
      <c r="E69" s="1" t="s">
        <v>883</v>
      </c>
      <c r="F69" s="1" t="s">
        <v>883</v>
      </c>
      <c r="G69" s="1" t="s">
        <v>881</v>
      </c>
      <c r="J69" s="1" t="s">
        <v>883</v>
      </c>
      <c r="K69" s="1" t="str">
        <f t="shared" si="3"/>
        <v>true</v>
      </c>
      <c r="L69" s="1" t="s">
        <v>1011</v>
      </c>
      <c r="M69" s="1" t="s">
        <v>1180</v>
      </c>
      <c r="N69" s="1">
        <v>0</v>
      </c>
      <c r="P69" s="1">
        <v>1984</v>
      </c>
      <c r="Q69" s="1">
        <v>1995</v>
      </c>
      <c r="R69" s="1" t="s">
        <v>862</v>
      </c>
      <c r="T69" s="1" t="s">
        <v>617</v>
      </c>
      <c r="U69" s="1" t="s">
        <v>618</v>
      </c>
      <c r="X69" s="1">
        <v>1995</v>
      </c>
      <c r="Y69" s="1" t="s">
        <v>415</v>
      </c>
      <c r="AA69" s="1" t="s">
        <v>62</v>
      </c>
      <c r="AB69" s="1" t="s">
        <v>56</v>
      </c>
      <c r="AI69" s="1" t="s">
        <v>56</v>
      </c>
      <c r="AJ69" s="1">
        <v>315</v>
      </c>
      <c r="AK69" s="1" t="s">
        <v>110</v>
      </c>
      <c r="AL69" s="1" t="s">
        <v>83</v>
      </c>
      <c r="AN69" s="1" t="s">
        <v>889</v>
      </c>
    </row>
    <row r="70" spans="1:40" x14ac:dyDescent="0.2">
      <c r="A70" s="1" t="s">
        <v>164</v>
      </c>
      <c r="B70" s="1" t="str">
        <f t="shared" si="2"/>
        <v>0069_gold_drc_durba_agm_region</v>
      </c>
      <c r="C70" s="1" t="str">
        <f>_xlfn.CONCAT("s",0,RIGHT(A70,3), "_",_xlfn.XLOOKUP(R70,country_code_lookup!$A$1:$A$247,country_code_lookup!$C$1:$C$247),"_", LOWER(LEFT(U70,4)))</f>
        <v>s0069_COD_gold</v>
      </c>
      <c r="D70" s="1" t="str">
        <f>IF(OR(F70="NA",RIGHT(E70,4)="TSTM"), _xlfn.CONCAT("pTSTM_", C70), _xlfn.CONCAT(_xlfn.XLOOKUP(F70,profile_data!$C$2:$C$174,profile_data!$B$2:$B$174), "_",C70))</f>
        <v>p0012_COD_s0069_COD_gold</v>
      </c>
      <c r="E70" s="1" t="s">
        <v>932</v>
      </c>
      <c r="F70" s="1" t="s">
        <v>932</v>
      </c>
      <c r="J70" s="1" t="s">
        <v>932</v>
      </c>
      <c r="K70" s="1" t="str">
        <f t="shared" si="3"/>
        <v>true</v>
      </c>
      <c r="L70" s="1" t="s">
        <v>1012</v>
      </c>
      <c r="M70" s="1" t="s">
        <v>1181</v>
      </c>
      <c r="N70" s="1">
        <v>0</v>
      </c>
      <c r="P70" s="1">
        <v>1984</v>
      </c>
      <c r="Q70" s="1">
        <v>2009</v>
      </c>
      <c r="R70" s="1" t="s">
        <v>862</v>
      </c>
      <c r="T70" s="1" t="s">
        <v>617</v>
      </c>
      <c r="U70" s="1" t="s">
        <v>14</v>
      </c>
      <c r="V70" s="1" t="s">
        <v>915</v>
      </c>
      <c r="X70" s="1">
        <v>2010</v>
      </c>
      <c r="Y70" s="1" t="s">
        <v>80</v>
      </c>
      <c r="AA70" s="1" t="s">
        <v>56</v>
      </c>
      <c r="AB70" s="1" t="s">
        <v>62</v>
      </c>
      <c r="AN70" s="1" t="s">
        <v>933</v>
      </c>
    </row>
    <row r="71" spans="1:40" x14ac:dyDescent="0.2">
      <c r="A71" s="1" t="s">
        <v>165</v>
      </c>
      <c r="B71" s="1" t="str">
        <f t="shared" si="2"/>
        <v>0070_gold_drc_fizi_agm_region_TSTM</v>
      </c>
      <c r="C71" s="1" t="str">
        <f>_xlfn.CONCAT("s",0,RIGHT(A71,3), "_",_xlfn.XLOOKUP(R71,country_code_lookup!$A$1:$A$247,country_code_lookup!$C$1:$C$247),"_", LOWER(LEFT(U71,4)))</f>
        <v>s0070_COD_gold</v>
      </c>
      <c r="D71" s="1" t="str">
        <f>IF(OR(F71="NA",RIGHT(E71,4)="TSTM"), _xlfn.CONCAT("pTSTM_", C71), _xlfn.CONCAT(_xlfn.XLOOKUP(F71,profile_data!$C$2:$C$174,profile_data!$B$2:$B$174), "_",C71))</f>
        <v>pTSTM_s0070_COD_gold</v>
      </c>
      <c r="E71" s="1" t="s">
        <v>875</v>
      </c>
      <c r="F71" s="1" t="s">
        <v>77</v>
      </c>
      <c r="K71" s="1" t="str">
        <f t="shared" si="3"/>
        <v>false</v>
      </c>
      <c r="R71" s="1" t="s">
        <v>862</v>
      </c>
      <c r="T71" s="1" t="s">
        <v>617</v>
      </c>
      <c r="U71" s="1" t="s">
        <v>14</v>
      </c>
      <c r="X71" s="1">
        <v>1980</v>
      </c>
      <c r="Y71" s="1" t="s">
        <v>79</v>
      </c>
      <c r="AN71" s="1" t="s">
        <v>876</v>
      </c>
    </row>
    <row r="72" spans="1:40" x14ac:dyDescent="0.2">
      <c r="A72" s="1" t="s">
        <v>166</v>
      </c>
      <c r="B72" s="1" t="str">
        <f t="shared" si="2"/>
        <v>0071_gold_drc_galaya_mining_region</v>
      </c>
      <c r="C72" s="1" t="str">
        <f>_xlfn.CONCAT("s",0,RIGHT(A72,3), "_",_xlfn.XLOOKUP(R72,country_code_lookup!$A$1:$A$247,country_code_lookup!$C$1:$C$247),"_", LOWER(LEFT(U72,4)))</f>
        <v>s0071_COD_gold</v>
      </c>
      <c r="D72" s="1" t="str">
        <f>IF(OR(F72="NA",RIGHT(E72,4)="TSTM"), _xlfn.CONCAT("pTSTM_", C72), _xlfn.CONCAT(_xlfn.XLOOKUP(F72,profile_data!$C$2:$C$174,profile_data!$B$2:$B$174), "_",C72))</f>
        <v>p0019_COD_s0071_COD_gold</v>
      </c>
      <c r="E72" s="1" t="s">
        <v>916</v>
      </c>
      <c r="F72" s="1" t="s">
        <v>908</v>
      </c>
      <c r="J72" s="1" t="s">
        <v>908</v>
      </c>
      <c r="K72" s="1" t="str">
        <f t="shared" si="3"/>
        <v>true</v>
      </c>
      <c r="L72" s="1" t="s">
        <v>1013</v>
      </c>
      <c r="M72" s="1" t="s">
        <v>1182</v>
      </c>
      <c r="N72" s="1">
        <v>0</v>
      </c>
      <c r="P72" s="1">
        <v>1984</v>
      </c>
      <c r="Q72" s="1">
        <v>2006</v>
      </c>
      <c r="R72" s="1" t="s">
        <v>862</v>
      </c>
      <c r="T72" s="1" t="s">
        <v>617</v>
      </c>
      <c r="U72" s="1" t="s">
        <v>14</v>
      </c>
      <c r="V72" s="1" t="s">
        <v>915</v>
      </c>
      <c r="X72" s="1">
        <v>2010</v>
      </c>
      <c r="Y72" s="1" t="s">
        <v>415</v>
      </c>
      <c r="AA72" s="1" t="s">
        <v>56</v>
      </c>
      <c r="AB72" s="1" t="s">
        <v>56</v>
      </c>
      <c r="AI72" s="1" t="s">
        <v>56</v>
      </c>
      <c r="AJ72" s="1">
        <v>33</v>
      </c>
      <c r="AK72" s="1" t="s">
        <v>110</v>
      </c>
      <c r="AN72" s="1" t="s">
        <v>917</v>
      </c>
    </row>
    <row r="73" spans="1:40" x14ac:dyDescent="0.2">
      <c r="A73" s="1" t="s">
        <v>167</v>
      </c>
      <c r="B73" s="1" t="str">
        <f t="shared" si="2"/>
        <v>0072_gold_drc_isasa_agm_region</v>
      </c>
      <c r="C73" s="1" t="str">
        <f>_xlfn.CONCAT("s",0,RIGHT(A73,3), "_",_xlfn.XLOOKUP(R73,country_code_lookup!$A$1:$A$247,country_code_lookup!$C$1:$C$247),"_", LOWER(LEFT(U73,4)))</f>
        <v>s0072_COD_gold</v>
      </c>
      <c r="D73" s="1" t="str">
        <f>IF(OR(F73="NA",RIGHT(E73,4)="TSTM"), _xlfn.CONCAT("pTSTM_", C73), _xlfn.CONCAT(_xlfn.XLOOKUP(F73,profile_data!$C$2:$C$174,profile_data!$B$2:$B$174), "_",C73))</f>
        <v>p0013_COD_s0072_COD_gold</v>
      </c>
      <c r="E73" s="1" t="s">
        <v>863</v>
      </c>
      <c r="F73" s="1" t="s">
        <v>863</v>
      </c>
      <c r="J73" s="1" t="s">
        <v>863</v>
      </c>
      <c r="K73" s="1" t="str">
        <f t="shared" si="3"/>
        <v>true</v>
      </c>
      <c r="L73" s="1" t="s">
        <v>1014</v>
      </c>
      <c r="M73" s="1" t="s">
        <v>1183</v>
      </c>
      <c r="N73" s="1">
        <v>0</v>
      </c>
      <c r="P73" s="1">
        <v>1984</v>
      </c>
      <c r="Q73" s="1">
        <v>1997</v>
      </c>
      <c r="R73" s="1" t="s">
        <v>862</v>
      </c>
      <c r="T73" s="1" t="s">
        <v>617</v>
      </c>
      <c r="U73" s="1" t="s">
        <v>14</v>
      </c>
      <c r="X73" s="1">
        <v>1998</v>
      </c>
      <c r="Y73" s="1" t="s">
        <v>415</v>
      </c>
      <c r="AA73" s="1" t="s">
        <v>56</v>
      </c>
      <c r="AB73" s="1" t="s">
        <v>56</v>
      </c>
      <c r="AN73" s="1" t="s">
        <v>872</v>
      </c>
    </row>
    <row r="74" spans="1:40" x14ac:dyDescent="0.2">
      <c r="A74" s="1" t="s">
        <v>168</v>
      </c>
      <c r="B74" s="1" t="str">
        <f t="shared" si="2"/>
        <v>0073_gold_drc_isasa_trib_agm_region</v>
      </c>
      <c r="C74" s="1" t="str">
        <f>_xlfn.CONCAT("s",0,RIGHT(A74,3), "_",_xlfn.XLOOKUP(R74,country_code_lookup!$A$1:$A$247,country_code_lookup!$C$1:$C$247),"_", LOWER(LEFT(U74,4)))</f>
        <v>s0073_COD_gold</v>
      </c>
      <c r="D74" s="1" t="str">
        <f>IF(OR(F74="NA",RIGHT(E74,4)="TSTM"), _xlfn.CONCAT("pTSTM_", C74), _xlfn.CONCAT(_xlfn.XLOOKUP(F74,profile_data!$C$2:$C$174,profile_data!$B$2:$B$174), "_",C74))</f>
        <v>p0013_COD_s0073_COD_gold</v>
      </c>
      <c r="E74" s="1" t="s">
        <v>953</v>
      </c>
      <c r="F74" s="1" t="s">
        <v>863</v>
      </c>
      <c r="J74" s="1" t="s">
        <v>863</v>
      </c>
      <c r="K74" s="1" t="str">
        <f t="shared" si="3"/>
        <v>true</v>
      </c>
      <c r="L74" s="1" t="s">
        <v>1014</v>
      </c>
      <c r="M74" s="1" t="s">
        <v>1183</v>
      </c>
      <c r="N74" s="1">
        <v>180</v>
      </c>
      <c r="P74" s="1">
        <v>1984</v>
      </c>
      <c r="Q74" s="1">
        <v>1997</v>
      </c>
      <c r="R74" s="1" t="s">
        <v>862</v>
      </c>
      <c r="T74" s="1" t="s">
        <v>617</v>
      </c>
      <c r="U74" s="1" t="s">
        <v>14</v>
      </c>
      <c r="X74" s="1">
        <v>2011</v>
      </c>
      <c r="Y74" s="1" t="s">
        <v>80</v>
      </c>
      <c r="AN74" s="1" t="s">
        <v>954</v>
      </c>
    </row>
    <row r="75" spans="1:40" x14ac:dyDescent="0.2">
      <c r="A75" s="1" t="s">
        <v>169</v>
      </c>
      <c r="B75" s="1" t="str">
        <f t="shared" si="2"/>
        <v>0074_gold_drc_kagunguje_agm_region_TSTM</v>
      </c>
      <c r="C75" s="1" t="str">
        <f>_xlfn.CONCAT("s",0,RIGHT(A75,3), "_",_xlfn.XLOOKUP(R75,country_code_lookup!$A$1:$A$247,country_code_lookup!$C$1:$C$247),"_", LOWER(LEFT(U75,4)))</f>
        <v>s0074_COD_gold</v>
      </c>
      <c r="D75" s="1" t="str">
        <f>IF(OR(F75="NA",RIGHT(E75,4)="TSTM"), _xlfn.CONCAT("pTSTM_", C75), _xlfn.CONCAT(_xlfn.XLOOKUP(F75,profile_data!$C$2:$C$174,profile_data!$B$2:$B$174), "_",C75))</f>
        <v>pTSTM_s0074_COD_gold</v>
      </c>
      <c r="E75" s="1" t="s">
        <v>926</v>
      </c>
      <c r="F75" s="1" t="s">
        <v>77</v>
      </c>
      <c r="K75" s="1" t="str">
        <f t="shared" si="3"/>
        <v>false</v>
      </c>
      <c r="R75" s="1" t="s">
        <v>862</v>
      </c>
      <c r="T75" s="1" t="s">
        <v>617</v>
      </c>
      <c r="U75" s="1" t="s">
        <v>14</v>
      </c>
      <c r="V75" s="1" t="s">
        <v>915</v>
      </c>
      <c r="X75" s="1">
        <v>2010</v>
      </c>
      <c r="Y75" s="1" t="s">
        <v>79</v>
      </c>
      <c r="AN75" s="1" t="s">
        <v>927</v>
      </c>
    </row>
    <row r="76" spans="1:40" x14ac:dyDescent="0.2">
      <c r="A76" s="1" t="s">
        <v>170</v>
      </c>
      <c r="B76" s="1" t="str">
        <f t="shared" si="2"/>
        <v>0075_gold_drc_kibali_river_upper_agm_region</v>
      </c>
      <c r="C76" s="1" t="str">
        <f>_xlfn.CONCAT("s",0,RIGHT(A76,3), "_",_xlfn.XLOOKUP(R76,country_code_lookup!$A$1:$A$247,country_code_lookup!$C$1:$C$247),"_", LOWER(LEFT(U76,4)))</f>
        <v>s0075_COD_gold</v>
      </c>
      <c r="D76" s="1" t="str">
        <f>IF(OR(F76="NA",RIGHT(E76,4)="TSTM"), _xlfn.CONCAT("pTSTM_", C76), _xlfn.CONCAT(_xlfn.XLOOKUP(F76,profile_data!$C$2:$C$174,profile_data!$B$2:$B$174), "_",C76))</f>
        <v>p0014_COD_s0075_COD_gold</v>
      </c>
      <c r="E76" s="1" t="s">
        <v>934</v>
      </c>
      <c r="F76" s="1" t="s">
        <v>934</v>
      </c>
      <c r="G76" s="1" t="s">
        <v>932</v>
      </c>
      <c r="J76" s="1" t="s">
        <v>934</v>
      </c>
      <c r="K76" s="1" t="str">
        <f t="shared" si="3"/>
        <v>true</v>
      </c>
      <c r="L76" s="1" t="s">
        <v>1015</v>
      </c>
      <c r="M76" s="1" t="s">
        <v>1184</v>
      </c>
      <c r="N76" s="1">
        <v>0</v>
      </c>
      <c r="P76" s="1">
        <v>1984</v>
      </c>
      <c r="Q76" s="1">
        <v>2007</v>
      </c>
      <c r="R76" s="1" t="s">
        <v>862</v>
      </c>
      <c r="T76" s="1" t="s">
        <v>617</v>
      </c>
      <c r="U76" s="1" t="s">
        <v>14</v>
      </c>
      <c r="V76" s="1" t="s">
        <v>915</v>
      </c>
      <c r="X76" s="1">
        <v>2009</v>
      </c>
      <c r="AA76" s="1" t="s">
        <v>62</v>
      </c>
      <c r="AB76" s="1" t="s">
        <v>56</v>
      </c>
      <c r="AN76" s="1" t="s">
        <v>2356</v>
      </c>
    </row>
    <row r="77" spans="1:40" x14ac:dyDescent="0.2">
      <c r="A77" s="1" t="s">
        <v>171</v>
      </c>
      <c r="B77" s="1" t="str">
        <f t="shared" si="2"/>
        <v>0076_gold_drc_lindi_river_middle_agm_region</v>
      </c>
      <c r="C77" s="1" t="str">
        <f>_xlfn.CONCAT("s",0,RIGHT(A77,3), "_",_xlfn.XLOOKUP(R77,country_code_lookup!$A$1:$A$247,country_code_lookup!$C$1:$C$247),"_", LOWER(LEFT(U77,4)))</f>
        <v>s0076_COD_gold</v>
      </c>
      <c r="D77" s="1" t="str">
        <f>IF(OR(F77="NA",RIGHT(E77,4)="TSTM"), _xlfn.CONCAT("pTSTM_", C77), _xlfn.CONCAT(_xlfn.XLOOKUP(F77,profile_data!$C$2:$C$174,profile_data!$B$2:$B$174), "_",C77))</f>
        <v>p0015_COD_s0076_COD_gold</v>
      </c>
      <c r="E77" s="1" t="s">
        <v>904</v>
      </c>
      <c r="F77" s="1" t="s">
        <v>902</v>
      </c>
      <c r="J77" s="1" t="s">
        <v>902</v>
      </c>
      <c r="K77" s="1" t="str">
        <f t="shared" si="3"/>
        <v>true</v>
      </c>
      <c r="L77" s="1" t="s">
        <v>1016</v>
      </c>
      <c r="M77" s="1" t="s">
        <v>1185</v>
      </c>
      <c r="N77" s="1">
        <v>0</v>
      </c>
      <c r="P77" s="1">
        <v>1984</v>
      </c>
      <c r="Q77" s="1">
        <v>2011</v>
      </c>
      <c r="R77" s="1" t="s">
        <v>862</v>
      </c>
      <c r="T77" s="1" t="s">
        <v>617</v>
      </c>
      <c r="U77" s="1" t="s">
        <v>14</v>
      </c>
      <c r="X77" s="1">
        <v>2013</v>
      </c>
      <c r="Y77" s="1" t="s">
        <v>415</v>
      </c>
      <c r="AA77" s="1" t="s">
        <v>56</v>
      </c>
      <c r="AB77" s="1" t="s">
        <v>56</v>
      </c>
      <c r="AN77" s="1" t="s">
        <v>905</v>
      </c>
    </row>
    <row r="78" spans="1:40" x14ac:dyDescent="0.2">
      <c r="A78" s="1" t="s">
        <v>172</v>
      </c>
      <c r="B78" s="1" t="str">
        <f t="shared" si="2"/>
        <v>0077_gold_drc_lindi_river_upper_agm_region</v>
      </c>
      <c r="C78" s="1" t="str">
        <f>_xlfn.CONCAT("s",0,RIGHT(A78,3), "_",_xlfn.XLOOKUP(R78,country_code_lookup!$A$1:$A$247,country_code_lookup!$C$1:$C$247),"_", LOWER(LEFT(U78,4)))</f>
        <v>s0077_COD_gold</v>
      </c>
      <c r="D78" s="1" t="str">
        <f>IF(OR(F78="NA",RIGHT(E78,4)="TSTM"), _xlfn.CONCAT("pTSTM_", C78), _xlfn.CONCAT(_xlfn.XLOOKUP(F78,profile_data!$C$2:$C$174,profile_data!$B$2:$B$174), "_",C78))</f>
        <v>p0015_COD_s0077_COD_gold</v>
      </c>
      <c r="E78" s="1" t="s">
        <v>901</v>
      </c>
      <c r="F78" s="1" t="s">
        <v>902</v>
      </c>
      <c r="J78" s="1" t="s">
        <v>902</v>
      </c>
      <c r="K78" s="1" t="str">
        <f t="shared" si="3"/>
        <v>true</v>
      </c>
      <c r="L78" s="1" t="s">
        <v>1016</v>
      </c>
      <c r="M78" s="1" t="s">
        <v>1185</v>
      </c>
      <c r="N78" s="1">
        <v>0</v>
      </c>
      <c r="P78" s="1">
        <v>1984</v>
      </c>
      <c r="Q78" s="1">
        <v>2011</v>
      </c>
      <c r="R78" s="1" t="s">
        <v>862</v>
      </c>
      <c r="T78" s="1" t="s">
        <v>617</v>
      </c>
      <c r="U78" s="1" t="s">
        <v>14</v>
      </c>
      <c r="X78" s="1">
        <v>2013</v>
      </c>
      <c r="Y78" s="1" t="s">
        <v>79</v>
      </c>
      <c r="AA78" s="1" t="s">
        <v>56</v>
      </c>
      <c r="AB78" s="1" t="s">
        <v>56</v>
      </c>
      <c r="AN78" s="1" t="s">
        <v>903</v>
      </c>
    </row>
    <row r="79" spans="1:40" x14ac:dyDescent="0.2">
      <c r="A79" s="1" t="s">
        <v>173</v>
      </c>
      <c r="B79" s="1" t="str">
        <f t="shared" si="2"/>
        <v>0078_gold_drc_lindi_river_upper_north_agm_region</v>
      </c>
      <c r="C79" s="1" t="str">
        <f>_xlfn.CONCAT("s",0,RIGHT(A79,3), "_",_xlfn.XLOOKUP(R79,country_code_lookup!$A$1:$A$247,country_code_lookup!$C$1:$C$247),"_", LOWER(LEFT(U79,4)))</f>
        <v>s0078_COD_gold</v>
      </c>
      <c r="D79" s="1" t="str">
        <f>IF(OR(F79="NA",RIGHT(E79,4)="TSTM"), _xlfn.CONCAT("pTSTM_", C79), _xlfn.CONCAT(_xlfn.XLOOKUP(F79,profile_data!$C$2:$C$174,profile_data!$B$2:$B$174), "_",C79))</f>
        <v>p0015_COD_s0078_COD_gold</v>
      </c>
      <c r="E79" s="1" t="s">
        <v>900</v>
      </c>
      <c r="F79" s="1" t="s">
        <v>902</v>
      </c>
      <c r="J79" s="1" t="s">
        <v>902</v>
      </c>
      <c r="K79" s="1" t="str">
        <f t="shared" si="3"/>
        <v>true</v>
      </c>
      <c r="L79" s="1" t="s">
        <v>1016</v>
      </c>
      <c r="M79" s="1" t="s">
        <v>1185</v>
      </c>
      <c r="N79" s="1">
        <v>0</v>
      </c>
      <c r="P79" s="1">
        <v>1984</v>
      </c>
      <c r="Q79" s="1">
        <v>2011</v>
      </c>
      <c r="R79" s="1" t="s">
        <v>862</v>
      </c>
      <c r="T79" s="1" t="s">
        <v>617</v>
      </c>
      <c r="U79" s="1" t="s">
        <v>14</v>
      </c>
      <c r="X79" s="1">
        <v>2013</v>
      </c>
      <c r="Y79" s="1" t="s">
        <v>79</v>
      </c>
      <c r="AA79" s="1" t="s">
        <v>56</v>
      </c>
      <c r="AB79" s="1" t="s">
        <v>56</v>
      </c>
      <c r="AN79" s="1" t="s">
        <v>903</v>
      </c>
    </row>
    <row r="80" spans="1:40" x14ac:dyDescent="0.2">
      <c r="A80" s="1" t="s">
        <v>174</v>
      </c>
      <c r="B80" s="1" t="str">
        <f t="shared" si="2"/>
        <v>0079_gold_drc_makoro_agm_region</v>
      </c>
      <c r="C80" s="1" t="str">
        <f>_xlfn.CONCAT("s",0,RIGHT(A80,3), "_",_xlfn.XLOOKUP(R80,country_code_lookup!$A$1:$A$247,country_code_lookup!$C$1:$C$247),"_", LOWER(LEFT(U80,4)))</f>
        <v>s0079_COD_gold</v>
      </c>
      <c r="D80" s="1" t="str">
        <f>IF(OR(F80="NA",RIGHT(E80,4)="TSTM"), _xlfn.CONCAT("pTSTM_", C80), _xlfn.CONCAT(_xlfn.XLOOKUP(F80,profile_data!$C$2:$C$174,profile_data!$B$2:$B$174), "_",C80))</f>
        <v>p0016_COD_s0079_COD_gold</v>
      </c>
      <c r="E80" s="1" t="s">
        <v>935</v>
      </c>
      <c r="F80" s="1" t="s">
        <v>935</v>
      </c>
      <c r="G80" s="1" t="s">
        <v>932</v>
      </c>
      <c r="J80" s="1" t="s">
        <v>935</v>
      </c>
      <c r="K80" s="1" t="str">
        <f t="shared" si="3"/>
        <v>true</v>
      </c>
      <c r="L80" s="1" t="s">
        <v>1017</v>
      </c>
      <c r="M80" s="1" t="s">
        <v>1186</v>
      </c>
      <c r="N80" s="1">
        <v>0</v>
      </c>
      <c r="P80" s="1">
        <v>1984</v>
      </c>
      <c r="Q80" s="1">
        <v>2011</v>
      </c>
      <c r="R80" s="1" t="s">
        <v>862</v>
      </c>
      <c r="T80" s="1" t="s">
        <v>617</v>
      </c>
      <c r="U80" s="1" t="s">
        <v>14</v>
      </c>
      <c r="V80" s="1" t="s">
        <v>915</v>
      </c>
      <c r="X80" s="1">
        <v>2012</v>
      </c>
      <c r="Y80" s="1" t="s">
        <v>80</v>
      </c>
      <c r="AI80" s="1" t="s">
        <v>56</v>
      </c>
      <c r="AJ80" s="1">
        <v>62</v>
      </c>
      <c r="AK80" s="1" t="s">
        <v>110</v>
      </c>
      <c r="AL80" s="1" t="s">
        <v>83</v>
      </c>
      <c r="AN80" s="1" t="s">
        <v>936</v>
      </c>
    </row>
    <row r="81" spans="1:41" x14ac:dyDescent="0.2">
      <c r="A81" s="1" t="s">
        <v>175</v>
      </c>
      <c r="B81" s="1" t="str">
        <f t="shared" si="2"/>
        <v>0080_gold_drc_maniema_river_agm_region</v>
      </c>
      <c r="C81" s="1" t="str">
        <f>_xlfn.CONCAT("s",0,RIGHT(A81,3), "_",_xlfn.XLOOKUP(R81,country_code_lookup!$A$1:$A$247,country_code_lookup!$C$1:$C$247),"_", LOWER(LEFT(U81,4)))</f>
        <v>s0080_COD_gold</v>
      </c>
      <c r="D81" s="1" t="str">
        <f>IF(OR(F81="NA",RIGHT(E81,4)="TSTM"), _xlfn.CONCAT("pTSTM_", C81), _xlfn.CONCAT(_xlfn.XLOOKUP(F81,profile_data!$C$2:$C$174,profile_data!$B$2:$B$174), "_",C81))</f>
        <v>p0017_COD_s0080_COD_gold</v>
      </c>
      <c r="E81" s="1" t="s">
        <v>877</v>
      </c>
      <c r="F81" s="1" t="s">
        <v>877</v>
      </c>
      <c r="J81" s="1" t="s">
        <v>877</v>
      </c>
      <c r="K81" s="1" t="str">
        <f t="shared" si="3"/>
        <v>true</v>
      </c>
      <c r="L81" s="1" t="s">
        <v>1018</v>
      </c>
      <c r="M81" s="1" t="s">
        <v>1187</v>
      </c>
      <c r="N81" s="1">
        <v>0</v>
      </c>
      <c r="P81" s="1">
        <v>1984</v>
      </c>
      <c r="Q81" s="1">
        <v>2003</v>
      </c>
      <c r="R81" s="1" t="s">
        <v>862</v>
      </c>
      <c r="T81" s="1" t="s">
        <v>617</v>
      </c>
      <c r="U81" s="1" t="s">
        <v>14</v>
      </c>
      <c r="X81" s="1">
        <v>2005</v>
      </c>
      <c r="Y81" s="1" t="s">
        <v>415</v>
      </c>
      <c r="AA81" s="1" t="s">
        <v>62</v>
      </c>
      <c r="AB81" s="1" t="s">
        <v>56</v>
      </c>
      <c r="AN81" s="1" t="s">
        <v>878</v>
      </c>
    </row>
    <row r="82" spans="1:41" x14ac:dyDescent="0.2">
      <c r="A82" s="1" t="s">
        <v>176</v>
      </c>
      <c r="B82" s="1" t="str">
        <f t="shared" si="2"/>
        <v>0081_diam_drc_mbuji_mayi_diamond_region</v>
      </c>
      <c r="C82" s="1" t="str">
        <f>_xlfn.CONCAT("s",0,RIGHT(A82,3), "_",_xlfn.XLOOKUP(R82,country_code_lookup!$A$1:$A$247,country_code_lookup!$C$1:$C$247),"_", LOWER(LEFT(U82,4)))</f>
        <v>s0081_COD_diam</v>
      </c>
      <c r="D82" s="1" t="str">
        <f>IF(OR(F82="NA",RIGHT(E82,4)="TSTM"), _xlfn.CONCAT("pTSTM_", C82), _xlfn.CONCAT(_xlfn.XLOOKUP(F82,profile_data!$C$2:$C$174,profile_data!$B$2:$B$174), "_",C82))</f>
        <v>p0018_COD_s0081_COD_diam</v>
      </c>
      <c r="E82" s="1" t="s">
        <v>881</v>
      </c>
      <c r="F82" s="1" t="s">
        <v>881</v>
      </c>
      <c r="J82" s="1" t="s">
        <v>888</v>
      </c>
      <c r="K82" s="1" t="str">
        <f t="shared" si="3"/>
        <v>false</v>
      </c>
      <c r="L82" s="1" t="s">
        <v>1010</v>
      </c>
      <c r="M82" s="1" t="s">
        <v>1179</v>
      </c>
      <c r="N82" s="1">
        <v>0</v>
      </c>
      <c r="P82" s="1">
        <v>1984</v>
      </c>
      <c r="Q82" s="1">
        <v>2021</v>
      </c>
      <c r="R82" s="1" t="s">
        <v>862</v>
      </c>
      <c r="T82" s="1" t="s">
        <v>617</v>
      </c>
      <c r="U82" s="1" t="s">
        <v>618</v>
      </c>
      <c r="X82" s="1">
        <v>1980</v>
      </c>
      <c r="Y82" s="1" t="s">
        <v>79</v>
      </c>
      <c r="AA82" s="1" t="s">
        <v>56</v>
      </c>
      <c r="AB82" s="1" t="s">
        <v>56</v>
      </c>
      <c r="AI82" s="1" t="s">
        <v>56</v>
      </c>
      <c r="AJ82" s="1">
        <v>46</v>
      </c>
      <c r="AK82" s="1" t="s">
        <v>110</v>
      </c>
      <c r="AM82" s="1" t="s">
        <v>880</v>
      </c>
      <c r="AN82" s="1" t="s">
        <v>909</v>
      </c>
    </row>
    <row r="83" spans="1:41" x14ac:dyDescent="0.2">
      <c r="A83" s="1" t="s">
        <v>177</v>
      </c>
      <c r="B83" s="1" t="str">
        <f t="shared" si="2"/>
        <v>0082_refe_drc_mbuji_mayi_diamond_region_reference</v>
      </c>
      <c r="C83" s="1" t="str">
        <f>_xlfn.CONCAT("s",0,RIGHT(A83,3), "_",_xlfn.XLOOKUP(R83,country_code_lookup!$A$1:$A$247,country_code_lookup!$C$1:$C$247),"_", LOWER(LEFT(U83,4)))</f>
        <v>s0082_COD_refe</v>
      </c>
      <c r="D83" s="1" t="e">
        <f>IF(OR(F83="NA",RIGHT(E83,4)="TSTM"), _xlfn.CONCAT("pTSTM_", C83), _xlfn.CONCAT(_xlfn.XLOOKUP(F83,profile_data!$C$2:$C$174,profile_data!$B$2:$B$174), "_",C83))</f>
        <v>#N/A</v>
      </c>
      <c r="E83" s="1" t="s">
        <v>888</v>
      </c>
      <c r="F83" s="1" t="s">
        <v>888</v>
      </c>
      <c r="J83" s="1" t="s">
        <v>743</v>
      </c>
      <c r="K83" s="1" t="str">
        <f t="shared" si="3"/>
        <v>false</v>
      </c>
      <c r="L83" s="1" t="s">
        <v>1010</v>
      </c>
      <c r="M83" s="1" t="s">
        <v>1179</v>
      </c>
      <c r="R83" s="1" t="s">
        <v>862</v>
      </c>
      <c r="T83" s="1" t="s">
        <v>617</v>
      </c>
      <c r="U83" s="1" t="s">
        <v>743</v>
      </c>
      <c r="AN83" s="1" t="s">
        <v>891</v>
      </c>
    </row>
    <row r="84" spans="1:41" x14ac:dyDescent="0.2">
      <c r="A84" s="1" t="s">
        <v>178</v>
      </c>
      <c r="B84" s="1" t="str">
        <f t="shared" si="2"/>
        <v>0083_gold_drc_mizinga_agm_region</v>
      </c>
      <c r="C84" s="1" t="str">
        <f>_xlfn.CONCAT("s",0,RIGHT(A84,3), "_",_xlfn.XLOOKUP(R84,country_code_lookup!$A$1:$A$247,country_code_lookup!$C$1:$C$247),"_", LOWER(LEFT(U84,4)))</f>
        <v>s0083_COD_gold</v>
      </c>
      <c r="D84" s="1" t="str">
        <f>IF(OR(F84="NA",RIGHT(E84,4)="TSTM"), _xlfn.CONCAT("pTSTM_", C84), _xlfn.CONCAT(_xlfn.XLOOKUP(F84,profile_data!$C$2:$C$174,profile_data!$B$2:$B$174), "_",C84))</f>
        <v>p0013_COD_s0083_COD_gold</v>
      </c>
      <c r="E84" s="1" t="s">
        <v>861</v>
      </c>
      <c r="F84" s="1" t="s">
        <v>863</v>
      </c>
      <c r="J84" s="1" t="s">
        <v>863</v>
      </c>
      <c r="K84" s="1" t="str">
        <f t="shared" si="3"/>
        <v>true</v>
      </c>
      <c r="L84" s="1" t="s">
        <v>1014</v>
      </c>
      <c r="M84" s="1" t="s">
        <v>1183</v>
      </c>
      <c r="N84" s="1">
        <v>47</v>
      </c>
      <c r="P84" s="1">
        <v>1984</v>
      </c>
      <c r="Q84" s="1">
        <v>1997</v>
      </c>
      <c r="R84" s="1" t="s">
        <v>862</v>
      </c>
      <c r="T84" s="1" t="s">
        <v>617</v>
      </c>
      <c r="U84" s="1" t="s">
        <v>14</v>
      </c>
      <c r="X84" s="1">
        <v>1980</v>
      </c>
      <c r="Y84" s="1" t="s">
        <v>79</v>
      </c>
      <c r="AA84" s="1" t="s">
        <v>56</v>
      </c>
      <c r="AB84" s="1" t="s">
        <v>56</v>
      </c>
      <c r="AI84" s="1" t="s">
        <v>56</v>
      </c>
      <c r="AJ84" s="1">
        <v>47</v>
      </c>
      <c r="AK84" s="1" t="s">
        <v>110</v>
      </c>
      <c r="AN84" s="1" t="s">
        <v>864</v>
      </c>
    </row>
    <row r="85" spans="1:41" x14ac:dyDescent="0.2">
      <c r="A85" s="1" t="s">
        <v>179</v>
      </c>
      <c r="B85" s="1" t="str">
        <f t="shared" si="2"/>
        <v>0084_gold_drc_mongbwalu_dala_mining_region</v>
      </c>
      <c r="C85" s="1" t="str">
        <f>_xlfn.CONCAT("s",0,RIGHT(A85,3), "_",_xlfn.XLOOKUP(R85,country_code_lookup!$A$1:$A$247,country_code_lookup!$C$1:$C$247),"_", LOWER(LEFT(U85,4)))</f>
        <v>s0084_COD_gold</v>
      </c>
      <c r="D85" s="1" t="str">
        <f>IF(OR(F85="NA",RIGHT(E85,4)="TSTM"), _xlfn.CONCAT("pTSTM_", C85), _xlfn.CONCAT(_xlfn.XLOOKUP(F85,profile_data!$C$2:$C$174,profile_data!$B$2:$B$174), "_",C85))</f>
        <v>p0019_COD_s0084_COD_gold</v>
      </c>
      <c r="E85" s="1" t="s">
        <v>919</v>
      </c>
      <c r="F85" s="1" t="s">
        <v>908</v>
      </c>
      <c r="J85" s="1" t="s">
        <v>908</v>
      </c>
      <c r="K85" s="1" t="str">
        <f t="shared" si="3"/>
        <v>true</v>
      </c>
      <c r="L85" s="1" t="s">
        <v>1013</v>
      </c>
      <c r="M85" s="1" t="s">
        <v>1182</v>
      </c>
      <c r="N85" s="1">
        <v>73</v>
      </c>
      <c r="P85" s="1">
        <v>1984</v>
      </c>
      <c r="Q85" s="1">
        <v>2006</v>
      </c>
      <c r="R85" s="1" t="s">
        <v>862</v>
      </c>
      <c r="T85" s="1" t="s">
        <v>617</v>
      </c>
      <c r="U85" s="1" t="s">
        <v>14</v>
      </c>
      <c r="V85" s="1" t="s">
        <v>915</v>
      </c>
      <c r="X85" s="1">
        <v>2010</v>
      </c>
      <c r="Y85" s="1" t="s">
        <v>80</v>
      </c>
      <c r="AA85" s="1" t="s">
        <v>56</v>
      </c>
      <c r="AB85" s="1" t="s">
        <v>56</v>
      </c>
      <c r="AI85" s="1" t="s">
        <v>56</v>
      </c>
      <c r="AJ85" s="1">
        <v>73</v>
      </c>
      <c r="AK85" s="1" t="s">
        <v>110</v>
      </c>
      <c r="AN85" s="1" t="s">
        <v>920</v>
      </c>
      <c r="AO85" s="1" t="s">
        <v>2357</v>
      </c>
    </row>
    <row r="86" spans="1:41" x14ac:dyDescent="0.2">
      <c r="A86" s="1" t="s">
        <v>180</v>
      </c>
      <c r="B86" s="1" t="str">
        <f t="shared" si="2"/>
        <v>0085_gold_drc_mongbwalu_mining_region</v>
      </c>
      <c r="C86" s="1" t="str">
        <f>_xlfn.CONCAT("s",0,RIGHT(A86,3), "_",_xlfn.XLOOKUP(R86,country_code_lookup!$A$1:$A$247,country_code_lookup!$C$1:$C$247),"_", LOWER(LEFT(U86,4)))</f>
        <v>s0085_COD_gold</v>
      </c>
      <c r="D86" s="1" t="str">
        <f>IF(OR(F86="NA",RIGHT(E86,4)="TSTM"), _xlfn.CONCAT("pTSTM_", C86), _xlfn.CONCAT(_xlfn.XLOOKUP(F86,profile_data!$C$2:$C$174,profile_data!$B$2:$B$174), "_",C86))</f>
        <v>p0019_COD_s0085_COD_gold</v>
      </c>
      <c r="E86" s="1" t="s">
        <v>908</v>
      </c>
      <c r="F86" s="1" t="s">
        <v>908</v>
      </c>
      <c r="J86" s="1" t="s">
        <v>908</v>
      </c>
      <c r="K86" s="1" t="str">
        <f t="shared" si="3"/>
        <v>true</v>
      </c>
      <c r="L86" s="1" t="s">
        <v>1013</v>
      </c>
      <c r="M86" s="1" t="s">
        <v>1182</v>
      </c>
      <c r="N86" s="1">
        <v>73</v>
      </c>
      <c r="P86" s="1">
        <v>1984</v>
      </c>
      <c r="Q86" s="1">
        <v>2006</v>
      </c>
      <c r="R86" s="1" t="s">
        <v>862</v>
      </c>
      <c r="T86" s="1" t="s">
        <v>617</v>
      </c>
      <c r="U86" s="1" t="s">
        <v>14</v>
      </c>
      <c r="V86" s="1" t="s">
        <v>915</v>
      </c>
      <c r="X86" s="1">
        <v>2007</v>
      </c>
      <c r="Y86" s="1" t="s">
        <v>79</v>
      </c>
      <c r="AA86" s="1" t="s">
        <v>56</v>
      </c>
      <c r="AB86" s="1" t="s">
        <v>56</v>
      </c>
      <c r="AI86" s="1" t="s">
        <v>56</v>
      </c>
      <c r="AJ86" s="1">
        <v>73</v>
      </c>
      <c r="AK86" s="1" t="s">
        <v>110</v>
      </c>
      <c r="AN86" s="1" t="s">
        <v>952</v>
      </c>
    </row>
    <row r="87" spans="1:41" x14ac:dyDescent="0.2">
      <c r="A87" s="1" t="s">
        <v>181</v>
      </c>
      <c r="B87" s="1" t="str">
        <f t="shared" si="2"/>
        <v>0086_gold_drc_nizi_river_agm_region</v>
      </c>
      <c r="C87" s="1" t="str">
        <f>_xlfn.CONCAT("s",0,RIGHT(A87,3), "_",_xlfn.XLOOKUP(R87,country_code_lookup!$A$1:$A$247,country_code_lookup!$C$1:$C$247),"_", LOWER(LEFT(U87,4)))</f>
        <v>s0086_COD_gold</v>
      </c>
      <c r="D87" s="1" t="str">
        <f>IF(OR(F87="NA",RIGHT(E87,4)="TSTM"), _xlfn.CONCAT("pTSTM_", C87), _xlfn.CONCAT(_xlfn.XLOOKUP(F87,profile_data!$C$2:$C$174,profile_data!$B$2:$B$174), "_",C87))</f>
        <v>p0020_COD_s0086_COD_gold</v>
      </c>
      <c r="E87" s="1" t="s">
        <v>907</v>
      </c>
      <c r="F87" s="1" t="s">
        <v>907</v>
      </c>
      <c r="G87" s="1" t="s">
        <v>908</v>
      </c>
      <c r="J87" s="1" t="s">
        <v>907</v>
      </c>
      <c r="K87" s="1" t="str">
        <f t="shared" si="3"/>
        <v>true</v>
      </c>
      <c r="L87" s="1" t="s">
        <v>1008</v>
      </c>
      <c r="M87" s="1" t="s">
        <v>1177</v>
      </c>
      <c r="N87" s="1">
        <v>0</v>
      </c>
      <c r="P87" s="1">
        <v>1984</v>
      </c>
      <c r="Q87" s="1">
        <v>2006</v>
      </c>
      <c r="R87" s="1" t="s">
        <v>862</v>
      </c>
      <c r="T87" s="1" t="s">
        <v>617</v>
      </c>
      <c r="U87" s="1" t="s">
        <v>14</v>
      </c>
      <c r="V87" s="1" t="s">
        <v>915</v>
      </c>
      <c r="X87" s="1">
        <v>2007</v>
      </c>
      <c r="Y87" s="1" t="s">
        <v>415</v>
      </c>
      <c r="AA87" s="1" t="s">
        <v>56</v>
      </c>
      <c r="AB87" s="1" t="s">
        <v>56</v>
      </c>
      <c r="AI87" s="1" t="s">
        <v>56</v>
      </c>
      <c r="AJ87" s="1">
        <v>119</v>
      </c>
      <c r="AK87" s="1" t="s">
        <v>110</v>
      </c>
      <c r="AL87" s="1" t="s">
        <v>83</v>
      </c>
      <c r="AN87" s="1" t="s">
        <v>913</v>
      </c>
    </row>
    <row r="88" spans="1:41" x14ac:dyDescent="0.2">
      <c r="A88" s="1" t="s">
        <v>182</v>
      </c>
      <c r="B88" s="1" t="str">
        <f t="shared" si="2"/>
        <v>0087_gold_drc_nizi_river_upper_agm_region</v>
      </c>
      <c r="C88" s="1" t="str">
        <f>_xlfn.CONCAT("s",0,RIGHT(A88,3), "_",_xlfn.XLOOKUP(R88,country_code_lookup!$A$1:$A$247,country_code_lookup!$C$1:$C$247),"_", LOWER(LEFT(U88,4)))</f>
        <v>s0087_COD_gold</v>
      </c>
      <c r="D88" s="1" t="str">
        <f>IF(OR(F88="NA",RIGHT(E88,4)="TSTM"), _xlfn.CONCAT("pTSTM_", C88), _xlfn.CONCAT(_xlfn.XLOOKUP(F88,profile_data!$C$2:$C$174,profile_data!$B$2:$B$174), "_",C88))</f>
        <v>p0020_COD_s0087_COD_gold</v>
      </c>
      <c r="E88" s="1" t="s">
        <v>914</v>
      </c>
      <c r="F88" s="1" t="s">
        <v>907</v>
      </c>
      <c r="G88" s="1" t="s">
        <v>908</v>
      </c>
      <c r="J88" s="1" t="s">
        <v>907</v>
      </c>
      <c r="K88" s="1" t="str">
        <f t="shared" si="3"/>
        <v>true</v>
      </c>
      <c r="L88" s="1" t="s">
        <v>1008</v>
      </c>
      <c r="M88" s="1" t="s">
        <v>1177</v>
      </c>
      <c r="N88" s="1">
        <v>0</v>
      </c>
      <c r="P88" s="1">
        <v>1984</v>
      </c>
      <c r="Q88" s="1">
        <v>2006</v>
      </c>
      <c r="R88" s="1" t="s">
        <v>862</v>
      </c>
      <c r="T88" s="1" t="s">
        <v>617</v>
      </c>
      <c r="U88" s="1" t="s">
        <v>14</v>
      </c>
      <c r="V88" s="1" t="s">
        <v>915</v>
      </c>
      <c r="X88" s="1">
        <v>2007</v>
      </c>
      <c r="Y88" s="1" t="s">
        <v>415</v>
      </c>
      <c r="AA88" s="1" t="s">
        <v>56</v>
      </c>
      <c r="AB88" s="1" t="s">
        <v>56</v>
      </c>
      <c r="AI88" s="1" t="s">
        <v>56</v>
      </c>
      <c r="AJ88" s="1">
        <v>119</v>
      </c>
      <c r="AK88" s="1" t="s">
        <v>110</v>
      </c>
      <c r="AL88" s="1" t="s">
        <v>83</v>
      </c>
      <c r="AN88" s="1" t="s">
        <v>913</v>
      </c>
    </row>
    <row r="89" spans="1:41" x14ac:dyDescent="0.2">
      <c r="A89" s="1" t="s">
        <v>183</v>
      </c>
      <c r="B89" s="1" t="str">
        <f t="shared" si="2"/>
        <v>0088_gold_drc_numbi_mining_region</v>
      </c>
      <c r="C89" s="1" t="str">
        <f>_xlfn.CONCAT("s",0,RIGHT(A89,3), "_",_xlfn.XLOOKUP(R89,country_code_lookup!$A$1:$A$247,country_code_lookup!$C$1:$C$247),"_", LOWER(LEFT(U89,4)))</f>
        <v>s0088_COD_gold</v>
      </c>
      <c r="D89" s="1" t="e">
        <f>IF(OR(F89="NA",RIGHT(E89,4)="TSTM"), _xlfn.CONCAT("pTSTM_", C89), _xlfn.CONCAT(_xlfn.XLOOKUP(F89,profile_data!$C$2:$C$174,profile_data!$B$2:$B$174), "_",C89))</f>
        <v>#N/A</v>
      </c>
      <c r="E89" s="1" t="s">
        <v>873</v>
      </c>
      <c r="F89" s="1" t="s">
        <v>873</v>
      </c>
      <c r="K89" s="1" t="str">
        <f t="shared" si="3"/>
        <v>false</v>
      </c>
      <c r="L89" s="1" t="s">
        <v>1019</v>
      </c>
      <c r="M89" s="1" t="s">
        <v>1188</v>
      </c>
      <c r="N89" s="1">
        <v>0</v>
      </c>
      <c r="P89" s="1">
        <v>1984</v>
      </c>
      <c r="Q89" s="1">
        <v>2006</v>
      </c>
      <c r="R89" s="1" t="s">
        <v>862</v>
      </c>
      <c r="T89" s="1" t="s">
        <v>617</v>
      </c>
      <c r="U89" s="1" t="s">
        <v>14</v>
      </c>
      <c r="X89" s="1">
        <v>2007</v>
      </c>
      <c r="Y89" s="1" t="s">
        <v>80</v>
      </c>
      <c r="AA89" s="1" t="s">
        <v>62</v>
      </c>
      <c r="AB89" s="1" t="s">
        <v>56</v>
      </c>
      <c r="AN89" s="1" t="s">
        <v>874</v>
      </c>
    </row>
    <row r="90" spans="1:41" x14ac:dyDescent="0.2">
      <c r="A90" s="1" t="s">
        <v>184</v>
      </c>
      <c r="B90" s="1" t="str">
        <f t="shared" si="2"/>
        <v>0089_gold_drc_pilipili_mining_region</v>
      </c>
      <c r="C90" s="1" t="str">
        <f>_xlfn.CONCAT("s",0,RIGHT(A90,3), "_",_xlfn.XLOOKUP(R90,country_code_lookup!$A$1:$A$247,country_code_lookup!$C$1:$C$247),"_", LOWER(LEFT(U90,4)))</f>
        <v>s0089_COD_gold</v>
      </c>
      <c r="D90" s="1" t="str">
        <f>IF(OR(F90="NA",RIGHT(E90,4)="TSTM"), _xlfn.CONCAT("pTSTM_", C90), _xlfn.CONCAT(_xlfn.XLOOKUP(F90,profile_data!$C$2:$C$174,profile_data!$B$2:$B$174), "_",C90))</f>
        <v>p0019_COD_s0089_COD_gold</v>
      </c>
      <c r="E90" s="1" t="s">
        <v>918</v>
      </c>
      <c r="F90" s="1" t="s">
        <v>908</v>
      </c>
      <c r="J90" s="1" t="s">
        <v>908</v>
      </c>
      <c r="K90" s="1" t="str">
        <f t="shared" si="3"/>
        <v>true</v>
      </c>
      <c r="L90" s="1" t="s">
        <v>1013</v>
      </c>
      <c r="M90" s="1" t="s">
        <v>1182</v>
      </c>
      <c r="N90" s="1">
        <v>73</v>
      </c>
      <c r="P90" s="1">
        <v>1984</v>
      </c>
      <c r="Q90" s="1">
        <v>2006</v>
      </c>
      <c r="R90" s="1" t="s">
        <v>862</v>
      </c>
      <c r="T90" s="1" t="s">
        <v>617</v>
      </c>
      <c r="U90" s="1" t="s">
        <v>14</v>
      </c>
      <c r="V90" s="1" t="s">
        <v>915</v>
      </c>
      <c r="X90" s="1">
        <v>2007</v>
      </c>
      <c r="Y90" s="1" t="s">
        <v>79</v>
      </c>
      <c r="AA90" s="1" t="s">
        <v>56</v>
      </c>
      <c r="AB90" s="1" t="s">
        <v>56</v>
      </c>
      <c r="AI90" s="1" t="s">
        <v>56</v>
      </c>
      <c r="AJ90" s="1">
        <v>73</v>
      </c>
      <c r="AK90" s="1" t="s">
        <v>110</v>
      </c>
      <c r="AN90" s="1" t="s">
        <v>952</v>
      </c>
    </row>
    <row r="91" spans="1:41" x14ac:dyDescent="0.2">
      <c r="A91" s="1" t="s">
        <v>185</v>
      </c>
      <c r="B91" s="1" t="str">
        <f t="shared" si="2"/>
        <v>0090_gold_drc_seridi_agm_region</v>
      </c>
      <c r="C91" s="1" t="str">
        <f>_xlfn.CONCAT("s",0,RIGHT(A91,3), "_",_xlfn.XLOOKUP(R91,country_code_lookup!$A$1:$A$247,country_code_lookup!$C$1:$C$247),"_", LOWER(LEFT(U91,4)))</f>
        <v>s0090_COD_gold</v>
      </c>
      <c r="D91" s="1" t="str">
        <f>IF(OR(F91="NA",RIGHT(E91,4)="TSTM"), _xlfn.CONCAT("pTSTM_", C91), _xlfn.CONCAT(_xlfn.XLOOKUP(F91,profile_data!$C$2:$C$174,profile_data!$B$2:$B$174), "_",C91))</f>
        <v>p0021_COD_s0090_COD_gold</v>
      </c>
      <c r="E91" s="1" t="s">
        <v>928</v>
      </c>
      <c r="F91" s="1" t="s">
        <v>928</v>
      </c>
      <c r="J91" s="1" t="s">
        <v>928</v>
      </c>
      <c r="K91" s="1" t="str">
        <f t="shared" si="3"/>
        <v>true</v>
      </c>
      <c r="L91" s="1" t="s">
        <v>1020</v>
      </c>
      <c r="M91" s="1" t="s">
        <v>1189</v>
      </c>
      <c r="N91" s="1">
        <v>0</v>
      </c>
      <c r="P91" s="1">
        <v>1984</v>
      </c>
      <c r="Q91" s="1">
        <v>2006</v>
      </c>
      <c r="R91" s="1" t="s">
        <v>862</v>
      </c>
      <c r="T91" s="1" t="s">
        <v>617</v>
      </c>
      <c r="U91" s="1" t="s">
        <v>14</v>
      </c>
      <c r="V91" s="1" t="s">
        <v>915</v>
      </c>
      <c r="X91" s="1">
        <v>2008</v>
      </c>
      <c r="Y91" s="1" t="s">
        <v>80</v>
      </c>
      <c r="AA91" s="1" t="s">
        <v>62</v>
      </c>
      <c r="AB91" s="1" t="s">
        <v>56</v>
      </c>
      <c r="AN91" s="1" t="s">
        <v>929</v>
      </c>
    </row>
    <row r="92" spans="1:41" x14ac:dyDescent="0.2">
      <c r="A92" s="1" t="s">
        <v>186</v>
      </c>
      <c r="B92" s="1" t="str">
        <f t="shared" si="2"/>
        <v>0091_gold_drc_toyo_agm_region</v>
      </c>
      <c r="C92" s="1" t="str">
        <f>_xlfn.CONCAT("s",0,RIGHT(A92,3), "_",_xlfn.XLOOKUP(R92,country_code_lookup!$A$1:$A$247,country_code_lookup!$C$1:$C$247),"_", LOWER(LEFT(U92,4)))</f>
        <v>s0091_COD_gold</v>
      </c>
      <c r="D92" s="1" t="str">
        <f>IF(OR(F92="NA",RIGHT(E92,4)="TSTM"), _xlfn.CONCAT("pTSTM_", C92), _xlfn.CONCAT(_xlfn.XLOOKUP(F92,profile_data!$C$2:$C$174,profile_data!$B$2:$B$174), "_",C92))</f>
        <v>p0022_COD_s0091_COD_gold</v>
      </c>
      <c r="E92" s="1" t="s">
        <v>921</v>
      </c>
      <c r="F92" s="1" t="s">
        <v>921</v>
      </c>
      <c r="J92" s="1" t="s">
        <v>921</v>
      </c>
      <c r="K92" s="1" t="str">
        <f t="shared" si="3"/>
        <v>true</v>
      </c>
      <c r="L92" s="1" t="s">
        <v>1191</v>
      </c>
      <c r="M92" s="1" t="s">
        <v>1190</v>
      </c>
      <c r="N92" s="1">
        <v>0</v>
      </c>
      <c r="P92" s="1">
        <v>1984</v>
      </c>
      <c r="Q92" s="1">
        <v>2007</v>
      </c>
      <c r="R92" s="1" t="s">
        <v>862</v>
      </c>
      <c r="T92" s="1" t="s">
        <v>617</v>
      </c>
      <c r="U92" s="1" t="s">
        <v>14</v>
      </c>
      <c r="V92" s="1" t="s">
        <v>915</v>
      </c>
      <c r="X92" s="1">
        <v>2008</v>
      </c>
      <c r="Y92" s="1" t="s">
        <v>80</v>
      </c>
      <c r="AA92" s="1" t="s">
        <v>62</v>
      </c>
      <c r="AB92" s="1" t="s">
        <v>56</v>
      </c>
      <c r="AI92" s="1" t="s">
        <v>56</v>
      </c>
      <c r="AJ92" s="1">
        <v>479</v>
      </c>
      <c r="AK92" s="1" t="s">
        <v>110</v>
      </c>
      <c r="AL92" s="1" t="s">
        <v>83</v>
      </c>
      <c r="AN92" s="1" t="s">
        <v>922</v>
      </c>
    </row>
    <row r="93" spans="1:41" x14ac:dyDescent="0.2">
      <c r="A93" s="1" t="s">
        <v>187</v>
      </c>
      <c r="B93" s="1" t="str">
        <f t="shared" si="2"/>
        <v>0092_gold_drc_tso_river_agm_region</v>
      </c>
      <c r="C93" s="1" t="str">
        <f>_xlfn.CONCAT("s",0,RIGHT(A93,3), "_",_xlfn.XLOOKUP(R93,country_code_lookup!$A$1:$A$247,country_code_lookup!$C$1:$C$247),"_", LOWER(LEFT(U93,4)))</f>
        <v>s0092_COD_gold</v>
      </c>
      <c r="D93" s="1" t="str">
        <f>IF(OR(F93="NA",RIGHT(E93,4)="TSTM"), _xlfn.CONCAT("pTSTM_", C93), _xlfn.CONCAT(_xlfn.XLOOKUP(F93,profile_data!$C$2:$C$174,profile_data!$B$2:$B$174), "_",C93))</f>
        <v>p0020_COD_s0092_COD_gold</v>
      </c>
      <c r="E93" s="1" t="s">
        <v>911</v>
      </c>
      <c r="F93" s="1" t="s">
        <v>907</v>
      </c>
      <c r="G93" s="1" t="s">
        <v>908</v>
      </c>
      <c r="J93" s="1" t="s">
        <v>907</v>
      </c>
      <c r="K93" s="1" t="str">
        <f t="shared" si="3"/>
        <v>true</v>
      </c>
      <c r="L93" s="1" t="s">
        <v>1008</v>
      </c>
      <c r="M93" s="1" t="s">
        <v>1177</v>
      </c>
      <c r="N93" s="1">
        <v>119</v>
      </c>
      <c r="P93" s="1">
        <v>1984</v>
      </c>
      <c r="Q93" s="1">
        <v>2006</v>
      </c>
      <c r="R93" s="1" t="s">
        <v>862</v>
      </c>
      <c r="T93" s="1" t="s">
        <v>617</v>
      </c>
      <c r="U93" s="1" t="s">
        <v>14</v>
      </c>
      <c r="V93" s="1" t="s">
        <v>915</v>
      </c>
      <c r="X93" s="1">
        <v>2007</v>
      </c>
      <c r="Y93" s="1" t="s">
        <v>415</v>
      </c>
      <c r="AA93" s="1" t="s">
        <v>56</v>
      </c>
      <c r="AB93" s="1" t="s">
        <v>56</v>
      </c>
      <c r="AI93" s="1" t="s">
        <v>56</v>
      </c>
      <c r="AJ93" s="1">
        <v>119</v>
      </c>
      <c r="AK93" s="1" t="s">
        <v>110</v>
      </c>
      <c r="AL93" s="1" t="s">
        <v>83</v>
      </c>
      <c r="AN93" s="1" t="s">
        <v>912</v>
      </c>
    </row>
    <row r="94" spans="1:41" x14ac:dyDescent="0.2">
      <c r="A94" s="1" t="s">
        <v>188</v>
      </c>
      <c r="B94" s="1" t="str">
        <f t="shared" si="2"/>
        <v>0093_gold_drc_ulindi_middle_agm_region</v>
      </c>
      <c r="C94" s="1" t="str">
        <f>_xlfn.CONCAT("s",0,RIGHT(A94,3), "_",_xlfn.XLOOKUP(R94,country_code_lookup!$A$1:$A$247,country_code_lookup!$C$1:$C$247),"_", LOWER(LEFT(U94,4)))</f>
        <v>s0093_COD_gold</v>
      </c>
      <c r="D94" s="1" t="str">
        <f>IF(OR(F94="NA",RIGHT(E94,4)="TSTM"), _xlfn.CONCAT("pTSTM_", C94), _xlfn.CONCAT(_xlfn.XLOOKUP(F94,profile_data!$C$2:$C$174,profile_data!$B$2:$B$174), "_",C94))</f>
        <v>p0023_COD_s0093_COD_gold</v>
      </c>
      <c r="E94" s="1" t="s">
        <v>870</v>
      </c>
      <c r="F94" s="1" t="s">
        <v>870</v>
      </c>
      <c r="J94" s="1" t="s">
        <v>870</v>
      </c>
      <c r="K94" s="1" t="str">
        <f t="shared" si="3"/>
        <v>true</v>
      </c>
      <c r="L94" s="1" t="s">
        <v>1021</v>
      </c>
      <c r="M94" s="1" t="s">
        <v>1192</v>
      </c>
      <c r="N94" s="1">
        <v>0</v>
      </c>
      <c r="P94" s="1">
        <v>1984</v>
      </c>
      <c r="Q94" s="1">
        <v>1995</v>
      </c>
      <c r="R94" s="1" t="s">
        <v>862</v>
      </c>
      <c r="T94" s="1" t="s">
        <v>617</v>
      </c>
      <c r="U94" s="1" t="s">
        <v>14</v>
      </c>
      <c r="X94" s="1">
        <v>1995</v>
      </c>
      <c r="Y94" s="1" t="s">
        <v>80</v>
      </c>
      <c r="AA94" s="1" t="s">
        <v>62</v>
      </c>
      <c r="AB94" s="1" t="s">
        <v>56</v>
      </c>
      <c r="AN94" s="1" t="s">
        <v>871</v>
      </c>
    </row>
    <row r="95" spans="1:41" x14ac:dyDescent="0.2">
      <c r="A95" s="1" t="s">
        <v>189</v>
      </c>
      <c r="B95" s="1" t="str">
        <f t="shared" si="2"/>
        <v>0094_gold_ecuador_cinco_de_junio_agm_region</v>
      </c>
      <c r="C95" s="1" t="str">
        <f>_xlfn.CONCAT("s",0,RIGHT(A95,3), "_",_xlfn.XLOOKUP(R95,country_code_lookup!$A$1:$A$247,country_code_lookup!$C$1:$C$247),"_", LOWER(LEFT(U95,4)))</f>
        <v>s0094_ECU_gold</v>
      </c>
      <c r="D95" s="1" t="str">
        <f>IF(OR(F95="NA",RIGHT(E95,4)="TSTM"), _xlfn.CONCAT("pTSTM_", C95), _xlfn.CONCAT(_xlfn.XLOOKUP(F95,profile_data!$C$2:$C$174,profile_data!$B$2:$B$174), "_",C95))</f>
        <v>p0138_ECU_s0094_ECU_gold</v>
      </c>
      <c r="E95" s="1" t="s">
        <v>413</v>
      </c>
      <c r="F95" s="1" t="s">
        <v>411</v>
      </c>
      <c r="J95" s="1" t="s">
        <v>411</v>
      </c>
      <c r="K95" s="1" t="str">
        <f t="shared" si="3"/>
        <v>true</v>
      </c>
      <c r="L95" s="1" t="s">
        <v>1022</v>
      </c>
      <c r="M95" s="1" t="s">
        <v>1193</v>
      </c>
      <c r="N95" s="1">
        <v>0</v>
      </c>
      <c r="P95" s="1">
        <v>1984</v>
      </c>
      <c r="Q95" s="1">
        <v>2009</v>
      </c>
      <c r="R95" s="1" t="s">
        <v>408</v>
      </c>
      <c r="T95" s="1" t="s">
        <v>328</v>
      </c>
      <c r="U95" s="1" t="s">
        <v>14</v>
      </c>
      <c r="X95" s="1">
        <v>2009</v>
      </c>
      <c r="Y95" s="1" t="s">
        <v>79</v>
      </c>
      <c r="AA95" s="1" t="s">
        <v>56</v>
      </c>
      <c r="AN95" s="1" t="s">
        <v>412</v>
      </c>
    </row>
    <row r="96" spans="1:41" x14ac:dyDescent="0.2">
      <c r="A96" s="1" t="s">
        <v>190</v>
      </c>
      <c r="B96" s="1" t="str">
        <f t="shared" si="2"/>
        <v>0095_gold_ecuador_el_progreso_agm_region_TSTM</v>
      </c>
      <c r="C96" s="1" t="str">
        <f>_xlfn.CONCAT("s",0,RIGHT(A96,3), "_",_xlfn.XLOOKUP(R96,country_code_lookup!$A$1:$A$247,country_code_lookup!$C$1:$C$247),"_", LOWER(LEFT(U96,4)))</f>
        <v>s0095_ECU_gold</v>
      </c>
      <c r="D96" s="1" t="str">
        <f>IF(OR(F96="NA",RIGHT(E96,4)="TSTM"), _xlfn.CONCAT("pTSTM_", C96), _xlfn.CONCAT(_xlfn.XLOOKUP(F96,profile_data!$C$2:$C$174,profile_data!$B$2:$B$174), "_",C96))</f>
        <v>pTSTM_s0095_ECU_gold</v>
      </c>
      <c r="E96" s="1" t="s">
        <v>407</v>
      </c>
      <c r="F96" s="1" t="s">
        <v>410</v>
      </c>
      <c r="J96" s="1" t="s">
        <v>410</v>
      </c>
      <c r="K96" s="1" t="str">
        <f t="shared" si="3"/>
        <v>true</v>
      </c>
      <c r="L96" s="1" t="s">
        <v>1023</v>
      </c>
      <c r="M96" s="1" t="s">
        <v>1194</v>
      </c>
      <c r="N96" s="1">
        <v>0</v>
      </c>
      <c r="P96" s="1">
        <v>1984</v>
      </c>
      <c r="Q96" s="1">
        <v>2008</v>
      </c>
      <c r="R96" s="1" t="s">
        <v>408</v>
      </c>
      <c r="T96" s="1" t="s">
        <v>328</v>
      </c>
      <c r="U96" s="1" t="s">
        <v>14</v>
      </c>
      <c r="X96" s="1">
        <v>2013</v>
      </c>
      <c r="Y96" s="1" t="s">
        <v>80</v>
      </c>
      <c r="AA96" s="1" t="s">
        <v>56</v>
      </c>
      <c r="AB96" s="1" t="s">
        <v>56</v>
      </c>
      <c r="AC96" s="1">
        <v>10</v>
      </c>
      <c r="AD96" s="1" t="s">
        <v>76</v>
      </c>
      <c r="AE96" s="1" t="s">
        <v>62</v>
      </c>
      <c r="AI96" s="1" t="s">
        <v>56</v>
      </c>
      <c r="AJ96" s="1">
        <v>32</v>
      </c>
      <c r="AK96" s="1" t="s">
        <v>110</v>
      </c>
      <c r="AN96" s="1" t="s">
        <v>406</v>
      </c>
    </row>
    <row r="97" spans="1:40" x14ac:dyDescent="0.2">
      <c r="A97" s="1" t="s">
        <v>191</v>
      </c>
      <c r="B97" s="1" t="str">
        <f t="shared" si="2"/>
        <v>0096_gold_ecuador_nangartiza_conguime_agm_region</v>
      </c>
      <c r="C97" s="1" t="str">
        <f>_xlfn.CONCAT("s",0,RIGHT(A97,3), "_",_xlfn.XLOOKUP(R97,country_code_lookup!$A$1:$A$247,country_code_lookup!$C$1:$C$247),"_", LOWER(LEFT(U97,4)))</f>
        <v>s0096_ECU_gold</v>
      </c>
      <c r="D97" s="1" t="str">
        <f>IF(OR(F97="NA",RIGHT(E97,4)="TSTM"), _xlfn.CONCAT("pTSTM_", C97), _xlfn.CONCAT(_xlfn.XLOOKUP(F97,profile_data!$C$2:$C$174,profile_data!$B$2:$B$174), "_",C97))</f>
        <v>p0140_ECU_s0096_ECU_gold</v>
      </c>
      <c r="E97" s="1" t="s">
        <v>419</v>
      </c>
      <c r="F97" s="1" t="s">
        <v>418</v>
      </c>
      <c r="J97" s="1" t="s">
        <v>418</v>
      </c>
      <c r="K97" s="1" t="str">
        <f t="shared" si="3"/>
        <v>true</v>
      </c>
      <c r="L97" s="1" t="s">
        <v>1026</v>
      </c>
      <c r="M97" s="1" t="s">
        <v>1197</v>
      </c>
      <c r="N97" s="1">
        <v>0</v>
      </c>
      <c r="P97" s="1">
        <v>1984</v>
      </c>
      <c r="Q97" s="1">
        <v>2005</v>
      </c>
      <c r="R97" s="1" t="s">
        <v>408</v>
      </c>
      <c r="T97" s="1" t="s">
        <v>328</v>
      </c>
      <c r="U97" s="1" t="s">
        <v>14</v>
      </c>
      <c r="X97" s="1">
        <v>2005</v>
      </c>
      <c r="Y97" s="1" t="s">
        <v>80</v>
      </c>
      <c r="AA97" s="1" t="s">
        <v>56</v>
      </c>
      <c r="AB97" s="1" t="s">
        <v>62</v>
      </c>
      <c r="AE97" s="1" t="s">
        <v>56</v>
      </c>
      <c r="AF97" s="1">
        <v>48</v>
      </c>
      <c r="AG97" s="1" t="s">
        <v>110</v>
      </c>
      <c r="AI97" s="1" t="s">
        <v>62</v>
      </c>
      <c r="AN97" s="1" t="s">
        <v>420</v>
      </c>
    </row>
    <row r="98" spans="1:40" x14ac:dyDescent="0.2">
      <c r="A98" s="1" t="s">
        <v>192</v>
      </c>
      <c r="B98" s="1" t="str">
        <f t="shared" si="2"/>
        <v>0097_gold_ecuador_playa_de_oro_agm_region</v>
      </c>
      <c r="C98" s="1" t="str">
        <f>_xlfn.CONCAT("s",0,RIGHT(A98,3), "_",_xlfn.XLOOKUP(R98,country_code_lookup!$A$1:$A$247,country_code_lookup!$C$1:$C$247),"_", LOWER(LEFT(U98,4)))</f>
        <v>s0097_ECU_gold</v>
      </c>
      <c r="D98" s="1" t="str">
        <f>IF(OR(F98="NA",RIGHT(E98,4)="TSTM"), _xlfn.CONCAT("pTSTM_", C98), _xlfn.CONCAT(_xlfn.XLOOKUP(F98,profile_data!$C$2:$C$174,profile_data!$B$2:$B$174), "_",C98))</f>
        <v>p0138_ECU_s0097_ECU_gold</v>
      </c>
      <c r="E98" s="1" t="s">
        <v>411</v>
      </c>
      <c r="F98" s="1" t="s">
        <v>411</v>
      </c>
      <c r="J98" s="1" t="s">
        <v>411</v>
      </c>
      <c r="K98" s="1" t="str">
        <f t="shared" si="3"/>
        <v>true</v>
      </c>
      <c r="L98" s="1" t="s">
        <v>1022</v>
      </c>
      <c r="M98" s="1" t="s">
        <v>1193</v>
      </c>
      <c r="N98" s="1">
        <v>0</v>
      </c>
      <c r="P98" s="1">
        <v>1984</v>
      </c>
      <c r="Q98" s="1">
        <v>2009</v>
      </c>
      <c r="R98" s="1" t="s">
        <v>408</v>
      </c>
      <c r="T98" s="1" t="s">
        <v>328</v>
      </c>
      <c r="U98" s="1" t="s">
        <v>14</v>
      </c>
      <c r="X98" s="1">
        <v>2013</v>
      </c>
      <c r="Y98" s="1" t="s">
        <v>80</v>
      </c>
      <c r="AA98" s="1" t="s">
        <v>56</v>
      </c>
      <c r="AB98" s="1" t="s">
        <v>56</v>
      </c>
      <c r="AC98" s="1">
        <v>3</v>
      </c>
      <c r="AD98" s="1" t="s">
        <v>76</v>
      </c>
      <c r="AE98" s="1" t="s">
        <v>62</v>
      </c>
      <c r="AN98" s="1" t="s">
        <v>412</v>
      </c>
    </row>
    <row r="99" spans="1:40" x14ac:dyDescent="0.2">
      <c r="A99" s="1" t="s">
        <v>193</v>
      </c>
      <c r="B99" s="1" t="str">
        <f t="shared" si="2"/>
        <v>0098_gold_ecuador_rio_bogota_santa_rita_agm_region_TSTM</v>
      </c>
      <c r="C99" s="1" t="str">
        <f>_xlfn.CONCAT("s",0,RIGHT(A99,3), "_",_xlfn.XLOOKUP(R99,country_code_lookup!$A$1:$A$247,country_code_lookup!$C$1:$C$247),"_", LOWER(LEFT(U99,4)))</f>
        <v>s0098_ECU_gold</v>
      </c>
      <c r="D99" s="1" t="str">
        <f>IF(OR(F99="NA",RIGHT(E99,4)="TSTM"), _xlfn.CONCAT("pTSTM_", C99), _xlfn.CONCAT(_xlfn.XLOOKUP(F99,profile_data!$C$2:$C$174,profile_data!$B$2:$B$174), "_",C99))</f>
        <v>pTSTM_s0098_ECU_gold</v>
      </c>
      <c r="E99" s="1" t="s">
        <v>409</v>
      </c>
      <c r="F99" s="1" t="s">
        <v>410</v>
      </c>
      <c r="J99" s="1" t="s">
        <v>410</v>
      </c>
      <c r="K99" s="1" t="str">
        <f t="shared" si="3"/>
        <v>true</v>
      </c>
      <c r="L99" s="1" t="s">
        <v>1023</v>
      </c>
      <c r="M99" s="1" t="s">
        <v>1194</v>
      </c>
      <c r="N99" s="1">
        <v>0</v>
      </c>
      <c r="P99" s="1">
        <v>1984</v>
      </c>
      <c r="Q99" s="1">
        <v>2008</v>
      </c>
      <c r="R99" s="1" t="s">
        <v>408</v>
      </c>
      <c r="T99" s="1" t="s">
        <v>328</v>
      </c>
      <c r="U99" s="1" t="s">
        <v>14</v>
      </c>
      <c r="X99" s="1">
        <v>2013</v>
      </c>
      <c r="Y99" s="1" t="s">
        <v>80</v>
      </c>
      <c r="AA99" s="1" t="s">
        <v>56</v>
      </c>
      <c r="AB99" s="1" t="s">
        <v>56</v>
      </c>
      <c r="AC99" s="1">
        <v>10</v>
      </c>
      <c r="AD99" s="1" t="s">
        <v>76</v>
      </c>
      <c r="AE99" s="1" t="s">
        <v>62</v>
      </c>
      <c r="AI99" s="1" t="s">
        <v>56</v>
      </c>
      <c r="AJ99" s="1">
        <v>15</v>
      </c>
      <c r="AK99" s="1" t="s">
        <v>110</v>
      </c>
      <c r="AN99" s="1" t="s">
        <v>406</v>
      </c>
    </row>
    <row r="100" spans="1:40" x14ac:dyDescent="0.2">
      <c r="A100" s="1" t="s">
        <v>194</v>
      </c>
      <c r="B100" s="1" t="str">
        <f t="shared" si="2"/>
        <v>0099_gold_ecuador_rio_calera_agm_region</v>
      </c>
      <c r="C100" s="1" t="str">
        <f>_xlfn.CONCAT("s",0,RIGHT(A100,3), "_",_xlfn.XLOOKUP(R100,country_code_lookup!$A$1:$A$247,country_code_lookup!$C$1:$C$247),"_", LOWER(LEFT(U100,4)))</f>
        <v>s0099_ECU_gold</v>
      </c>
      <c r="D100" s="1" t="str">
        <f>IF(OR(F100="NA",RIGHT(E100,4)="TSTM"), _xlfn.CONCAT("pTSTM_", C100), _xlfn.CONCAT(_xlfn.XLOOKUP(F100,profile_data!$C$2:$C$174,profile_data!$B$2:$B$174), "_",C100))</f>
        <v>p0136_ECU_s0099_ECU_gold</v>
      </c>
      <c r="E100" s="1" t="s">
        <v>422</v>
      </c>
      <c r="F100" s="1" t="s">
        <v>422</v>
      </c>
      <c r="J100" s="1" t="s">
        <v>422</v>
      </c>
      <c r="K100" s="1" t="str">
        <f t="shared" si="3"/>
        <v>true</v>
      </c>
      <c r="L100" s="1" t="s">
        <v>1024</v>
      </c>
      <c r="M100" s="1" t="s">
        <v>1195</v>
      </c>
      <c r="N100" s="1">
        <v>0</v>
      </c>
      <c r="P100" s="1">
        <v>2000</v>
      </c>
      <c r="Q100" s="1">
        <v>2005</v>
      </c>
      <c r="R100" s="1" t="s">
        <v>408</v>
      </c>
      <c r="T100" s="1" t="s">
        <v>328</v>
      </c>
      <c r="U100" s="1" t="s">
        <v>14</v>
      </c>
      <c r="X100" s="1">
        <v>1980</v>
      </c>
      <c r="Y100" s="1" t="s">
        <v>79</v>
      </c>
      <c r="AA100" s="1" t="s">
        <v>62</v>
      </c>
      <c r="AB100" s="1" t="s">
        <v>56</v>
      </c>
      <c r="AC100" s="1">
        <v>20</v>
      </c>
      <c r="AD100" s="1" t="s">
        <v>76</v>
      </c>
      <c r="AN100" s="1" t="s">
        <v>956</v>
      </c>
    </row>
    <row r="101" spans="1:40" x14ac:dyDescent="0.2">
      <c r="A101" s="1" t="s">
        <v>195</v>
      </c>
      <c r="B101" s="1" t="str">
        <f t="shared" si="2"/>
        <v>0100_gold_ecuador_rio_nambija_agm_region</v>
      </c>
      <c r="C101" s="1" t="str">
        <f>_xlfn.CONCAT("s",0,RIGHT(A101,3), "_",_xlfn.XLOOKUP(R101,country_code_lookup!$A$1:$A$247,country_code_lookup!$C$1:$C$247),"_", LOWER(LEFT(U101,4)))</f>
        <v>s0100_ECU_gold</v>
      </c>
      <c r="D101" s="1" t="str">
        <f>IF(OR(F101="NA",RIGHT(E101,4)="TSTM"), _xlfn.CONCAT("pTSTM_", C101), _xlfn.CONCAT(_xlfn.XLOOKUP(F101,profile_data!$C$2:$C$174,profile_data!$B$2:$B$174), "_",C101))</f>
        <v>p0137_ECU_s0100_ECU_gold</v>
      </c>
      <c r="E101" s="1" t="s">
        <v>421</v>
      </c>
      <c r="F101" s="1" t="s">
        <v>421</v>
      </c>
      <c r="G101" s="1" t="s">
        <v>418</v>
      </c>
      <c r="J101" s="1" t="s">
        <v>421</v>
      </c>
      <c r="K101" s="1" t="str">
        <f t="shared" si="3"/>
        <v>true</v>
      </c>
      <c r="L101" s="1" t="s">
        <v>1313</v>
      </c>
      <c r="M101" s="1" t="s">
        <v>1196</v>
      </c>
      <c r="N101" s="1">
        <v>0</v>
      </c>
      <c r="P101" s="1">
        <v>1984</v>
      </c>
      <c r="Q101" s="1">
        <v>2013</v>
      </c>
      <c r="R101" s="1" t="s">
        <v>408</v>
      </c>
      <c r="T101" s="1" t="s">
        <v>328</v>
      </c>
      <c r="U101" s="1" t="s">
        <v>14</v>
      </c>
      <c r="X101" s="1">
        <v>2013</v>
      </c>
      <c r="Y101" s="1" t="s">
        <v>79</v>
      </c>
      <c r="AA101" s="1" t="s">
        <v>62</v>
      </c>
      <c r="AB101" s="1" t="s">
        <v>56</v>
      </c>
      <c r="AC101" s="1">
        <v>10</v>
      </c>
      <c r="AD101" s="1" t="s">
        <v>76</v>
      </c>
      <c r="AE101" s="1" t="s">
        <v>62</v>
      </c>
      <c r="AI101" s="1" t="s">
        <v>56</v>
      </c>
      <c r="AJ101" s="1">
        <v>93</v>
      </c>
      <c r="AK101" s="1" t="s">
        <v>110</v>
      </c>
      <c r="AL101" s="1" t="s">
        <v>83</v>
      </c>
      <c r="AN101" s="1" t="s">
        <v>957</v>
      </c>
    </row>
    <row r="102" spans="1:40" x14ac:dyDescent="0.2">
      <c r="A102" s="1" t="s">
        <v>196</v>
      </c>
      <c r="B102" s="1" t="str">
        <f t="shared" si="2"/>
        <v>0101_gold_ecuador_rio_rircay_agm_region</v>
      </c>
      <c r="C102" s="1" t="str">
        <f>_xlfn.CONCAT("s",0,RIGHT(A102,3), "_",_xlfn.XLOOKUP(R102,country_code_lookup!$A$1:$A$247,country_code_lookup!$C$1:$C$247),"_", LOWER(LEFT(U102,4)))</f>
        <v>s0101_ECU_gold</v>
      </c>
      <c r="D102" s="1" t="str">
        <f>IF(OR(F102="NA",RIGHT(E102,4)="TSTM"), _xlfn.CONCAT("pTSTM_", C102), _xlfn.CONCAT(_xlfn.XLOOKUP(F102,profile_data!$C$2:$C$174,profile_data!$B$2:$B$174), "_",C102))</f>
        <v>p0139_ECU_s0101_ECU_gold</v>
      </c>
      <c r="E102" s="1" t="s">
        <v>414</v>
      </c>
      <c r="F102" s="1" t="s">
        <v>414</v>
      </c>
      <c r="J102" s="1" t="s">
        <v>414</v>
      </c>
      <c r="K102" s="1" t="str">
        <f t="shared" si="3"/>
        <v>true</v>
      </c>
      <c r="L102" s="1" t="s">
        <v>1025</v>
      </c>
      <c r="M102" s="1" t="s">
        <v>1198</v>
      </c>
      <c r="N102" s="1">
        <v>0</v>
      </c>
      <c r="P102" s="1">
        <v>1984</v>
      </c>
      <c r="Q102" s="1">
        <v>2002</v>
      </c>
      <c r="R102" s="1" t="s">
        <v>408</v>
      </c>
      <c r="T102" s="1" t="s">
        <v>328</v>
      </c>
      <c r="U102" s="1" t="s">
        <v>14</v>
      </c>
      <c r="W102" s="1" t="s">
        <v>416</v>
      </c>
      <c r="X102" s="1">
        <v>2003</v>
      </c>
      <c r="Y102" s="1" t="s">
        <v>415</v>
      </c>
      <c r="AA102" s="1" t="s">
        <v>62</v>
      </c>
      <c r="AB102" s="1" t="s">
        <v>56</v>
      </c>
      <c r="AC102" s="1">
        <v>30</v>
      </c>
      <c r="AD102" s="1" t="s">
        <v>76</v>
      </c>
      <c r="AN102" s="1" t="s">
        <v>417</v>
      </c>
    </row>
    <row r="103" spans="1:40" x14ac:dyDescent="0.2">
      <c r="A103" s="1" t="s">
        <v>197</v>
      </c>
      <c r="B103" s="1" t="str">
        <f t="shared" si="2"/>
        <v>0102_gold_ecuador_shaime_agm_region</v>
      </c>
      <c r="C103" s="1" t="str">
        <f>_xlfn.CONCAT("s",0,RIGHT(A103,3), "_",_xlfn.XLOOKUP(R103,country_code_lookup!$A$1:$A$247,country_code_lookup!$C$1:$C$247),"_", LOWER(LEFT(U103,4)))</f>
        <v>s0102_ECU_gold</v>
      </c>
      <c r="D103" s="1" t="str">
        <f>IF(OR(F103="NA",RIGHT(E103,4)="TSTM"), _xlfn.CONCAT("pTSTM_", C103), _xlfn.CONCAT(_xlfn.XLOOKUP(F103,profile_data!$C$2:$C$174,profile_data!$B$2:$B$174), "_",C103))</f>
        <v>p0140_ECU_s0102_ECU_gold</v>
      </c>
      <c r="E103" s="1" t="s">
        <v>418</v>
      </c>
      <c r="F103" s="1" t="s">
        <v>418</v>
      </c>
      <c r="J103" s="1" t="s">
        <v>411</v>
      </c>
      <c r="K103" s="1" t="str">
        <f t="shared" si="3"/>
        <v>false</v>
      </c>
      <c r="L103" s="1" t="s">
        <v>1026</v>
      </c>
      <c r="M103" s="1" t="s">
        <v>1197</v>
      </c>
      <c r="N103" s="1">
        <v>0</v>
      </c>
      <c r="P103" s="1">
        <v>1984</v>
      </c>
      <c r="Q103" s="1">
        <v>2009</v>
      </c>
      <c r="R103" s="1" t="s">
        <v>408</v>
      </c>
      <c r="T103" s="1" t="s">
        <v>328</v>
      </c>
      <c r="U103" s="1" t="s">
        <v>14</v>
      </c>
      <c r="X103" s="1">
        <v>2013</v>
      </c>
      <c r="Y103" s="1" t="s">
        <v>79</v>
      </c>
      <c r="AA103" s="1" t="s">
        <v>56</v>
      </c>
      <c r="AB103" s="1" t="s">
        <v>62</v>
      </c>
    </row>
    <row r="104" spans="1:40" x14ac:dyDescent="0.2">
      <c r="A104" s="1" t="s">
        <v>198</v>
      </c>
      <c r="B104" s="1" t="str">
        <f t="shared" si="2"/>
        <v>0103_gold_ecuador_tululbi_agm_region</v>
      </c>
      <c r="C104" s="1" t="str">
        <f>_xlfn.CONCAT("s",0,RIGHT(A104,3), "_",_xlfn.XLOOKUP(R104,country_code_lookup!$A$1:$A$247,country_code_lookup!$C$1:$C$247),"_", LOWER(LEFT(U104,4)))</f>
        <v>s0103_ECU_gold</v>
      </c>
      <c r="D104" s="1" t="str">
        <f>IF(OR(F104="NA",RIGHT(E104,4)="TSTM"), _xlfn.CONCAT("pTSTM_", C104), _xlfn.CONCAT(_xlfn.XLOOKUP(F104,profile_data!$C$2:$C$174,profile_data!$B$2:$B$174), "_",C104))</f>
        <v>p0141_ECU_s0103_ECU_gold</v>
      </c>
      <c r="E104" s="1" t="s">
        <v>410</v>
      </c>
      <c r="F104" s="1" t="s">
        <v>410</v>
      </c>
      <c r="J104" s="1" t="s">
        <v>410</v>
      </c>
      <c r="K104" s="1" t="str">
        <f t="shared" si="3"/>
        <v>true</v>
      </c>
      <c r="L104" s="1" t="s">
        <v>1023</v>
      </c>
      <c r="M104" s="1" t="s">
        <v>1194</v>
      </c>
      <c r="N104" s="1">
        <v>0</v>
      </c>
      <c r="P104" s="1">
        <v>1984</v>
      </c>
      <c r="Q104" s="1">
        <v>2008</v>
      </c>
      <c r="R104" s="1" t="s">
        <v>408</v>
      </c>
      <c r="T104" s="1" t="s">
        <v>328</v>
      </c>
      <c r="U104" s="1" t="s">
        <v>14</v>
      </c>
      <c r="X104" s="1">
        <v>2009</v>
      </c>
      <c r="Y104" s="1" t="s">
        <v>80</v>
      </c>
      <c r="AA104" s="1" t="s">
        <v>56</v>
      </c>
      <c r="AB104" s="1" t="s">
        <v>62</v>
      </c>
      <c r="AC104" s="1" t="s">
        <v>77</v>
      </c>
      <c r="AD104" s="1" t="s">
        <v>77</v>
      </c>
      <c r="AN104" s="1" t="s">
        <v>958</v>
      </c>
    </row>
    <row r="105" spans="1:40" x14ac:dyDescent="0.2">
      <c r="A105" s="1" t="s">
        <v>199</v>
      </c>
      <c r="B105" s="1" t="str">
        <f t="shared" si="2"/>
        <v>0104_gold_french_guiana_cocoye_agm_region</v>
      </c>
      <c r="C105" s="1" t="str">
        <f>_xlfn.CONCAT("s",0,RIGHT(A105,3), "_",_xlfn.XLOOKUP(R105,country_code_lookup!$A$1:$A$247,country_code_lookup!$C$1:$C$247),"_", LOWER(LEFT(U105,4)))</f>
        <v>s0104_GUF_gold</v>
      </c>
      <c r="D105" s="1" t="str">
        <f>IF(OR(F105="NA",RIGHT(E105,4)="TSTM"), _xlfn.CONCAT("pTSTM_", C105), _xlfn.CONCAT(_xlfn.XLOOKUP(F105,profile_data!$C$2:$C$174,profile_data!$B$2:$B$174), "_",C105))</f>
        <v>p0142_GUF_s0104_GUF_gold</v>
      </c>
      <c r="E105" s="1" t="s">
        <v>455</v>
      </c>
      <c r="F105" s="1" t="s">
        <v>455</v>
      </c>
      <c r="G105" s="1" t="s">
        <v>459</v>
      </c>
      <c r="J105" s="1" t="s">
        <v>455</v>
      </c>
      <c r="K105" s="1" t="str">
        <f t="shared" si="3"/>
        <v>true</v>
      </c>
      <c r="L105" s="1" t="s">
        <v>1027</v>
      </c>
      <c r="M105" s="1" t="s">
        <v>1199</v>
      </c>
      <c r="N105" s="1">
        <v>0</v>
      </c>
      <c r="P105" s="1">
        <v>1984</v>
      </c>
      <c r="Q105" s="1">
        <v>2001</v>
      </c>
      <c r="R105" s="1" t="s">
        <v>453</v>
      </c>
      <c r="T105" s="1" t="s">
        <v>328</v>
      </c>
      <c r="U105" s="1" t="s">
        <v>14</v>
      </c>
      <c r="X105" s="1">
        <v>2003</v>
      </c>
      <c r="Y105" s="1" t="s">
        <v>79</v>
      </c>
      <c r="AI105" s="1" t="s">
        <v>56</v>
      </c>
      <c r="AJ105" s="1">
        <v>240</v>
      </c>
      <c r="AK105" s="1" t="s">
        <v>110</v>
      </c>
      <c r="AL105" s="1" t="s">
        <v>83</v>
      </c>
    </row>
    <row r="106" spans="1:40" x14ac:dyDescent="0.2">
      <c r="A106" s="1" t="s">
        <v>200</v>
      </c>
      <c r="B106" s="1" t="str">
        <f t="shared" si="2"/>
        <v>0105_gold_french_guiana_deux_branches_agm_region_TSTM</v>
      </c>
      <c r="C106" s="1" t="str">
        <f>_xlfn.CONCAT("s",0,RIGHT(A106,3), "_",_xlfn.XLOOKUP(R106,country_code_lookup!$A$1:$A$247,country_code_lookup!$C$1:$C$247),"_", LOWER(LEFT(U106,4)))</f>
        <v>s0105_GUF_gold</v>
      </c>
      <c r="D106" s="1" t="str">
        <f>IF(OR(F106="NA",RIGHT(E106,4)="TSTM"), _xlfn.CONCAT("pTSTM_", C106), _xlfn.CONCAT(_xlfn.XLOOKUP(F106,profile_data!$C$2:$C$174,profile_data!$B$2:$B$174), "_",C106))</f>
        <v>pTSTM_s0105_GUF_gold</v>
      </c>
      <c r="E106" s="1" t="s">
        <v>806</v>
      </c>
      <c r="F106" s="1" t="s">
        <v>77</v>
      </c>
      <c r="K106" s="1" t="str">
        <f t="shared" si="3"/>
        <v>false</v>
      </c>
      <c r="R106" s="1" t="s">
        <v>453</v>
      </c>
      <c r="T106" s="1" t="s">
        <v>328</v>
      </c>
      <c r="U106" s="1" t="s">
        <v>14</v>
      </c>
      <c r="X106" s="1">
        <v>1980</v>
      </c>
      <c r="Y106" s="1" t="s">
        <v>79</v>
      </c>
      <c r="AN106" s="1" t="s">
        <v>807</v>
      </c>
    </row>
    <row r="107" spans="1:40" x14ac:dyDescent="0.2">
      <c r="A107" s="1" t="s">
        <v>201</v>
      </c>
      <c r="B107" s="1" t="str">
        <f t="shared" si="2"/>
        <v>0106_gold_french_guiana_dorlin_agm_region</v>
      </c>
      <c r="C107" s="1" t="str">
        <f>_xlfn.CONCAT("s",0,RIGHT(A107,3), "_",_xlfn.XLOOKUP(R107,country_code_lookup!$A$1:$A$247,country_code_lookup!$C$1:$C$247),"_", LOWER(LEFT(U107,4)))</f>
        <v>s0106_GUF_gold</v>
      </c>
      <c r="D107" s="1" t="str">
        <f>IF(OR(F107="NA",RIGHT(E107,4)="TSTM"), _xlfn.CONCAT("pTSTM_", C107), _xlfn.CONCAT(_xlfn.XLOOKUP(F107,profile_data!$C$2:$C$174,profile_data!$B$2:$B$174), "_",C107))</f>
        <v>p0143_GUF_s0106_GUF_gold</v>
      </c>
      <c r="E107" s="1" t="s">
        <v>454</v>
      </c>
      <c r="F107" s="1" t="s">
        <v>454</v>
      </c>
      <c r="G107" s="1" t="s">
        <v>459</v>
      </c>
      <c r="J107" s="1" t="s">
        <v>454</v>
      </c>
      <c r="K107" s="1" t="str">
        <f t="shared" si="3"/>
        <v>true</v>
      </c>
      <c r="L107" s="1" t="s">
        <v>1028</v>
      </c>
      <c r="M107" s="1" t="s">
        <v>1200</v>
      </c>
      <c r="N107" s="1">
        <v>0</v>
      </c>
      <c r="P107" s="1">
        <v>1984</v>
      </c>
      <c r="Q107" s="1">
        <v>1993</v>
      </c>
      <c r="R107" s="1" t="s">
        <v>453</v>
      </c>
      <c r="T107" s="1" t="s">
        <v>328</v>
      </c>
      <c r="U107" s="1" t="s">
        <v>14</v>
      </c>
      <c r="X107" s="1">
        <v>1993</v>
      </c>
      <c r="Y107" s="1" t="s">
        <v>79</v>
      </c>
      <c r="AI107" s="1" t="s">
        <v>56</v>
      </c>
      <c r="AJ107" s="1">
        <v>115</v>
      </c>
      <c r="AK107" s="1" t="s">
        <v>110</v>
      </c>
      <c r="AL107" s="1" t="s">
        <v>83</v>
      </c>
    </row>
    <row r="108" spans="1:40" x14ac:dyDescent="0.2">
      <c r="A108" s="1" t="s">
        <v>202</v>
      </c>
      <c r="B108" s="1" t="str">
        <f t="shared" si="2"/>
        <v>0107_gold_french_guiana_mana_river_agm_region</v>
      </c>
      <c r="C108" s="1" t="str">
        <f>_xlfn.CONCAT("s",0,RIGHT(A108,3), "_",_xlfn.XLOOKUP(R108,country_code_lookup!$A$1:$A$247,country_code_lookup!$C$1:$C$247),"_", LOWER(LEFT(U108,4)))</f>
        <v>s0107_GUF_gold</v>
      </c>
      <c r="D108" s="1" t="str">
        <f>IF(OR(F108="NA",RIGHT(E108,4)="TSTM"), _xlfn.CONCAT("pTSTM_", C108), _xlfn.CONCAT(_xlfn.XLOOKUP(F108,profile_data!$C$2:$C$174,profile_data!$B$2:$B$174), "_",C108))</f>
        <v>p0144_GUF_s0107_GUF_gold</v>
      </c>
      <c r="E108" s="1" t="s">
        <v>457</v>
      </c>
      <c r="F108" s="1" t="s">
        <v>456</v>
      </c>
      <c r="J108" s="1" t="s">
        <v>456</v>
      </c>
      <c r="K108" s="1" t="str">
        <f t="shared" si="3"/>
        <v>true</v>
      </c>
      <c r="L108" s="1" t="s">
        <v>1029</v>
      </c>
      <c r="M108" s="1" t="s">
        <v>1201</v>
      </c>
      <c r="N108" s="1">
        <v>200</v>
      </c>
      <c r="P108" s="1">
        <v>1984</v>
      </c>
      <c r="Q108" s="1">
        <v>1997</v>
      </c>
      <c r="R108" s="1" t="s">
        <v>453</v>
      </c>
      <c r="T108" s="1" t="s">
        <v>328</v>
      </c>
      <c r="U108" s="1" t="s">
        <v>14</v>
      </c>
      <c r="X108" s="1">
        <v>1998</v>
      </c>
      <c r="Y108" s="1" t="s">
        <v>79</v>
      </c>
      <c r="AA108" s="1" t="s">
        <v>56</v>
      </c>
      <c r="AB108" s="1" t="s">
        <v>56</v>
      </c>
      <c r="AI108" s="1" t="s">
        <v>56</v>
      </c>
      <c r="AJ108" s="1">
        <v>200</v>
      </c>
      <c r="AK108" s="1" t="s">
        <v>110</v>
      </c>
    </row>
    <row r="109" spans="1:40" x14ac:dyDescent="0.2">
      <c r="A109" s="1" t="s">
        <v>203</v>
      </c>
      <c r="B109" s="1" t="str">
        <f t="shared" si="2"/>
        <v>0108_gold_french_guiana_maripasoula_upper_agm_region</v>
      </c>
      <c r="C109" s="1" t="str">
        <f>_xlfn.CONCAT("s",0,RIGHT(A109,3), "_",_xlfn.XLOOKUP(R109,country_code_lookup!$A$1:$A$247,country_code_lookup!$C$1:$C$247),"_", LOWER(LEFT(U109,4)))</f>
        <v>s0108_GUF_gold</v>
      </c>
      <c r="D109" s="1" t="e">
        <f>IF(OR(F109="NA",RIGHT(E109,4)="TSTM"), _xlfn.CONCAT("pTSTM_", C109), _xlfn.CONCAT(_xlfn.XLOOKUP(F109,profile_data!$C$2:$C$174,profile_data!$B$2:$B$174), "_",C109))</f>
        <v>#N/A</v>
      </c>
      <c r="E109" s="1" t="s">
        <v>452</v>
      </c>
      <c r="F109" s="1" t="s">
        <v>452</v>
      </c>
      <c r="G109" s="1" t="s">
        <v>459</v>
      </c>
      <c r="K109" s="1" t="str">
        <f t="shared" si="3"/>
        <v>false</v>
      </c>
      <c r="L109" s="1" t="s">
        <v>1030</v>
      </c>
      <c r="M109" s="1" t="s">
        <v>1202</v>
      </c>
      <c r="R109" s="1" t="s">
        <v>453</v>
      </c>
      <c r="T109" s="1" t="s">
        <v>328</v>
      </c>
      <c r="U109" s="1" t="s">
        <v>14</v>
      </c>
      <c r="X109" s="1">
        <v>2013</v>
      </c>
      <c r="Y109" s="1" t="s">
        <v>79</v>
      </c>
      <c r="AI109" s="1" t="s">
        <v>56</v>
      </c>
      <c r="AJ109" s="1">
        <v>93</v>
      </c>
      <c r="AK109" s="1" t="s">
        <v>110</v>
      </c>
      <c r="AL109" s="1" t="s">
        <v>83</v>
      </c>
    </row>
    <row r="110" spans="1:40" x14ac:dyDescent="0.2">
      <c r="A110" s="1" t="s">
        <v>204</v>
      </c>
      <c r="B110" s="1" t="str">
        <f t="shared" si="2"/>
        <v>0109_gold_french_guiana_saul_agm_region</v>
      </c>
      <c r="C110" s="1" t="str">
        <f>_xlfn.CONCAT("s",0,RIGHT(A110,3), "_",_xlfn.XLOOKUP(R110,country_code_lookup!$A$1:$A$247,country_code_lookup!$C$1:$C$247),"_", LOWER(LEFT(U110,4)))</f>
        <v>s0109_GUF_gold</v>
      </c>
      <c r="D110" s="1" t="str">
        <f>IF(OR(F110="NA",RIGHT(E110,4)="TSTM"), _xlfn.CONCAT("pTSTM_", C110), _xlfn.CONCAT(_xlfn.XLOOKUP(F110,profile_data!$C$2:$C$174,profile_data!$B$2:$B$174), "_",C110))</f>
        <v>p0144_GUF_s0109_GUF_gold</v>
      </c>
      <c r="E110" s="1" t="s">
        <v>456</v>
      </c>
      <c r="F110" s="1" t="s">
        <v>456</v>
      </c>
      <c r="J110" s="1" t="s">
        <v>456</v>
      </c>
      <c r="K110" s="1" t="str">
        <f t="shared" si="3"/>
        <v>true</v>
      </c>
      <c r="L110" s="1" t="s">
        <v>1029</v>
      </c>
      <c r="M110" s="1" t="s">
        <v>1201</v>
      </c>
      <c r="N110" s="1">
        <v>0</v>
      </c>
      <c r="P110" s="1">
        <v>1984</v>
      </c>
      <c r="Q110" s="1">
        <v>1997</v>
      </c>
      <c r="R110" s="1" t="s">
        <v>453</v>
      </c>
      <c r="T110" s="1" t="s">
        <v>328</v>
      </c>
      <c r="U110" s="1" t="s">
        <v>14</v>
      </c>
      <c r="X110" s="1">
        <v>1998</v>
      </c>
      <c r="Y110" s="1" t="s">
        <v>79</v>
      </c>
      <c r="AA110" s="1" t="s">
        <v>56</v>
      </c>
      <c r="AB110" s="1" t="s">
        <v>56</v>
      </c>
    </row>
    <row r="111" spans="1:40" x14ac:dyDescent="0.2">
      <c r="A111" s="1" t="s">
        <v>205</v>
      </c>
      <c r="B111" s="1" t="str">
        <f t="shared" si="2"/>
        <v>0110_gold_gambia_koulountu_agm_region_TSTM</v>
      </c>
      <c r="C111" s="1" t="str">
        <f>_xlfn.CONCAT("s",0,RIGHT(A111,3), "_",_xlfn.XLOOKUP(R111,country_code_lookup!$A$1:$A$247,country_code_lookup!$C$1:$C$247),"_", LOWER(LEFT(U111,4)))</f>
        <v>s0110_GMB_gold</v>
      </c>
      <c r="D111" s="1" t="str">
        <f>IF(OR(F111="NA",RIGHT(E111,4)="TSTM"), _xlfn.CONCAT("pTSTM_", C111), _xlfn.CONCAT(_xlfn.XLOOKUP(F111,profile_data!$C$2:$C$174,profile_data!$B$2:$B$174), "_",C111))</f>
        <v>pTSTM_s0110_GMB_gold</v>
      </c>
      <c r="E111" s="1" t="s">
        <v>620</v>
      </c>
      <c r="F111" s="1" t="s">
        <v>77</v>
      </c>
      <c r="K111" s="1" t="str">
        <f t="shared" si="3"/>
        <v>false</v>
      </c>
      <c r="R111" s="1" t="s">
        <v>621</v>
      </c>
      <c r="T111" s="1" t="s">
        <v>617</v>
      </c>
      <c r="U111" s="1" t="s">
        <v>14</v>
      </c>
      <c r="X111" s="1">
        <v>2015</v>
      </c>
      <c r="Y111" s="1" t="s">
        <v>415</v>
      </c>
      <c r="AA111" s="1" t="s">
        <v>62</v>
      </c>
      <c r="AB111" s="1" t="s">
        <v>62</v>
      </c>
      <c r="AN111" s="1" t="s">
        <v>625</v>
      </c>
    </row>
    <row r="112" spans="1:40" x14ac:dyDescent="0.2">
      <c r="A112" s="1" t="s">
        <v>206</v>
      </c>
      <c r="B112" s="1" t="str">
        <f t="shared" si="2"/>
        <v>0111_gold_ghana_ankobra_river_agm_region</v>
      </c>
      <c r="C112" s="1" t="str">
        <f>_xlfn.CONCAT("s",0,RIGHT(A112,3), "_",_xlfn.XLOOKUP(R112,country_code_lookup!$A$1:$A$247,country_code_lookup!$C$1:$C$247),"_", LOWER(LEFT(U112,4)))</f>
        <v>s0111_GHA_gold</v>
      </c>
      <c r="D112" s="1" t="str">
        <f>IF(OR(F112="NA",RIGHT(E112,4)="TSTM"), _xlfn.CONCAT("pTSTM_", C112), _xlfn.CONCAT(_xlfn.XLOOKUP(F112,profile_data!$C$2:$C$174,profile_data!$B$2:$B$174), "_",C112))</f>
        <v>p0024_GHA_s0111_GHA_gold</v>
      </c>
      <c r="E112" s="1" t="s">
        <v>778</v>
      </c>
      <c r="F112" s="1" t="s">
        <v>777</v>
      </c>
      <c r="J112" s="1" t="s">
        <v>777</v>
      </c>
      <c r="K112" s="1" t="str">
        <f t="shared" si="3"/>
        <v>true</v>
      </c>
      <c r="L112" s="1" t="s">
        <v>1031</v>
      </c>
      <c r="M112" s="1" t="s">
        <v>1203</v>
      </c>
      <c r="N112" s="1">
        <v>0</v>
      </c>
      <c r="P112" s="1">
        <v>1984</v>
      </c>
      <c r="Q112" s="1">
        <v>2006</v>
      </c>
      <c r="R112" s="1" t="s">
        <v>772</v>
      </c>
      <c r="T112" s="1" t="s">
        <v>617</v>
      </c>
      <c r="U112" s="1" t="s">
        <v>14</v>
      </c>
      <c r="X112" s="1">
        <v>2008</v>
      </c>
      <c r="Y112" s="1" t="s">
        <v>80</v>
      </c>
      <c r="AA112" s="1" t="s">
        <v>62</v>
      </c>
      <c r="AB112" s="1" t="s">
        <v>56</v>
      </c>
      <c r="AN112" s="1" t="s">
        <v>779</v>
      </c>
    </row>
    <row r="113" spans="1:40" x14ac:dyDescent="0.2">
      <c r="A113" s="1" t="s">
        <v>207</v>
      </c>
      <c r="B113" s="1" t="str">
        <f t="shared" si="2"/>
        <v>0112_gold_ghana_kumasi_agm_region</v>
      </c>
      <c r="C113" s="1" t="str">
        <f>_xlfn.CONCAT("s",0,RIGHT(A113,3), "_",_xlfn.XLOOKUP(R113,country_code_lookup!$A$1:$A$247,country_code_lookup!$C$1:$C$247),"_", LOWER(LEFT(U113,4)))</f>
        <v>s0112_GHA_gold</v>
      </c>
      <c r="D113" s="1" t="str">
        <f>IF(OR(F113="NA",RIGHT(E113,4)="TSTM"), _xlfn.CONCAT("pTSTM_", C113), _xlfn.CONCAT(_xlfn.XLOOKUP(F113,profile_data!$C$2:$C$174,profile_data!$B$2:$B$174), "_",C113))</f>
        <v>p0025_GHA_s0112_GHA_gold</v>
      </c>
      <c r="E113" s="1" t="s">
        <v>770</v>
      </c>
      <c r="F113" s="1" t="s">
        <v>771</v>
      </c>
      <c r="G113" s="1" t="s">
        <v>774</v>
      </c>
      <c r="J113" s="1" t="s">
        <v>771</v>
      </c>
      <c r="K113" s="1" t="str">
        <f t="shared" si="3"/>
        <v>true</v>
      </c>
      <c r="L113" s="1" t="s">
        <v>1032</v>
      </c>
      <c r="M113" s="1" t="s">
        <v>1204</v>
      </c>
      <c r="N113" s="1">
        <v>0</v>
      </c>
      <c r="P113" s="1">
        <v>1984</v>
      </c>
      <c r="Q113" s="1">
        <v>2008</v>
      </c>
      <c r="R113" s="1" t="s">
        <v>772</v>
      </c>
      <c r="T113" s="1" t="s">
        <v>617</v>
      </c>
      <c r="U113" s="1" t="s">
        <v>14</v>
      </c>
      <c r="X113" s="1">
        <v>2010</v>
      </c>
      <c r="Y113" s="1" t="s">
        <v>79</v>
      </c>
      <c r="AA113" s="1" t="s">
        <v>62</v>
      </c>
      <c r="AB113" s="1" t="s">
        <v>56</v>
      </c>
      <c r="AN113" s="1" t="s">
        <v>773</v>
      </c>
    </row>
    <row r="114" spans="1:40" x14ac:dyDescent="0.2">
      <c r="A114" s="1" t="s">
        <v>208</v>
      </c>
      <c r="B114" s="1" t="str">
        <f t="shared" si="2"/>
        <v>0113_gold_ghana_pra_up_agm_region</v>
      </c>
      <c r="C114" s="1" t="str">
        <f>_xlfn.CONCAT("s",0,RIGHT(A114,3), "_",_xlfn.XLOOKUP(R114,country_code_lookup!$A$1:$A$247,country_code_lookup!$C$1:$C$247),"_", LOWER(LEFT(U114,4)))</f>
        <v>s0113_GHA_gold</v>
      </c>
      <c r="D114" s="1" t="str">
        <f>IF(OR(F114="NA",RIGHT(E114,4)="TSTM"), _xlfn.CONCAT("pTSTM_", C114), _xlfn.CONCAT(_xlfn.XLOOKUP(F114,profile_data!$C$2:$C$174,profile_data!$B$2:$B$174), "_",C114))</f>
        <v>p0026_GHA_s0113_GHA_gold</v>
      </c>
      <c r="E114" s="1" t="s">
        <v>775</v>
      </c>
      <c r="F114" s="1" t="s">
        <v>776</v>
      </c>
      <c r="G114" s="1" t="s">
        <v>774</v>
      </c>
      <c r="J114" s="1" t="s">
        <v>776</v>
      </c>
      <c r="K114" s="1" t="str">
        <f t="shared" si="3"/>
        <v>true</v>
      </c>
      <c r="L114" s="1" t="s">
        <v>1033</v>
      </c>
      <c r="M114" s="1" t="s">
        <v>1205</v>
      </c>
      <c r="N114" s="1">
        <v>0</v>
      </c>
      <c r="P114" s="1">
        <v>1984</v>
      </c>
      <c r="Q114" s="1">
        <v>2008</v>
      </c>
      <c r="R114" s="1" t="s">
        <v>772</v>
      </c>
      <c r="T114" s="1" t="s">
        <v>617</v>
      </c>
      <c r="U114" s="1" t="s">
        <v>14</v>
      </c>
      <c r="X114" s="1">
        <v>2010</v>
      </c>
      <c r="Y114" s="1" t="s">
        <v>79</v>
      </c>
      <c r="AA114" s="1" t="s">
        <v>62</v>
      </c>
      <c r="AN114" s="1" t="s">
        <v>773</v>
      </c>
    </row>
    <row r="115" spans="1:40" x14ac:dyDescent="0.2">
      <c r="A115" s="1" t="s">
        <v>209</v>
      </c>
      <c r="B115" s="1" t="str">
        <f t="shared" si="2"/>
        <v>0114_gold_ghana_tano_river_agm_region</v>
      </c>
      <c r="C115" s="1" t="str">
        <f>_xlfn.CONCAT("s",0,RIGHT(A115,3), "_",_xlfn.XLOOKUP(R115,country_code_lookup!$A$1:$A$247,country_code_lookup!$C$1:$C$247),"_", LOWER(LEFT(U115,4)))</f>
        <v>s0114_GHA_gold</v>
      </c>
      <c r="D115" s="1" t="str">
        <f>IF(OR(F115="NA",RIGHT(E115,4)="TSTM"), _xlfn.CONCAT("pTSTM_", C115), _xlfn.CONCAT(_xlfn.XLOOKUP(F115,profile_data!$C$2:$C$174,profile_data!$B$2:$B$174), "_",C115))</f>
        <v>p0028_GHA_s0114_GHA_gold</v>
      </c>
      <c r="E115" s="1" t="s">
        <v>781</v>
      </c>
      <c r="F115" s="1" t="s">
        <v>780</v>
      </c>
      <c r="J115" s="1" t="s">
        <v>780</v>
      </c>
      <c r="K115" s="1" t="str">
        <f t="shared" si="3"/>
        <v>true</v>
      </c>
      <c r="L115" s="1" t="s">
        <v>1034</v>
      </c>
      <c r="M115" s="1" t="s">
        <v>1206</v>
      </c>
      <c r="N115" s="1">
        <v>0</v>
      </c>
      <c r="P115" s="1">
        <v>1984</v>
      </c>
      <c r="Q115" s="1">
        <v>2008</v>
      </c>
      <c r="R115" s="1" t="s">
        <v>772</v>
      </c>
      <c r="T115" s="1" t="s">
        <v>617</v>
      </c>
      <c r="U115" s="1" t="s">
        <v>14</v>
      </c>
      <c r="X115" s="1">
        <v>2010</v>
      </c>
      <c r="Y115" s="1" t="s">
        <v>79</v>
      </c>
      <c r="AA115" s="1" t="s">
        <v>62</v>
      </c>
      <c r="AB115" s="1" t="s">
        <v>56</v>
      </c>
      <c r="AN115" s="1" t="s">
        <v>773</v>
      </c>
    </row>
    <row r="116" spans="1:40" x14ac:dyDescent="0.2">
      <c r="A116" s="1" t="s">
        <v>210</v>
      </c>
      <c r="B116" s="1" t="str">
        <f t="shared" si="2"/>
        <v>0115_gold_guinea_banankoro_agm_region</v>
      </c>
      <c r="C116" s="1" t="str">
        <f>_xlfn.CONCAT("s",0,RIGHT(A116,3), "_",_xlfn.XLOOKUP(R116,country_code_lookup!$A$1:$A$247,country_code_lookup!$C$1:$C$247),"_", LOWER(LEFT(U116,4)))</f>
        <v>s0115_GIN_gold</v>
      </c>
      <c r="D116" s="1" t="str">
        <f>IF(OR(F116="NA",RIGHT(E116,4)="TSTM"), _xlfn.CONCAT("pTSTM_", C116), _xlfn.CONCAT(_xlfn.XLOOKUP(F116,profile_data!$C$2:$C$174,profile_data!$B$2:$B$174), "_",C116))</f>
        <v>p0029_GIN_s0115_GIN_gold</v>
      </c>
      <c r="E116" s="1" t="s">
        <v>827</v>
      </c>
      <c r="F116" s="1" t="s">
        <v>827</v>
      </c>
      <c r="J116" s="1" t="s">
        <v>827</v>
      </c>
      <c r="K116" s="1" t="str">
        <f t="shared" si="3"/>
        <v>true</v>
      </c>
      <c r="L116" s="1" t="s">
        <v>1035</v>
      </c>
      <c r="M116" s="1" t="s">
        <v>1207</v>
      </c>
      <c r="N116" s="1">
        <v>0</v>
      </c>
      <c r="P116" s="1">
        <v>2005</v>
      </c>
      <c r="Q116" s="1">
        <v>2010</v>
      </c>
      <c r="R116" s="1" t="s">
        <v>829</v>
      </c>
      <c r="T116" s="1" t="s">
        <v>617</v>
      </c>
      <c r="U116" s="1" t="s">
        <v>14</v>
      </c>
      <c r="X116" s="1">
        <v>1980</v>
      </c>
      <c r="Y116" s="1" t="s">
        <v>79</v>
      </c>
      <c r="AA116" s="1" t="s">
        <v>62</v>
      </c>
      <c r="AB116" s="1" t="s">
        <v>56</v>
      </c>
      <c r="AN116" s="1" t="s">
        <v>828</v>
      </c>
    </row>
    <row r="117" spans="1:40" x14ac:dyDescent="0.2">
      <c r="A117" s="1" t="s">
        <v>211</v>
      </c>
      <c r="B117" s="1" t="str">
        <f t="shared" si="2"/>
        <v>0116_gold_guinea_niger_river_agm_region</v>
      </c>
      <c r="C117" s="1" t="str">
        <f>_xlfn.CONCAT("s",0,RIGHT(A117,3), "_",_xlfn.XLOOKUP(R117,country_code_lookup!$A$1:$A$247,country_code_lookup!$C$1:$C$247),"_", LOWER(LEFT(U117,4)))</f>
        <v>s0116_GIN_gold</v>
      </c>
      <c r="D117" s="1" t="str">
        <f>IF(OR(F117="NA",RIGHT(E117,4)="TSTM"), _xlfn.CONCAT("pTSTM_", C117), _xlfn.CONCAT(_xlfn.XLOOKUP(F117,profile_data!$C$2:$C$174,profile_data!$B$2:$B$174), "_",C117))</f>
        <v>p0030_GIN_s0116_GIN_gold</v>
      </c>
      <c r="E117" s="1" t="s">
        <v>855</v>
      </c>
      <c r="F117" s="1" t="s">
        <v>855</v>
      </c>
      <c r="J117" s="1" t="s">
        <v>855</v>
      </c>
      <c r="K117" s="1" t="str">
        <f t="shared" si="3"/>
        <v>true</v>
      </c>
      <c r="L117" s="1" t="s">
        <v>1036</v>
      </c>
      <c r="M117" s="1" t="s">
        <v>1208</v>
      </c>
      <c r="N117" s="1">
        <v>0</v>
      </c>
      <c r="P117" s="1">
        <v>1984</v>
      </c>
      <c r="Q117" s="1">
        <v>2013</v>
      </c>
      <c r="R117" s="1" t="s">
        <v>829</v>
      </c>
      <c r="T117" s="1" t="s">
        <v>617</v>
      </c>
      <c r="U117" s="1" t="s">
        <v>14</v>
      </c>
      <c r="X117" s="1">
        <v>2015</v>
      </c>
      <c r="Y117" s="1" t="s">
        <v>80</v>
      </c>
      <c r="AA117" s="1" t="s">
        <v>56</v>
      </c>
      <c r="AB117" s="1" t="s">
        <v>62</v>
      </c>
      <c r="AE117" s="1" t="s">
        <v>56</v>
      </c>
      <c r="AF117" s="1">
        <v>191</v>
      </c>
      <c r="AG117" s="1" t="s">
        <v>110</v>
      </c>
      <c r="AN117" s="1" t="s">
        <v>856</v>
      </c>
    </row>
    <row r="118" spans="1:40" x14ac:dyDescent="0.2">
      <c r="A118" s="1" t="s">
        <v>212</v>
      </c>
      <c r="B118" s="1" t="str">
        <f t="shared" si="2"/>
        <v>0117_gold_guyana_barama_river_agm_region</v>
      </c>
      <c r="C118" s="1" t="str">
        <f>_xlfn.CONCAT("s",0,RIGHT(A118,3), "_",_xlfn.XLOOKUP(R118,country_code_lookup!$A$1:$A$247,country_code_lookup!$C$1:$C$247),"_", LOWER(LEFT(U118,4)))</f>
        <v>s0117_GUY_gold</v>
      </c>
      <c r="D118" s="1" t="str">
        <f>IF(OR(F118="NA",RIGHT(E118,4)="TSTM"), _xlfn.CONCAT("pTSTM_", C118), _xlfn.CONCAT(_xlfn.XLOOKUP(F118,profile_data!$C$2:$C$174,profile_data!$B$2:$B$174), "_",C118))</f>
        <v>p0145_GUY_s0117_GUY_gold</v>
      </c>
      <c r="E118" s="1" t="s">
        <v>355</v>
      </c>
      <c r="F118" s="1" t="s">
        <v>355</v>
      </c>
      <c r="J118" s="1" t="s">
        <v>354</v>
      </c>
      <c r="K118" s="1" t="str">
        <f t="shared" si="3"/>
        <v>false</v>
      </c>
      <c r="L118" s="1" t="s">
        <v>1037</v>
      </c>
      <c r="M118" s="1" t="s">
        <v>1209</v>
      </c>
      <c r="N118" s="1">
        <v>0</v>
      </c>
      <c r="P118" s="1">
        <v>1984</v>
      </c>
      <c r="Q118" s="1">
        <v>2005</v>
      </c>
      <c r="R118" s="1" t="s">
        <v>346</v>
      </c>
      <c r="T118" s="1" t="s">
        <v>328</v>
      </c>
      <c r="U118" s="1" t="s">
        <v>14</v>
      </c>
      <c r="X118" s="1">
        <v>2002</v>
      </c>
      <c r="Y118" s="1" t="s">
        <v>79</v>
      </c>
      <c r="AA118" s="1" t="s">
        <v>56</v>
      </c>
      <c r="AB118" s="1" t="s">
        <v>56</v>
      </c>
      <c r="AC118" s="1">
        <v>100</v>
      </c>
      <c r="AD118" s="1" t="s">
        <v>76</v>
      </c>
      <c r="AE118" s="1" t="s">
        <v>62</v>
      </c>
      <c r="AI118" s="1" t="s">
        <v>62</v>
      </c>
      <c r="AN118" s="1" t="s">
        <v>366</v>
      </c>
    </row>
    <row r="119" spans="1:40" x14ac:dyDescent="0.2">
      <c r="A119" s="1" t="s">
        <v>213</v>
      </c>
      <c r="B119" s="1" t="str">
        <f t="shared" si="2"/>
        <v>0118_gold_guyana_barama_river_middle_agm_region</v>
      </c>
      <c r="C119" s="1" t="str">
        <f>_xlfn.CONCAT("s",0,RIGHT(A119,3), "_",_xlfn.XLOOKUP(R119,country_code_lookup!$A$1:$A$247,country_code_lookup!$C$1:$C$247),"_", LOWER(LEFT(U119,4)))</f>
        <v>s0118_GUY_gold</v>
      </c>
      <c r="D119" s="1" t="str">
        <f>IF(OR(F119="NA",RIGHT(E119,4)="TSTM"), _xlfn.CONCAT("pTSTM_", C119), _xlfn.CONCAT(_xlfn.XLOOKUP(F119,profile_data!$C$2:$C$174,profile_data!$B$2:$B$174), "_",C119))</f>
        <v>p0145_GUY_s0118_GUY_gold</v>
      </c>
      <c r="E119" s="1" t="s">
        <v>356</v>
      </c>
      <c r="F119" s="1" t="s">
        <v>355</v>
      </c>
      <c r="J119" s="1" t="s">
        <v>354</v>
      </c>
      <c r="K119" s="1" t="str">
        <f t="shared" si="3"/>
        <v>false</v>
      </c>
      <c r="L119" s="1" t="s">
        <v>1037</v>
      </c>
      <c r="M119" s="1" t="s">
        <v>1209</v>
      </c>
      <c r="N119" s="1">
        <v>0</v>
      </c>
      <c r="P119" s="1">
        <v>1984</v>
      </c>
      <c r="Q119" s="1">
        <v>2005</v>
      </c>
      <c r="R119" s="1" t="s">
        <v>346</v>
      </c>
      <c r="T119" s="1" t="s">
        <v>328</v>
      </c>
      <c r="U119" s="1" t="s">
        <v>14</v>
      </c>
      <c r="X119" s="1">
        <v>2007</v>
      </c>
      <c r="Y119" s="1" t="s">
        <v>79</v>
      </c>
      <c r="AA119" s="1" t="s">
        <v>56</v>
      </c>
      <c r="AB119" s="1" t="s">
        <v>56</v>
      </c>
      <c r="AC119" s="1">
        <v>10</v>
      </c>
      <c r="AD119" s="1" t="s">
        <v>110</v>
      </c>
      <c r="AE119" s="1" t="s">
        <v>62</v>
      </c>
      <c r="AI119" s="1" t="s">
        <v>56</v>
      </c>
      <c r="AJ119" s="1">
        <v>29</v>
      </c>
      <c r="AK119" s="1" t="s">
        <v>110</v>
      </c>
      <c r="AN119" s="1" t="s">
        <v>367</v>
      </c>
    </row>
    <row r="120" spans="1:40" x14ac:dyDescent="0.2">
      <c r="A120" s="1" t="s">
        <v>214</v>
      </c>
      <c r="B120" s="1" t="str">
        <f t="shared" si="2"/>
        <v>0119_gold_guyana_cuyuni_river_agm_region</v>
      </c>
      <c r="C120" s="1" t="str">
        <f>_xlfn.CONCAT("s",0,RIGHT(A120,3), "_",_xlfn.XLOOKUP(R120,country_code_lookup!$A$1:$A$247,country_code_lookup!$C$1:$C$247),"_", LOWER(LEFT(U120,4)))</f>
        <v>s0119_GUY_gold</v>
      </c>
      <c r="D120" s="1" t="str">
        <f>IF(OR(F120="NA",RIGHT(E120,4)="TSTM"), _xlfn.CONCAT("pTSTM_", C120), _xlfn.CONCAT(_xlfn.XLOOKUP(F120,profile_data!$C$2:$C$174,profile_data!$B$2:$B$174), "_",C120))</f>
        <v>p0146_GUY_s0119_GUY_gold</v>
      </c>
      <c r="E120" s="1" t="s">
        <v>354</v>
      </c>
      <c r="F120" s="1" t="s">
        <v>354</v>
      </c>
      <c r="J120" s="1" t="s">
        <v>354</v>
      </c>
      <c r="K120" s="1" t="str">
        <f t="shared" si="3"/>
        <v>true</v>
      </c>
      <c r="L120" s="1" t="s">
        <v>1038</v>
      </c>
      <c r="M120" s="1" t="s">
        <v>1210</v>
      </c>
      <c r="N120" s="1">
        <v>214</v>
      </c>
      <c r="P120" s="1">
        <v>1984</v>
      </c>
      <c r="Q120" s="1">
        <v>2005</v>
      </c>
      <c r="R120" s="1" t="s">
        <v>346</v>
      </c>
      <c r="T120" s="1" t="s">
        <v>328</v>
      </c>
      <c r="U120" s="1" t="s">
        <v>14</v>
      </c>
      <c r="X120" s="1">
        <v>2000</v>
      </c>
      <c r="Y120" s="1" t="s">
        <v>79</v>
      </c>
      <c r="AA120" s="1" t="s">
        <v>56</v>
      </c>
      <c r="AB120" s="1" t="s">
        <v>56</v>
      </c>
      <c r="AC120" s="1">
        <v>150</v>
      </c>
      <c r="AD120" s="1" t="s">
        <v>76</v>
      </c>
      <c r="AI120" s="1" t="s">
        <v>56</v>
      </c>
      <c r="AJ120" s="1">
        <v>214</v>
      </c>
      <c r="AK120" s="1" t="s">
        <v>110</v>
      </c>
      <c r="AN120" s="1" t="s">
        <v>365</v>
      </c>
    </row>
    <row r="121" spans="1:40" x14ac:dyDescent="0.2">
      <c r="A121" s="1" t="s">
        <v>215</v>
      </c>
      <c r="B121" s="1" t="str">
        <f t="shared" si="2"/>
        <v>0120_gold_guyana_cuyuni_river_aurora_agm_region</v>
      </c>
      <c r="C121" s="1" t="str">
        <f>_xlfn.CONCAT("s",0,RIGHT(A121,3), "_",_xlfn.XLOOKUP(R121,country_code_lookup!$A$1:$A$247,country_code_lookup!$C$1:$C$247),"_", LOWER(LEFT(U121,4)))</f>
        <v>s0120_GUY_gold</v>
      </c>
      <c r="D121" s="1" t="str">
        <f>IF(OR(F121="NA",RIGHT(E121,4)="TSTM"), _xlfn.CONCAT("pTSTM_", C121), _xlfn.CONCAT(_xlfn.XLOOKUP(F121,profile_data!$C$2:$C$174,profile_data!$B$2:$B$174), "_",C121))</f>
        <v>p0146_GUY_s0120_GUY_gold</v>
      </c>
      <c r="E121" s="1" t="s">
        <v>372</v>
      </c>
      <c r="F121" s="1" t="s">
        <v>354</v>
      </c>
      <c r="J121" s="1" t="s">
        <v>354</v>
      </c>
      <c r="K121" s="1" t="str">
        <f t="shared" si="3"/>
        <v>true</v>
      </c>
      <c r="L121" s="1" t="s">
        <v>1038</v>
      </c>
      <c r="M121" s="1" t="s">
        <v>1210</v>
      </c>
      <c r="N121" s="1">
        <v>145</v>
      </c>
      <c r="P121" s="1">
        <v>1984</v>
      </c>
      <c r="Q121" s="1">
        <v>2005</v>
      </c>
      <c r="R121" s="1" t="s">
        <v>346</v>
      </c>
      <c r="T121" s="1" t="s">
        <v>328</v>
      </c>
      <c r="U121" s="1" t="s">
        <v>14</v>
      </c>
      <c r="X121" s="1">
        <v>2005</v>
      </c>
      <c r="Y121" s="1" t="s">
        <v>80</v>
      </c>
      <c r="AA121" s="1" t="s">
        <v>56</v>
      </c>
      <c r="AB121" s="1" t="s">
        <v>56</v>
      </c>
      <c r="AC121" s="1">
        <v>75</v>
      </c>
      <c r="AD121" s="1" t="s">
        <v>76</v>
      </c>
      <c r="AE121" s="1" t="s">
        <v>62</v>
      </c>
      <c r="AI121" s="1" t="s">
        <v>56</v>
      </c>
      <c r="AJ121" s="1">
        <v>145</v>
      </c>
      <c r="AK121" s="1" t="s">
        <v>110</v>
      </c>
      <c r="AN121" s="1" t="s">
        <v>2358</v>
      </c>
    </row>
    <row r="122" spans="1:40" x14ac:dyDescent="0.2">
      <c r="A122" s="1" t="s">
        <v>216</v>
      </c>
      <c r="B122" s="1" t="str">
        <f t="shared" si="2"/>
        <v>0121_gold_guyana_cuyuni_river_aurora_upper_agm_region</v>
      </c>
      <c r="C122" s="1" t="str">
        <f>_xlfn.CONCAT("s",0,RIGHT(A122,3), "_",_xlfn.XLOOKUP(R122,country_code_lookup!$A$1:$A$247,country_code_lookup!$C$1:$C$247),"_", LOWER(LEFT(U122,4)))</f>
        <v>s0121_GUY_gold</v>
      </c>
      <c r="D122" s="1" t="str">
        <f>IF(OR(F122="NA",RIGHT(E122,4)="TSTM"), _xlfn.CONCAT("pTSTM_", C122), _xlfn.CONCAT(_xlfn.XLOOKUP(F122,profile_data!$C$2:$C$174,profile_data!$B$2:$B$174), "_",C122))</f>
        <v>p0146_GUY_s0121_GUY_gold</v>
      </c>
      <c r="E122" s="1" t="s">
        <v>373</v>
      </c>
      <c r="F122" s="1" t="s">
        <v>354</v>
      </c>
      <c r="J122" s="1" t="s">
        <v>354</v>
      </c>
      <c r="K122" s="1" t="str">
        <f t="shared" si="3"/>
        <v>true</v>
      </c>
      <c r="L122" s="1" t="s">
        <v>1038</v>
      </c>
      <c r="M122" s="1" t="s">
        <v>1210</v>
      </c>
      <c r="N122" s="1">
        <v>100</v>
      </c>
      <c r="P122" s="1">
        <v>1984</v>
      </c>
      <c r="Q122" s="1">
        <v>2005</v>
      </c>
      <c r="R122" s="1" t="s">
        <v>346</v>
      </c>
      <c r="T122" s="1" t="s">
        <v>328</v>
      </c>
      <c r="U122" s="1" t="s">
        <v>14</v>
      </c>
      <c r="X122" s="1">
        <v>2008</v>
      </c>
      <c r="Y122" s="1" t="s">
        <v>79</v>
      </c>
      <c r="AA122" s="1" t="s">
        <v>56</v>
      </c>
      <c r="AB122" s="1" t="s">
        <v>56</v>
      </c>
      <c r="AC122" s="1">
        <v>15</v>
      </c>
      <c r="AD122" s="1" t="s">
        <v>76</v>
      </c>
      <c r="AE122" s="1" t="s">
        <v>62</v>
      </c>
      <c r="AI122" s="1" t="s">
        <v>56</v>
      </c>
      <c r="AJ122" s="1">
        <v>100</v>
      </c>
      <c r="AK122" s="1" t="s">
        <v>110</v>
      </c>
      <c r="AN122" s="1" t="s">
        <v>374</v>
      </c>
    </row>
    <row r="123" spans="1:40" x14ac:dyDescent="0.2">
      <c r="A123" s="1" t="s">
        <v>217</v>
      </c>
      <c r="B123" s="1" t="str">
        <f t="shared" si="2"/>
        <v>0122_gold_guyana_essequibo_river_st_mary_agm_region</v>
      </c>
      <c r="C123" s="1" t="str">
        <f>_xlfn.CONCAT("s",0,RIGHT(A123,3), "_",_xlfn.XLOOKUP(R123,country_code_lookup!$A$1:$A$247,country_code_lookup!$C$1:$C$247),"_", LOWER(LEFT(U123,4)))</f>
        <v>s0122_GUY_gold</v>
      </c>
      <c r="D123" s="1" t="str">
        <f>IF(OR(F123="NA",RIGHT(E123,4)="TSTM"), _xlfn.CONCAT("pTSTM_", C123), _xlfn.CONCAT(_xlfn.XLOOKUP(F123,profile_data!$C$2:$C$174,profile_data!$B$2:$B$174), "_",C123))</f>
        <v>p0147_GUY_s0122_GUY_gold</v>
      </c>
      <c r="E123" s="1" t="s">
        <v>345</v>
      </c>
      <c r="F123" s="1" t="s">
        <v>345</v>
      </c>
      <c r="J123" s="1" t="s">
        <v>345</v>
      </c>
      <c r="K123" s="1" t="str">
        <f t="shared" si="3"/>
        <v>true</v>
      </c>
      <c r="L123" s="1" t="s">
        <v>1039</v>
      </c>
      <c r="M123" s="1" t="s">
        <v>1211</v>
      </c>
      <c r="N123" s="1">
        <v>0</v>
      </c>
      <c r="P123" s="1">
        <v>1984</v>
      </c>
      <c r="Q123" s="1">
        <v>1991</v>
      </c>
      <c r="R123" s="1" t="s">
        <v>346</v>
      </c>
      <c r="T123" s="1" t="s">
        <v>328</v>
      </c>
      <c r="U123" s="1" t="s">
        <v>14</v>
      </c>
      <c r="X123" s="1">
        <v>1991</v>
      </c>
      <c r="Y123" s="1" t="s">
        <v>79</v>
      </c>
      <c r="AA123" s="1" t="s">
        <v>56</v>
      </c>
      <c r="AB123" s="1" t="s">
        <v>56</v>
      </c>
      <c r="AC123" s="1">
        <v>50</v>
      </c>
      <c r="AD123" s="1" t="s">
        <v>76</v>
      </c>
      <c r="AN123" s="1" t="s">
        <v>348</v>
      </c>
    </row>
    <row r="124" spans="1:40" x14ac:dyDescent="0.2">
      <c r="A124" s="1" t="s">
        <v>218</v>
      </c>
      <c r="B124" s="1" t="str">
        <f t="shared" si="2"/>
        <v>0123_gold_guyana_kamuda_agm_region</v>
      </c>
      <c r="C124" s="1" t="str">
        <f>_xlfn.CONCAT("s",0,RIGHT(A124,3), "_",_xlfn.XLOOKUP(R124,country_code_lookup!$A$1:$A$247,country_code_lookup!$C$1:$C$247),"_", LOWER(LEFT(U124,4)))</f>
        <v>s0123_GUY_gold</v>
      </c>
      <c r="D124" s="1" t="str">
        <f>IF(OR(F124="NA",RIGHT(E124,4)="TSTM"), _xlfn.CONCAT("pTSTM_", C124), _xlfn.CONCAT(_xlfn.XLOOKUP(F124,profile_data!$C$2:$C$174,profile_data!$B$2:$B$174), "_",C124))</f>
        <v>p0148_GUY_s0123_GUY_gold</v>
      </c>
      <c r="E124" s="1" t="s">
        <v>349</v>
      </c>
      <c r="F124" s="1" t="s">
        <v>349</v>
      </c>
      <c r="J124" s="1" t="s">
        <v>349</v>
      </c>
      <c r="K124" s="1" t="str">
        <f t="shared" si="3"/>
        <v>true</v>
      </c>
      <c r="L124" s="1" t="s">
        <v>1040</v>
      </c>
      <c r="M124" s="1" t="s">
        <v>1212</v>
      </c>
      <c r="N124" s="1">
        <v>0</v>
      </c>
      <c r="P124" s="1">
        <v>1984</v>
      </c>
      <c r="Q124" s="1">
        <v>2005</v>
      </c>
      <c r="R124" s="1" t="s">
        <v>346</v>
      </c>
      <c r="T124" s="1" t="s">
        <v>328</v>
      </c>
      <c r="U124" s="1" t="s">
        <v>14</v>
      </c>
      <c r="X124" s="1">
        <v>2006</v>
      </c>
      <c r="Y124" s="1" t="s">
        <v>80</v>
      </c>
      <c r="AA124" s="1" t="s">
        <v>56</v>
      </c>
      <c r="AB124" s="1" t="s">
        <v>62</v>
      </c>
      <c r="AE124" s="1" t="s">
        <v>56</v>
      </c>
      <c r="AF124" s="1">
        <v>30</v>
      </c>
      <c r="AG124" s="1" t="s">
        <v>110</v>
      </c>
      <c r="AN124" s="1" t="s">
        <v>350</v>
      </c>
    </row>
    <row r="125" spans="1:40" x14ac:dyDescent="0.2">
      <c r="A125" s="1" t="s">
        <v>219</v>
      </c>
      <c r="B125" s="1" t="str">
        <f t="shared" si="2"/>
        <v>0124_gold_guyana_matthews_ridge_agm_region</v>
      </c>
      <c r="C125" s="1" t="str">
        <f>_xlfn.CONCAT("s",0,RIGHT(A125,3), "_",_xlfn.XLOOKUP(R125,country_code_lookup!$A$1:$A$247,country_code_lookup!$C$1:$C$247),"_", LOWER(LEFT(U125,4)))</f>
        <v>s0124_GUY_gold</v>
      </c>
      <c r="D125" s="1" t="str">
        <f>IF(OR(F125="NA",RIGHT(E125,4)="TSTM"), _xlfn.CONCAT("pTSTM_", C125), _xlfn.CONCAT(_xlfn.XLOOKUP(F125,profile_data!$C$2:$C$174,profile_data!$B$2:$B$174), "_",C125))</f>
        <v>p0150_GUY_s0124_GUY_gold</v>
      </c>
      <c r="E125" s="1" t="s">
        <v>358</v>
      </c>
      <c r="F125" s="1" t="s">
        <v>353</v>
      </c>
      <c r="J125" s="1" t="s">
        <v>353</v>
      </c>
      <c r="K125" s="1" t="str">
        <f t="shared" si="3"/>
        <v>true</v>
      </c>
      <c r="L125" s="1" t="s">
        <v>1041</v>
      </c>
      <c r="M125" s="1" t="s">
        <v>1213</v>
      </c>
      <c r="N125" s="1">
        <v>0</v>
      </c>
      <c r="P125" s="1">
        <v>2005</v>
      </c>
      <c r="Q125" s="1">
        <v>2010</v>
      </c>
      <c r="R125" s="1" t="s">
        <v>346</v>
      </c>
      <c r="T125" s="1" t="s">
        <v>328</v>
      </c>
      <c r="U125" s="1" t="s">
        <v>14</v>
      </c>
      <c r="X125" s="1">
        <v>2002</v>
      </c>
      <c r="Y125" s="1" t="s">
        <v>79</v>
      </c>
      <c r="AA125" s="1" t="s">
        <v>56</v>
      </c>
      <c r="AB125" s="1" t="s">
        <v>56</v>
      </c>
      <c r="AC125" s="1">
        <v>40</v>
      </c>
      <c r="AD125" s="1" t="s">
        <v>76</v>
      </c>
      <c r="AE125" s="1" t="s">
        <v>62</v>
      </c>
      <c r="AN125" s="1" t="s">
        <v>363</v>
      </c>
    </row>
    <row r="126" spans="1:40" x14ac:dyDescent="0.2">
      <c r="A126" s="1" t="s">
        <v>220</v>
      </c>
      <c r="B126" s="1" t="str">
        <f t="shared" si="2"/>
        <v>0125_gold_guyana_matthews_ridge_south_agm_region</v>
      </c>
      <c r="C126" s="1" t="str">
        <f>_xlfn.CONCAT("s",0,RIGHT(A126,3), "_",_xlfn.XLOOKUP(R126,country_code_lookup!$A$1:$A$247,country_code_lookup!$C$1:$C$247),"_", LOWER(LEFT(U126,4)))</f>
        <v>s0125_GUY_gold</v>
      </c>
      <c r="D126" s="1" t="str">
        <f>IF(OR(F126="NA",RIGHT(E126,4)="TSTM"), _xlfn.CONCAT("pTSTM_", C126), _xlfn.CONCAT(_xlfn.XLOOKUP(F126,profile_data!$C$2:$C$174,profile_data!$B$2:$B$174), "_",C126))</f>
        <v>p0150_GUY_s0125_GUY_gold</v>
      </c>
      <c r="E126" s="1" t="s">
        <v>357</v>
      </c>
      <c r="F126" s="1" t="s">
        <v>353</v>
      </c>
      <c r="J126" s="1" t="s">
        <v>353</v>
      </c>
      <c r="K126" s="1" t="str">
        <f t="shared" si="3"/>
        <v>true</v>
      </c>
      <c r="L126" s="1" t="s">
        <v>1041</v>
      </c>
      <c r="M126" s="1" t="s">
        <v>1213</v>
      </c>
      <c r="N126" s="1">
        <v>0</v>
      </c>
      <c r="P126" s="1">
        <v>2005</v>
      </c>
      <c r="Q126" s="1">
        <v>2010</v>
      </c>
      <c r="R126" s="1" t="s">
        <v>346</v>
      </c>
      <c r="T126" s="1" t="s">
        <v>328</v>
      </c>
      <c r="U126" s="1" t="s">
        <v>14</v>
      </c>
      <c r="X126" s="1">
        <v>2008</v>
      </c>
      <c r="Y126" s="1" t="s">
        <v>79</v>
      </c>
      <c r="AA126" s="1" t="s">
        <v>56</v>
      </c>
      <c r="AB126" s="1" t="s">
        <v>56</v>
      </c>
      <c r="AC126" s="1">
        <v>35</v>
      </c>
      <c r="AD126" s="1" t="s">
        <v>76</v>
      </c>
      <c r="AE126" s="1" t="s">
        <v>62</v>
      </c>
      <c r="AN126" s="1" t="s">
        <v>364</v>
      </c>
    </row>
    <row r="127" spans="1:40" x14ac:dyDescent="0.2">
      <c r="A127" s="1" t="s">
        <v>221</v>
      </c>
      <c r="B127" s="1" t="str">
        <f t="shared" si="2"/>
        <v>0126_gold_guyana_port_kaituma_agm_reigon</v>
      </c>
      <c r="C127" s="1" t="str">
        <f>_xlfn.CONCAT("s",0,RIGHT(A127,3), "_",_xlfn.XLOOKUP(R127,country_code_lookup!$A$1:$A$247,country_code_lookup!$C$1:$C$247),"_", LOWER(LEFT(U127,4)))</f>
        <v>s0126_GUY_gold</v>
      </c>
      <c r="D127" s="1" t="str">
        <f>IF(OR(F127="NA",RIGHT(E127,4)="TSTM"), _xlfn.CONCAT("pTSTM_", C127), _xlfn.CONCAT(_xlfn.XLOOKUP(F127,profile_data!$C$2:$C$174,profile_data!$B$2:$B$174), "_",C127))</f>
        <v>p0150_GUY_s0126_GUY_gold</v>
      </c>
      <c r="E127" s="1" t="s">
        <v>353</v>
      </c>
      <c r="F127" s="1" t="s">
        <v>353</v>
      </c>
      <c r="J127" s="1" t="s">
        <v>353</v>
      </c>
      <c r="K127" s="1" t="str">
        <f t="shared" si="3"/>
        <v>true</v>
      </c>
      <c r="L127" s="1" t="s">
        <v>1041</v>
      </c>
      <c r="M127" s="1" t="s">
        <v>1213</v>
      </c>
      <c r="N127" s="1">
        <v>35</v>
      </c>
      <c r="P127" s="1">
        <v>2005</v>
      </c>
      <c r="Q127" s="1">
        <v>2010</v>
      </c>
      <c r="R127" s="1" t="s">
        <v>346</v>
      </c>
      <c r="T127" s="1" t="s">
        <v>328</v>
      </c>
      <c r="U127" s="1" t="s">
        <v>14</v>
      </c>
      <c r="X127" s="1">
        <v>2004</v>
      </c>
      <c r="Y127" s="1" t="s">
        <v>80</v>
      </c>
      <c r="AA127" s="1" t="s">
        <v>56</v>
      </c>
      <c r="AB127" s="1" t="s">
        <v>56</v>
      </c>
      <c r="AC127" s="1">
        <v>40</v>
      </c>
      <c r="AD127" s="1" t="s">
        <v>76</v>
      </c>
      <c r="AE127" s="1" t="s">
        <v>62</v>
      </c>
      <c r="AI127" s="1" t="s">
        <v>56</v>
      </c>
      <c r="AJ127" s="1">
        <v>35</v>
      </c>
      <c r="AK127" s="1" t="s">
        <v>76</v>
      </c>
      <c r="AN127" s="1" t="s">
        <v>362</v>
      </c>
    </row>
    <row r="128" spans="1:40" x14ac:dyDescent="0.2">
      <c r="A128" s="1" t="s">
        <v>222</v>
      </c>
      <c r="B128" s="1" t="str">
        <f t="shared" si="2"/>
        <v>0127_gold_guyana_potaro_river_agm_region</v>
      </c>
      <c r="C128" s="1" t="str">
        <f>_xlfn.CONCAT("s",0,RIGHT(A128,3), "_",_xlfn.XLOOKUP(R128,country_code_lookup!$A$1:$A$247,country_code_lookup!$C$1:$C$247),"_", LOWER(LEFT(U128,4)))</f>
        <v>s0127_GUY_gold</v>
      </c>
      <c r="D128" s="1" t="str">
        <f>IF(OR(F128="NA",RIGHT(E128,4)="TSTM"), _xlfn.CONCAT("pTSTM_", C128), _xlfn.CONCAT(_xlfn.XLOOKUP(F128,profile_data!$C$2:$C$174,profile_data!$B$2:$B$174), "_",C128))</f>
        <v>p0151_GUY_s0127_GUY_gold</v>
      </c>
      <c r="E128" s="1" t="s">
        <v>370</v>
      </c>
      <c r="F128" s="1" t="s">
        <v>370</v>
      </c>
      <c r="G128" s="1" t="s">
        <v>345</v>
      </c>
      <c r="J128" s="1" t="s">
        <v>370</v>
      </c>
      <c r="K128" s="1" t="str">
        <f t="shared" si="3"/>
        <v>true</v>
      </c>
      <c r="L128" s="1" t="s">
        <v>1042</v>
      </c>
      <c r="M128" s="1" t="s">
        <v>1214</v>
      </c>
      <c r="N128" s="1">
        <v>0</v>
      </c>
      <c r="P128" s="1">
        <v>2005</v>
      </c>
      <c r="Q128" s="1">
        <v>2010</v>
      </c>
      <c r="R128" s="1" t="s">
        <v>346</v>
      </c>
      <c r="T128" s="1" t="s">
        <v>328</v>
      </c>
      <c r="U128" s="1" t="s">
        <v>14</v>
      </c>
      <c r="X128" s="1">
        <v>1994</v>
      </c>
      <c r="Y128" s="1" t="s">
        <v>80</v>
      </c>
      <c r="AA128" s="1" t="s">
        <v>62</v>
      </c>
      <c r="AB128" s="1" t="s">
        <v>56</v>
      </c>
      <c r="AC128" s="1">
        <v>35</v>
      </c>
      <c r="AD128" s="1" t="s">
        <v>76</v>
      </c>
      <c r="AE128" s="1" t="s">
        <v>56</v>
      </c>
      <c r="AF128" s="1">
        <v>35</v>
      </c>
      <c r="AG128" s="1" t="s">
        <v>110</v>
      </c>
      <c r="AI128" s="1" t="s">
        <v>56</v>
      </c>
      <c r="AJ128" s="1">
        <v>56</v>
      </c>
      <c r="AK128" s="1" t="s">
        <v>110</v>
      </c>
      <c r="AN128" s="1" t="s">
        <v>371</v>
      </c>
    </row>
    <row r="129" spans="1:40" x14ac:dyDescent="0.2">
      <c r="A129" s="1" t="s">
        <v>223</v>
      </c>
      <c r="B129" s="1" t="str">
        <f t="shared" si="2"/>
        <v>0128_gold_guyana_rio_mazaroni_upper_agm_region</v>
      </c>
      <c r="C129" s="1" t="str">
        <f>_xlfn.CONCAT("s",0,RIGHT(A129,3), "_",_xlfn.XLOOKUP(R129,country_code_lookup!$A$1:$A$247,country_code_lookup!$C$1:$C$247),"_", LOWER(LEFT(U129,4)))</f>
        <v>s0128_GUY_gold</v>
      </c>
      <c r="D129" s="1" t="str">
        <f>IF(OR(F129="NA",RIGHT(E129,4)="TSTM"), _xlfn.CONCAT("pTSTM_", C129), _xlfn.CONCAT(_xlfn.XLOOKUP(F129,profile_data!$C$2:$C$174,profile_data!$B$2:$B$174), "_",C129))</f>
        <v>p0149_GUY_s0128_GUY_gold</v>
      </c>
      <c r="E129" s="1" t="s">
        <v>351</v>
      </c>
      <c r="F129" s="1" t="s">
        <v>351</v>
      </c>
      <c r="G129" s="1" t="s">
        <v>349</v>
      </c>
      <c r="J129" s="1" t="s">
        <v>351</v>
      </c>
      <c r="K129" s="1" t="str">
        <f t="shared" si="3"/>
        <v>true</v>
      </c>
      <c r="L129" s="1" t="s">
        <v>1043</v>
      </c>
      <c r="M129" s="1" t="s">
        <v>1215</v>
      </c>
      <c r="N129" s="1">
        <v>0</v>
      </c>
      <c r="P129" s="1">
        <v>1984</v>
      </c>
      <c r="Q129" s="1">
        <v>1999</v>
      </c>
      <c r="R129" s="1" t="s">
        <v>346</v>
      </c>
      <c r="T129" s="1" t="s">
        <v>328</v>
      </c>
      <c r="U129" s="1" t="s">
        <v>14</v>
      </c>
      <c r="X129" s="1">
        <v>1999</v>
      </c>
      <c r="Y129" s="1" t="s">
        <v>79</v>
      </c>
      <c r="AA129" s="1" t="s">
        <v>62</v>
      </c>
      <c r="AB129" s="1" t="s">
        <v>56</v>
      </c>
      <c r="AC129" s="1">
        <v>100</v>
      </c>
      <c r="AD129" s="1" t="s">
        <v>76</v>
      </c>
      <c r="AI129" s="1" t="s">
        <v>56</v>
      </c>
      <c r="AJ129" s="1">
        <v>474</v>
      </c>
      <c r="AK129" s="1" t="s">
        <v>110</v>
      </c>
      <c r="AL129" s="1" t="s">
        <v>83</v>
      </c>
      <c r="AN129" s="1" t="s">
        <v>352</v>
      </c>
    </row>
    <row r="130" spans="1:40" x14ac:dyDescent="0.2">
      <c r="A130" s="1" t="s">
        <v>224</v>
      </c>
      <c r="B130" s="1" t="str">
        <f t="shared" si="2"/>
        <v>0129_gold_honduras_rio_guayape_agm_region</v>
      </c>
      <c r="C130" s="1" t="str">
        <f>_xlfn.CONCAT("s",0,RIGHT(A130,3), "_",_xlfn.XLOOKUP(R130,country_code_lookup!$A$1:$A$247,country_code_lookup!$C$1:$C$247),"_", LOWER(LEFT(U130,4)))</f>
        <v>s0129_HND_gold</v>
      </c>
      <c r="D130" s="1" t="str">
        <f>IF(OR(F130="NA",RIGHT(E130,4)="TSTM"), _xlfn.CONCAT("pTSTM_", C130), _xlfn.CONCAT(_xlfn.XLOOKUP(F130,profile_data!$C$2:$C$174,profile_data!$B$2:$B$174), "_",C130))</f>
        <v>p0080_HND_s0129_HND_gold</v>
      </c>
      <c r="E130" s="1" t="s">
        <v>487</v>
      </c>
      <c r="F130" s="1" t="s">
        <v>487</v>
      </c>
      <c r="J130" s="1" t="s">
        <v>487</v>
      </c>
      <c r="K130" s="1" t="str">
        <f t="shared" si="3"/>
        <v>true</v>
      </c>
      <c r="L130" s="1" t="s">
        <v>1044</v>
      </c>
      <c r="M130" s="1" t="s">
        <v>1216</v>
      </c>
      <c r="N130" s="1">
        <v>0</v>
      </c>
      <c r="P130" s="1">
        <v>1984</v>
      </c>
      <c r="Q130" s="1">
        <v>2010</v>
      </c>
      <c r="R130" s="1" t="s">
        <v>630</v>
      </c>
      <c r="T130" s="1" t="s">
        <v>631</v>
      </c>
      <c r="U130" s="1" t="s">
        <v>14</v>
      </c>
      <c r="X130" s="1">
        <v>2012</v>
      </c>
      <c r="Y130" s="1" t="s">
        <v>80</v>
      </c>
      <c r="AA130" s="1" t="s">
        <v>56</v>
      </c>
      <c r="AB130" s="1" t="s">
        <v>62</v>
      </c>
      <c r="AN130" s="1" t="s">
        <v>488</v>
      </c>
    </row>
    <row r="131" spans="1:40" x14ac:dyDescent="0.2">
      <c r="A131" s="1" t="s">
        <v>225</v>
      </c>
      <c r="B131" s="1" t="str">
        <f t="shared" ref="B131:B194" si="4">_xlfn.CONCAT(0,RIGHT(A131,3), "_", LOWER(LEFT(U131,4)), "_",E131)</f>
        <v>0130_gold_honduras_rio_guayape_lower_agm_region</v>
      </c>
      <c r="C131" s="1" t="str">
        <f>_xlfn.CONCAT("s",0,RIGHT(A131,3), "_",_xlfn.XLOOKUP(R131,country_code_lookup!$A$1:$A$247,country_code_lookup!$C$1:$C$247),"_", LOWER(LEFT(U131,4)))</f>
        <v>s0130_HND_gold</v>
      </c>
      <c r="D131" s="1" t="str">
        <f>IF(OR(F131="NA",RIGHT(E131,4)="TSTM"), _xlfn.CONCAT("pTSTM_", C131), _xlfn.CONCAT(_xlfn.XLOOKUP(F131,profile_data!$C$2:$C$174,profile_data!$B$2:$B$174), "_",C131))</f>
        <v>p0080_HND_s0130_HND_gold</v>
      </c>
      <c r="E131" s="1" t="s">
        <v>490</v>
      </c>
      <c r="F131" s="1" t="s">
        <v>487</v>
      </c>
      <c r="J131" s="1" t="s">
        <v>487</v>
      </c>
      <c r="K131" s="1" t="str">
        <f t="shared" ref="K131:K194" si="5">IF(J131=F131, "true",  "false")</f>
        <v>true</v>
      </c>
      <c r="L131" s="1" t="s">
        <v>1044</v>
      </c>
      <c r="M131" s="1" t="s">
        <v>1216</v>
      </c>
      <c r="N131" s="1">
        <v>0</v>
      </c>
      <c r="P131" s="1">
        <v>1984</v>
      </c>
      <c r="Q131" s="1">
        <v>2010</v>
      </c>
      <c r="R131" s="1" t="s">
        <v>630</v>
      </c>
      <c r="T131" s="1" t="s">
        <v>631</v>
      </c>
      <c r="U131" s="1" t="s">
        <v>14</v>
      </c>
      <c r="X131" s="1">
        <v>2012</v>
      </c>
      <c r="Y131" s="1" t="s">
        <v>80</v>
      </c>
      <c r="AA131" s="1" t="s">
        <v>56</v>
      </c>
      <c r="AB131" s="1" t="s">
        <v>62</v>
      </c>
      <c r="AI131" s="1" t="s">
        <v>56</v>
      </c>
      <c r="AJ131" s="1">
        <v>30</v>
      </c>
      <c r="AK131" s="1" t="s">
        <v>110</v>
      </c>
      <c r="AN131" s="1" t="s">
        <v>489</v>
      </c>
    </row>
    <row r="132" spans="1:40" x14ac:dyDescent="0.2">
      <c r="A132" s="1" t="s">
        <v>226</v>
      </c>
      <c r="B132" s="1" t="str">
        <f t="shared" si="4"/>
        <v>0131_gold_indonesia_alue_tho_agm_region</v>
      </c>
      <c r="C132" s="1" t="str">
        <f>_xlfn.CONCAT("s",0,RIGHT(A132,3), "_",_xlfn.XLOOKUP(R132,country_code_lookup!$A$1:$A$247,country_code_lookup!$C$1:$C$247),"_", LOWER(LEFT(U132,4)))</f>
        <v>s0131_IDN_gold</v>
      </c>
      <c r="D132" s="1" t="str">
        <f>IF(OR(F132="NA",RIGHT(E132,4)="TSTM"), _xlfn.CONCAT("pTSTM_", C132), _xlfn.CONCAT(_xlfn.XLOOKUP(F132,profile_data!$C$2:$C$174,profile_data!$B$2:$B$174), "_",C132))</f>
        <v>p0081_IDN_s0131_IDN_gold</v>
      </c>
      <c r="E132" s="1" t="s">
        <v>311</v>
      </c>
      <c r="F132" s="1" t="s">
        <v>311</v>
      </c>
      <c r="J132" s="1" t="s">
        <v>311</v>
      </c>
      <c r="K132" s="1" t="str">
        <f t="shared" si="5"/>
        <v>true</v>
      </c>
      <c r="L132" s="1" t="s">
        <v>1045</v>
      </c>
      <c r="M132" s="1" t="s">
        <v>1217</v>
      </c>
      <c r="N132" s="1">
        <v>0</v>
      </c>
      <c r="P132" s="1">
        <v>1984</v>
      </c>
      <c r="Q132" s="1">
        <v>2015</v>
      </c>
      <c r="R132" s="1" t="s">
        <v>82</v>
      </c>
      <c r="T132" s="1" t="s">
        <v>73</v>
      </c>
      <c r="U132" s="1" t="s">
        <v>14</v>
      </c>
      <c r="X132" s="1">
        <v>2016</v>
      </c>
      <c r="Y132" s="1" t="s">
        <v>79</v>
      </c>
      <c r="AA132" s="1" t="s">
        <v>62</v>
      </c>
      <c r="AB132" s="1" t="s">
        <v>56</v>
      </c>
      <c r="AC132" s="1">
        <v>45</v>
      </c>
      <c r="AD132" s="1" t="s">
        <v>76</v>
      </c>
      <c r="AE132" s="1" t="s">
        <v>62</v>
      </c>
      <c r="AN132" s="1" t="s">
        <v>312</v>
      </c>
    </row>
    <row r="133" spans="1:40" x14ac:dyDescent="0.2">
      <c r="A133" s="1" t="s">
        <v>227</v>
      </c>
      <c r="B133" s="1" t="str">
        <f t="shared" si="4"/>
        <v>0133_gold_indonesia_batang_asai_upper_agm_region</v>
      </c>
      <c r="C133" s="1" t="str">
        <f>_xlfn.CONCAT("s",0,RIGHT(A133,3), "_",_xlfn.XLOOKUP(R133,country_code_lookup!$A$1:$A$247,country_code_lookup!$C$1:$C$247),"_", LOWER(LEFT(U133,4)))</f>
        <v>s0133_IDN_gold</v>
      </c>
      <c r="D133" s="1" t="str">
        <f>IF(OR(F133="NA",RIGHT(E133,4)="TSTM"), _xlfn.CONCAT("pTSTM_", C133), _xlfn.CONCAT(_xlfn.XLOOKUP(F133,profile_data!$C$2:$C$174,profile_data!$B$2:$B$174), "_",C133))</f>
        <v>p0082_IDN_s0133_IDN_gold</v>
      </c>
      <c r="E133" s="1" t="s">
        <v>113</v>
      </c>
      <c r="F133" s="1" t="s">
        <v>113</v>
      </c>
      <c r="G133" s="1" t="s">
        <v>112</v>
      </c>
      <c r="J133" s="1" t="s">
        <v>113</v>
      </c>
      <c r="K133" s="1" t="str">
        <f t="shared" si="5"/>
        <v>true</v>
      </c>
      <c r="L133" s="1" t="s">
        <v>1046</v>
      </c>
      <c r="M133" s="1" t="s">
        <v>1218</v>
      </c>
      <c r="N133" s="1">
        <v>0</v>
      </c>
      <c r="P133" s="1">
        <v>1984</v>
      </c>
      <c r="Q133" s="1">
        <v>2002</v>
      </c>
      <c r="R133" s="1" t="s">
        <v>82</v>
      </c>
      <c r="T133" s="1" t="s">
        <v>73</v>
      </c>
      <c r="U133" s="1" t="s">
        <v>14</v>
      </c>
      <c r="X133" s="1">
        <v>2002</v>
      </c>
      <c r="Y133" s="1" t="s">
        <v>79</v>
      </c>
      <c r="AA133" s="1" t="s">
        <v>62</v>
      </c>
      <c r="AB133" s="1" t="s">
        <v>56</v>
      </c>
      <c r="AE133" s="1" t="s">
        <v>103</v>
      </c>
      <c r="AF133" s="1">
        <v>93</v>
      </c>
      <c r="AG133" s="1" t="s">
        <v>110</v>
      </c>
      <c r="AH133" s="1">
        <v>2017</v>
      </c>
      <c r="AI133" s="1" t="s">
        <v>56</v>
      </c>
      <c r="AJ133" s="1">
        <v>52</v>
      </c>
      <c r="AK133" s="1" t="s">
        <v>110</v>
      </c>
      <c r="AL133" s="1" t="s">
        <v>83</v>
      </c>
      <c r="AN133" s="1" t="s">
        <v>584</v>
      </c>
    </row>
    <row r="134" spans="1:40" x14ac:dyDescent="0.2">
      <c r="A134" s="1" t="s">
        <v>228</v>
      </c>
      <c r="B134" s="1" t="str">
        <f t="shared" si="4"/>
        <v>0134_gold_indonesia_batang_hari_bedaro_agm_region</v>
      </c>
      <c r="C134" s="1" t="str">
        <f>_xlfn.CONCAT("s",0,RIGHT(A134,3), "_",_xlfn.XLOOKUP(R134,country_code_lookup!$A$1:$A$247,country_code_lookup!$C$1:$C$247),"_", LOWER(LEFT(U134,4)))</f>
        <v>s0134_IDN_gold</v>
      </c>
      <c r="D134" s="1" t="str">
        <f>IF(OR(F134="NA",RIGHT(E134,4)="TSTM"), _xlfn.CONCAT("pTSTM_", C134), _xlfn.CONCAT(_xlfn.XLOOKUP(F134,profile_data!$C$2:$C$174,profile_data!$B$2:$B$174), "_",C134))</f>
        <v>p0086_IDN_s0134_IDN_gold</v>
      </c>
      <c r="E134" s="1" t="s">
        <v>567</v>
      </c>
      <c r="F134" s="1" t="s">
        <v>567</v>
      </c>
      <c r="J134" s="1" t="s">
        <v>567</v>
      </c>
      <c r="K134" s="1" t="str">
        <f t="shared" si="5"/>
        <v>true</v>
      </c>
      <c r="L134" s="1" t="s">
        <v>1047</v>
      </c>
      <c r="M134" s="1" t="s">
        <v>1219</v>
      </c>
      <c r="N134" s="1">
        <v>15</v>
      </c>
      <c r="P134" s="1">
        <v>1984</v>
      </c>
      <c r="Q134" s="1">
        <v>2005</v>
      </c>
      <c r="R134" s="1" t="s">
        <v>82</v>
      </c>
      <c r="T134" s="1" t="s">
        <v>73</v>
      </c>
      <c r="U134" s="1" t="s">
        <v>14</v>
      </c>
      <c r="X134" s="1">
        <v>2005</v>
      </c>
      <c r="Y134" s="1" t="s">
        <v>79</v>
      </c>
      <c r="AA134" s="1" t="s">
        <v>56</v>
      </c>
      <c r="AB134" s="1" t="s">
        <v>56</v>
      </c>
      <c r="AI134" s="1" t="s">
        <v>56</v>
      </c>
      <c r="AJ134" s="1">
        <v>15</v>
      </c>
      <c r="AK134" s="1" t="s">
        <v>110</v>
      </c>
      <c r="AN134" s="1" t="s">
        <v>568</v>
      </c>
    </row>
    <row r="135" spans="1:40" x14ac:dyDescent="0.2">
      <c r="A135" s="1" t="s">
        <v>229</v>
      </c>
      <c r="B135" s="1" t="str">
        <f t="shared" si="4"/>
        <v>0135_gold_indonesia_batang_hari_gasing_agm_region</v>
      </c>
      <c r="C135" s="1" t="str">
        <f>_xlfn.CONCAT("s",0,RIGHT(A135,3), "_",_xlfn.XLOOKUP(R135,country_code_lookup!$A$1:$A$247,country_code_lookup!$C$1:$C$247),"_", LOWER(LEFT(U135,4)))</f>
        <v>s0135_IDN_gold</v>
      </c>
      <c r="D135" s="1" t="str">
        <f>IF(OR(F135="NA",RIGHT(E135,4)="TSTM"), _xlfn.CONCAT("pTSTM_", C135), _xlfn.CONCAT(_xlfn.XLOOKUP(F135,profile_data!$C$2:$C$174,profile_data!$B$2:$B$174), "_",C135))</f>
        <v>p0083_IDN_s0135_IDN_gold</v>
      </c>
      <c r="E135" s="1" t="s">
        <v>580</v>
      </c>
      <c r="F135" s="1" t="s">
        <v>116</v>
      </c>
      <c r="J135" s="1" t="s">
        <v>116</v>
      </c>
      <c r="K135" s="1" t="str">
        <f t="shared" si="5"/>
        <v>true</v>
      </c>
      <c r="L135" s="1" t="s">
        <v>1048</v>
      </c>
      <c r="M135" s="1" t="s">
        <v>1220</v>
      </c>
      <c r="N135" s="1">
        <v>0</v>
      </c>
      <c r="P135" s="1">
        <v>1984</v>
      </c>
      <c r="Q135" s="1">
        <v>2012</v>
      </c>
      <c r="R135" s="1" t="s">
        <v>82</v>
      </c>
      <c r="T135" s="1" t="s">
        <v>73</v>
      </c>
      <c r="U135" s="1" t="s">
        <v>14</v>
      </c>
      <c r="X135" s="1">
        <v>2012</v>
      </c>
      <c r="Y135" s="1" t="s">
        <v>79</v>
      </c>
      <c r="AA135" s="1" t="s">
        <v>56</v>
      </c>
      <c r="AB135" s="1" t="s">
        <v>56</v>
      </c>
      <c r="AN135" s="1" t="s">
        <v>581</v>
      </c>
    </row>
    <row r="136" spans="1:40" x14ac:dyDescent="0.2">
      <c r="A136" s="1" t="s">
        <v>230</v>
      </c>
      <c r="B136" s="1" t="str">
        <f t="shared" si="4"/>
        <v>0136_gold_indonesia_batang_hari_river_muarakumpe_agm_region</v>
      </c>
      <c r="C136" s="1" t="str">
        <f>_xlfn.CONCAT("s",0,RIGHT(A136,3), "_",_xlfn.XLOOKUP(R136,country_code_lookup!$A$1:$A$247,country_code_lookup!$C$1:$C$247),"_", LOWER(LEFT(U136,4)))</f>
        <v>s0136_IDN_gold</v>
      </c>
      <c r="D136" s="1" t="str">
        <f>IF(OR(F136="NA",RIGHT(E136,4)="TSTM"), _xlfn.CONCAT("pTSTM_", C136), _xlfn.CONCAT(_xlfn.XLOOKUP(F136,profile_data!$C$2:$C$174,profile_data!$B$2:$B$174), "_",C136))</f>
        <v>p0086_IDN_s0136_IDN_gold</v>
      </c>
      <c r="E136" s="1" t="s">
        <v>569</v>
      </c>
      <c r="F136" s="1" t="s">
        <v>567</v>
      </c>
      <c r="G136" s="1" t="s">
        <v>571</v>
      </c>
      <c r="J136" s="1" t="s">
        <v>567</v>
      </c>
      <c r="K136" s="1" t="str">
        <f t="shared" si="5"/>
        <v>true</v>
      </c>
      <c r="L136" s="1" t="s">
        <v>1047</v>
      </c>
      <c r="M136" s="1" t="s">
        <v>1219</v>
      </c>
      <c r="N136" s="1">
        <v>0</v>
      </c>
      <c r="P136" s="1">
        <v>1984</v>
      </c>
      <c r="Q136" s="1">
        <v>2005</v>
      </c>
      <c r="R136" s="1" t="s">
        <v>82</v>
      </c>
      <c r="T136" s="1" t="s">
        <v>73</v>
      </c>
      <c r="U136" s="1" t="s">
        <v>14</v>
      </c>
      <c r="X136" s="1">
        <v>1999</v>
      </c>
      <c r="Y136" s="1" t="s">
        <v>79</v>
      </c>
      <c r="AA136" s="1" t="s">
        <v>56</v>
      </c>
      <c r="AB136" s="1" t="s">
        <v>56</v>
      </c>
      <c r="AI136" s="1" t="s">
        <v>56</v>
      </c>
      <c r="AJ136" s="1">
        <v>102</v>
      </c>
      <c r="AK136" s="1" t="s">
        <v>110</v>
      </c>
      <c r="AL136" s="1" t="s">
        <v>83</v>
      </c>
      <c r="AN136" s="1" t="s">
        <v>570</v>
      </c>
    </row>
    <row r="137" spans="1:40" x14ac:dyDescent="0.2">
      <c r="A137" s="1" t="s">
        <v>231</v>
      </c>
      <c r="B137" s="1" t="str">
        <f t="shared" si="4"/>
        <v>0137_gold_indonesia_batang_hari_tanahperioek_agm_region</v>
      </c>
      <c r="C137" s="1" t="str">
        <f>_xlfn.CONCAT("s",0,RIGHT(A137,3), "_",_xlfn.XLOOKUP(R137,country_code_lookup!$A$1:$A$247,country_code_lookup!$C$1:$C$247),"_", LOWER(LEFT(U137,4)))</f>
        <v>s0137_IDN_gold</v>
      </c>
      <c r="D137" s="1" t="str">
        <f>IF(OR(F137="NA",RIGHT(E137,4)="TSTM"), _xlfn.CONCAT("pTSTM_", C137), _xlfn.CONCAT(_xlfn.XLOOKUP(F137,profile_data!$C$2:$C$174,profile_data!$B$2:$B$174), "_",C137))</f>
        <v>p0087_IDN_s0137_IDN_gold</v>
      </c>
      <c r="E137" s="1" t="s">
        <v>572</v>
      </c>
      <c r="F137" s="1" t="s">
        <v>571</v>
      </c>
      <c r="G137" s="1" t="s">
        <v>116</v>
      </c>
      <c r="J137" s="1" t="s">
        <v>571</v>
      </c>
      <c r="K137" s="1" t="str">
        <f t="shared" si="5"/>
        <v>true</v>
      </c>
      <c r="L137" s="1" t="s">
        <v>1049</v>
      </c>
      <c r="M137" s="1" t="s">
        <v>1221</v>
      </c>
      <c r="N137" s="1">
        <v>65</v>
      </c>
      <c r="P137" s="1">
        <v>1984</v>
      </c>
      <c r="Q137" s="1">
        <v>2002</v>
      </c>
      <c r="R137" s="1" t="s">
        <v>82</v>
      </c>
      <c r="T137" s="1" t="s">
        <v>73</v>
      </c>
      <c r="U137" s="1" t="s">
        <v>14</v>
      </c>
      <c r="X137" s="1">
        <v>2002</v>
      </c>
      <c r="Y137" s="1" t="s">
        <v>79</v>
      </c>
      <c r="AA137" s="1" t="s">
        <v>56</v>
      </c>
      <c r="AB137" s="1" t="s">
        <v>56</v>
      </c>
      <c r="AI137" s="1" t="s">
        <v>56</v>
      </c>
      <c r="AJ137" s="1">
        <v>65</v>
      </c>
      <c r="AK137" s="1" t="s">
        <v>110</v>
      </c>
      <c r="AN137" s="1" t="s">
        <v>573</v>
      </c>
    </row>
    <row r="138" spans="1:40" x14ac:dyDescent="0.2">
      <c r="A138" s="1" t="s">
        <v>232</v>
      </c>
      <c r="B138" s="1" t="str">
        <f t="shared" si="4"/>
        <v>0138_gold_indonesia_batang_hari_trib2</v>
      </c>
      <c r="C138" s="1" t="str">
        <f>_xlfn.CONCAT("s",0,RIGHT(A138,3), "_",_xlfn.XLOOKUP(R138,country_code_lookup!$A$1:$A$247,country_code_lookup!$C$1:$C$247),"_", LOWER(LEFT(U138,4)))</f>
        <v>s0138_IDN_gold</v>
      </c>
      <c r="D138" s="1" t="str">
        <f>IF(OR(F138="NA",RIGHT(E138,4)="TSTM"), _xlfn.CONCAT("pTSTM_", C138), _xlfn.CONCAT(_xlfn.XLOOKUP(F138,profile_data!$C$2:$C$174,profile_data!$B$2:$B$174), "_",C138))</f>
        <v>p0085_IDN_s0138_IDN_gold</v>
      </c>
      <c r="E138" s="1" t="s">
        <v>114</v>
      </c>
      <c r="F138" s="1" t="s">
        <v>114</v>
      </c>
      <c r="G138" s="1" t="s">
        <v>116</v>
      </c>
      <c r="J138" s="1" t="s">
        <v>114</v>
      </c>
      <c r="K138" s="1" t="str">
        <f t="shared" si="5"/>
        <v>true</v>
      </c>
      <c r="L138" s="1" t="s">
        <v>1050</v>
      </c>
      <c r="M138" s="1" t="s">
        <v>1222</v>
      </c>
      <c r="N138" s="1">
        <v>0</v>
      </c>
      <c r="P138" s="1">
        <v>1984</v>
      </c>
      <c r="Q138" s="1">
        <v>2000</v>
      </c>
      <c r="R138" s="1" t="s">
        <v>82</v>
      </c>
      <c r="T138" s="1" t="s">
        <v>73</v>
      </c>
      <c r="U138" s="1" t="s">
        <v>14</v>
      </c>
      <c r="X138" s="1">
        <v>2000</v>
      </c>
      <c r="Y138" s="1" t="s">
        <v>79</v>
      </c>
      <c r="AA138" s="1" t="s">
        <v>62</v>
      </c>
      <c r="AB138" s="1" t="s">
        <v>56</v>
      </c>
      <c r="AI138" s="1" t="s">
        <v>56</v>
      </c>
      <c r="AJ138" s="1">
        <v>401</v>
      </c>
      <c r="AK138" s="1" t="s">
        <v>110</v>
      </c>
      <c r="AL138" s="1" t="s">
        <v>83</v>
      </c>
      <c r="AN138" s="1" t="s">
        <v>583</v>
      </c>
    </row>
    <row r="139" spans="1:40" x14ac:dyDescent="0.2">
      <c r="A139" s="1" t="s">
        <v>233</v>
      </c>
      <c r="B139" s="1" t="str">
        <f t="shared" si="4"/>
        <v>0139_gold_indonesia_batang_hari_trib3</v>
      </c>
      <c r="C139" s="1" t="str">
        <f>_xlfn.CONCAT("s",0,RIGHT(A139,3), "_",_xlfn.XLOOKUP(R139,country_code_lookup!$A$1:$A$247,country_code_lookup!$C$1:$C$247),"_", LOWER(LEFT(U139,4)))</f>
        <v>s0139_IDN_gold</v>
      </c>
      <c r="D139" s="1" t="str">
        <f>IF(OR(F139="NA",RIGHT(E139,4)="TSTM"), _xlfn.CONCAT("pTSTM_", C139), _xlfn.CONCAT(_xlfn.XLOOKUP(F139,profile_data!$C$2:$C$174,profile_data!$B$2:$B$174), "_",C139))</f>
        <v>p0087_IDN_s0139_IDN_gold</v>
      </c>
      <c r="E139" s="1" t="s">
        <v>571</v>
      </c>
      <c r="F139" s="1" t="s">
        <v>571</v>
      </c>
      <c r="G139" s="1" t="s">
        <v>116</v>
      </c>
      <c r="J139" s="1" t="s">
        <v>571</v>
      </c>
      <c r="K139" s="1" t="str">
        <f t="shared" si="5"/>
        <v>true</v>
      </c>
      <c r="L139" s="1" t="s">
        <v>1049</v>
      </c>
      <c r="M139" s="1" t="s">
        <v>1221</v>
      </c>
      <c r="N139" s="1">
        <v>0</v>
      </c>
      <c r="P139" s="1">
        <v>1984</v>
      </c>
      <c r="Q139" s="1">
        <v>2000</v>
      </c>
      <c r="R139" s="1" t="s">
        <v>82</v>
      </c>
      <c r="T139" s="1" t="s">
        <v>73</v>
      </c>
      <c r="U139" s="1" t="s">
        <v>14</v>
      </c>
      <c r="X139" s="1">
        <v>2002</v>
      </c>
      <c r="Y139" s="1" t="s">
        <v>79</v>
      </c>
      <c r="AI139" s="1" t="s">
        <v>56</v>
      </c>
      <c r="AJ139" s="1">
        <v>314</v>
      </c>
      <c r="AK139" s="1" t="s">
        <v>110</v>
      </c>
      <c r="AL139" s="1" t="s">
        <v>83</v>
      </c>
    </row>
    <row r="140" spans="1:40" x14ac:dyDescent="0.2">
      <c r="A140" s="1" t="s">
        <v>234</v>
      </c>
      <c r="B140" s="1" t="str">
        <f t="shared" si="4"/>
        <v>0140_gold_indonesia_batang_hari_upper_bangko_agm_region</v>
      </c>
      <c r="C140" s="1" t="str">
        <f>_xlfn.CONCAT("s",0,RIGHT(A140,3), "_",_xlfn.XLOOKUP(R140,country_code_lookup!$A$1:$A$247,country_code_lookup!$C$1:$C$247),"_", LOWER(LEFT(U140,4)))</f>
        <v>s0140_IDN_gold</v>
      </c>
      <c r="D140" s="1" t="str">
        <f>IF(OR(F140="NA",RIGHT(E140,4)="TSTM"), _xlfn.CONCAT("pTSTM_", C140), _xlfn.CONCAT(_xlfn.XLOOKUP(F140,profile_data!$C$2:$C$174,profile_data!$B$2:$B$174), "_",C140))</f>
        <v>p0085_IDN_s0140_IDN_gold</v>
      </c>
      <c r="E140" s="1" t="s">
        <v>115</v>
      </c>
      <c r="F140" s="1" t="s">
        <v>114</v>
      </c>
      <c r="G140" s="1" t="s">
        <v>116</v>
      </c>
      <c r="J140" s="1" t="s">
        <v>114</v>
      </c>
      <c r="K140" s="1" t="str">
        <f t="shared" si="5"/>
        <v>true</v>
      </c>
      <c r="L140" s="1" t="s">
        <v>1050</v>
      </c>
      <c r="M140" s="1" t="s">
        <v>1222</v>
      </c>
      <c r="N140" s="1">
        <v>0</v>
      </c>
      <c r="P140" s="1">
        <v>1984</v>
      </c>
      <c r="Q140" s="1">
        <v>2000</v>
      </c>
      <c r="R140" s="1" t="s">
        <v>82</v>
      </c>
      <c r="T140" s="1" t="s">
        <v>73</v>
      </c>
      <c r="U140" s="1" t="s">
        <v>14</v>
      </c>
      <c r="W140" s="1" t="s">
        <v>20</v>
      </c>
      <c r="X140" s="1">
        <v>1999</v>
      </c>
      <c r="Y140" s="1" t="s">
        <v>79</v>
      </c>
      <c r="AA140" s="1" t="s">
        <v>62</v>
      </c>
      <c r="AB140" s="1" t="s">
        <v>56</v>
      </c>
      <c r="AC140" s="1">
        <v>250</v>
      </c>
      <c r="AD140" s="1" t="s">
        <v>76</v>
      </c>
      <c r="AE140" s="1" t="s">
        <v>62</v>
      </c>
      <c r="AI140" s="1" t="s">
        <v>56</v>
      </c>
      <c r="AL140" s="1" t="s">
        <v>83</v>
      </c>
      <c r="AN140" s="1" t="s">
        <v>117</v>
      </c>
    </row>
    <row r="141" spans="1:40" x14ac:dyDescent="0.2">
      <c r="A141" s="1" t="s">
        <v>235</v>
      </c>
      <c r="B141" s="1" t="str">
        <f t="shared" si="4"/>
        <v>0141_gold_indonesia_central_kalimantan_indonesia_mendawai_agm_region</v>
      </c>
      <c r="C141" s="1" t="str">
        <f>_xlfn.CONCAT("s",0,RIGHT(A141,3), "_",_xlfn.XLOOKUP(R141,country_code_lookup!$A$1:$A$247,country_code_lookup!$C$1:$C$247),"_", LOWER(LEFT(U141,4)))</f>
        <v>s0141_IDN_gold</v>
      </c>
      <c r="D141" s="1" t="str">
        <f>IF(OR(F141="NA",RIGHT(E141,4)="TSTM"), _xlfn.CONCAT("pTSTM_", C141), _xlfn.CONCAT(_xlfn.XLOOKUP(F141,profile_data!$C$2:$C$174,profile_data!$B$2:$B$174), "_",C141))</f>
        <v>p0101_IDN_s0141_IDN_gold</v>
      </c>
      <c r="E141" s="1" t="s">
        <v>99</v>
      </c>
      <c r="F141" s="1" t="s">
        <v>100</v>
      </c>
      <c r="J141" s="1" t="s">
        <v>100</v>
      </c>
      <c r="K141" s="1" t="str">
        <f t="shared" si="5"/>
        <v>true</v>
      </c>
      <c r="L141" s="1" t="s">
        <v>1052</v>
      </c>
      <c r="M141" s="1" t="s">
        <v>1223</v>
      </c>
      <c r="N141" s="1">
        <v>0</v>
      </c>
      <c r="O141" s="1">
        <v>130</v>
      </c>
      <c r="P141" s="1">
        <v>1984</v>
      </c>
      <c r="Q141" s="1">
        <v>2006</v>
      </c>
      <c r="R141" s="1" t="s">
        <v>82</v>
      </c>
      <c r="T141" s="1" t="s">
        <v>73</v>
      </c>
      <c r="U141" s="1" t="s">
        <v>14</v>
      </c>
      <c r="W141" s="1" t="s">
        <v>20</v>
      </c>
      <c r="X141" s="1">
        <v>1980</v>
      </c>
      <c r="Y141" s="1" t="s">
        <v>79</v>
      </c>
      <c r="AA141" s="1" t="s">
        <v>56</v>
      </c>
      <c r="AB141" s="1" t="s">
        <v>56</v>
      </c>
      <c r="AC141" s="1">
        <v>300</v>
      </c>
      <c r="AD141" s="1" t="s">
        <v>76</v>
      </c>
      <c r="AE141" s="1" t="s">
        <v>103</v>
      </c>
      <c r="AF141" s="1">
        <v>130</v>
      </c>
      <c r="AG141" s="1" t="s">
        <v>76</v>
      </c>
      <c r="AH141" s="1">
        <v>2006</v>
      </c>
      <c r="AI141" s="1" t="s">
        <v>62</v>
      </c>
      <c r="AN141" s="1" t="s">
        <v>102</v>
      </c>
    </row>
    <row r="142" spans="1:40" x14ac:dyDescent="0.2">
      <c r="A142" s="1" t="s">
        <v>236</v>
      </c>
      <c r="B142" s="1" t="str">
        <f t="shared" si="4"/>
        <v>0143_gold_indonesia_central_kalimantan_kahayan_agm_region</v>
      </c>
      <c r="C142" s="1" t="str">
        <f>_xlfn.CONCAT("s",0,RIGHT(A142,3), "_",_xlfn.XLOOKUP(R142,country_code_lookup!$A$1:$A$247,country_code_lookup!$C$1:$C$247),"_", LOWER(LEFT(U142,4)))</f>
        <v>s0143_IDN_gold</v>
      </c>
      <c r="D142" s="1" t="str">
        <f>IF(OR(F142="NA",RIGHT(E142,4)="TSTM"), _xlfn.CONCAT("pTSTM_", C142), _xlfn.CONCAT(_xlfn.XLOOKUP(F142,profile_data!$C$2:$C$174,profile_data!$B$2:$B$174), "_",C142))</f>
        <v>p0092_IDN_s0143_IDN_gold</v>
      </c>
      <c r="E142" s="1" t="s">
        <v>96</v>
      </c>
      <c r="F142" s="1" t="s">
        <v>97</v>
      </c>
      <c r="J142" s="1" t="s">
        <v>97</v>
      </c>
      <c r="K142" s="1" t="str">
        <f t="shared" si="5"/>
        <v>true</v>
      </c>
      <c r="L142" s="1" t="s">
        <v>1053</v>
      </c>
      <c r="M142" s="1" t="s">
        <v>1224</v>
      </c>
      <c r="N142" s="1">
        <v>0</v>
      </c>
      <c r="P142" s="1">
        <v>1984</v>
      </c>
      <c r="Q142" s="1">
        <v>1994</v>
      </c>
      <c r="R142" s="1" t="s">
        <v>82</v>
      </c>
      <c r="T142" s="1" t="s">
        <v>73</v>
      </c>
      <c r="U142" s="1" t="s">
        <v>14</v>
      </c>
      <c r="W142" s="1" t="s">
        <v>20</v>
      </c>
      <c r="X142" s="1">
        <v>1995</v>
      </c>
      <c r="Y142" s="1" t="s">
        <v>79</v>
      </c>
      <c r="AA142" s="1" t="s">
        <v>62</v>
      </c>
      <c r="AB142" s="1" t="s">
        <v>56</v>
      </c>
      <c r="AC142" s="1">
        <v>400</v>
      </c>
      <c r="AD142" s="1" t="s">
        <v>76</v>
      </c>
      <c r="AE142" s="1" t="s">
        <v>62</v>
      </c>
      <c r="AI142" s="1" t="s">
        <v>62</v>
      </c>
      <c r="AN142" s="1" t="s">
        <v>98</v>
      </c>
    </row>
    <row r="143" spans="1:40" x14ac:dyDescent="0.2">
      <c r="A143" s="1" t="s">
        <v>237</v>
      </c>
      <c r="B143" s="1" t="str">
        <f t="shared" si="4"/>
        <v>0144_gold_indonesia_central_kalimantan_kapuas_south_agm_region</v>
      </c>
      <c r="C143" s="1" t="str">
        <f>_xlfn.CONCAT("s",0,RIGHT(A143,3), "_",_xlfn.XLOOKUP(R143,country_code_lookup!$A$1:$A$247,country_code_lookup!$C$1:$C$247),"_", LOWER(LEFT(U143,4)))</f>
        <v>s0144_IDN_gold</v>
      </c>
      <c r="D143" s="1" t="e">
        <f>IF(OR(F143="NA",RIGHT(E143,4)="TSTM"), _xlfn.CONCAT("pTSTM_", C143), _xlfn.CONCAT(_xlfn.XLOOKUP(F143,profile_data!$C$2:$C$174,profile_data!$B$2:$B$174), "_",C143))</f>
        <v>#N/A</v>
      </c>
      <c r="E143" s="1" t="s">
        <v>93</v>
      </c>
      <c r="F143" s="1" t="s">
        <v>94</v>
      </c>
      <c r="J143" s="1" t="s">
        <v>94</v>
      </c>
      <c r="K143" s="1" t="str">
        <f t="shared" si="5"/>
        <v>true</v>
      </c>
      <c r="L143" s="1" t="s">
        <v>1639</v>
      </c>
      <c r="M143" s="1" t="s">
        <v>1636</v>
      </c>
      <c r="N143" s="1">
        <v>0</v>
      </c>
      <c r="P143" s="1">
        <v>1984</v>
      </c>
      <c r="Q143" s="1">
        <v>1993</v>
      </c>
      <c r="R143" s="1" t="s">
        <v>82</v>
      </c>
      <c r="T143" s="1" t="s">
        <v>73</v>
      </c>
      <c r="U143" s="1" t="s">
        <v>14</v>
      </c>
      <c r="W143" s="1" t="s">
        <v>20</v>
      </c>
      <c r="X143" s="1">
        <v>1994</v>
      </c>
      <c r="Y143" s="1" t="s">
        <v>79</v>
      </c>
      <c r="AA143" s="1" t="s">
        <v>62</v>
      </c>
      <c r="AB143" s="1" t="s">
        <v>56</v>
      </c>
      <c r="AC143" s="1">
        <v>300</v>
      </c>
      <c r="AD143" s="1" t="s">
        <v>76</v>
      </c>
      <c r="AE143" s="1" t="s">
        <v>62</v>
      </c>
      <c r="AI143" s="1" t="s">
        <v>62</v>
      </c>
      <c r="AN143" s="1" t="s">
        <v>95</v>
      </c>
    </row>
    <row r="144" spans="1:40" x14ac:dyDescent="0.2">
      <c r="A144" s="1" t="s">
        <v>238</v>
      </c>
      <c r="B144" s="1" t="str">
        <f t="shared" si="4"/>
        <v>0145_gold_indonesia_central_kalimantan_mabau_agm_region</v>
      </c>
      <c r="C144" s="1" t="str">
        <f>_xlfn.CONCAT("s",0,RIGHT(A144,3), "_",_xlfn.XLOOKUP(R144,country_code_lookup!$A$1:$A$247,country_code_lookup!$C$1:$C$247),"_", LOWER(LEFT(U144,4)))</f>
        <v>s0145_IDN_gold</v>
      </c>
      <c r="D144" s="1" t="e">
        <f>IF(OR(F144="NA",RIGHT(E144,4)="TSTM"), _xlfn.CONCAT("pTSTM_", C144), _xlfn.CONCAT(_xlfn.XLOOKUP(F144,profile_data!$C$2:$C$174,profile_data!$B$2:$B$174), "_",C144))</f>
        <v>#N/A</v>
      </c>
      <c r="E144" s="1" t="s">
        <v>106</v>
      </c>
      <c r="F144" s="1" t="s">
        <v>106</v>
      </c>
      <c r="J144" s="1" t="s">
        <v>106</v>
      </c>
      <c r="K144" s="1" t="str">
        <f t="shared" si="5"/>
        <v>true</v>
      </c>
      <c r="L144" s="1" t="s">
        <v>1055</v>
      </c>
      <c r="M144" s="1" t="s">
        <v>1226</v>
      </c>
      <c r="N144" s="1">
        <v>0</v>
      </c>
      <c r="P144" s="1">
        <v>1984</v>
      </c>
      <c r="Q144" s="1">
        <v>1988</v>
      </c>
      <c r="R144" s="1" t="s">
        <v>82</v>
      </c>
      <c r="T144" s="1" t="s">
        <v>73</v>
      </c>
      <c r="U144" s="1" t="s">
        <v>14</v>
      </c>
      <c r="W144" s="1" t="s">
        <v>20</v>
      </c>
      <c r="X144" s="1">
        <v>1989</v>
      </c>
      <c r="Y144" s="1" t="s">
        <v>79</v>
      </c>
      <c r="AA144" s="1" t="s">
        <v>62</v>
      </c>
      <c r="AB144" s="1" t="s">
        <v>56</v>
      </c>
      <c r="AC144" s="1">
        <v>120</v>
      </c>
      <c r="AD144" s="1" t="s">
        <v>76</v>
      </c>
      <c r="AE144" s="1" t="s">
        <v>62</v>
      </c>
      <c r="AI144" s="1" t="s">
        <v>62</v>
      </c>
      <c r="AN144" s="1" t="s">
        <v>107</v>
      </c>
    </row>
    <row r="145" spans="1:40" x14ac:dyDescent="0.2">
      <c r="A145" s="1" t="s">
        <v>239</v>
      </c>
      <c r="B145" s="1" t="str">
        <f t="shared" si="4"/>
        <v>0146_gold_indonesia_central_kalimantan_tandjoennbalik_agm_region</v>
      </c>
      <c r="C145" s="1" t="str">
        <f>_xlfn.CONCAT("s",0,RIGHT(A145,3), "_",_xlfn.XLOOKUP(R145,country_code_lookup!$A$1:$A$247,country_code_lookup!$C$1:$C$247),"_", LOWER(LEFT(U145,4)))</f>
        <v>s0146_IDN_gold</v>
      </c>
      <c r="D145" s="1" t="str">
        <f>IF(OR(F145="NA",RIGHT(E145,4)="TSTM"), _xlfn.CONCAT("pTSTM_", C145), _xlfn.CONCAT(_xlfn.XLOOKUP(F145,profile_data!$C$2:$C$174,profile_data!$B$2:$B$174), "_",C145))</f>
        <v>p0101_IDN_s0146_IDN_gold</v>
      </c>
      <c r="E145" s="1" t="s">
        <v>101</v>
      </c>
      <c r="F145" s="1" t="s">
        <v>100</v>
      </c>
      <c r="J145" s="1" t="s">
        <v>100</v>
      </c>
      <c r="K145" s="1" t="str">
        <f t="shared" si="5"/>
        <v>true</v>
      </c>
      <c r="L145" s="1" t="s">
        <v>1052</v>
      </c>
      <c r="M145" s="1" t="s">
        <v>1223</v>
      </c>
      <c r="N145" s="1">
        <v>0</v>
      </c>
      <c r="O145" s="1">
        <v>130</v>
      </c>
      <c r="P145" s="1">
        <v>1984</v>
      </c>
      <c r="Q145" s="1">
        <v>2012</v>
      </c>
      <c r="R145" s="1" t="s">
        <v>82</v>
      </c>
      <c r="T145" s="1" t="s">
        <v>73</v>
      </c>
      <c r="U145" s="1" t="s">
        <v>14</v>
      </c>
      <c r="W145" s="1" t="s">
        <v>20</v>
      </c>
      <c r="X145" s="1">
        <v>2013</v>
      </c>
      <c r="Y145" s="1" t="s">
        <v>80</v>
      </c>
      <c r="AA145" s="1" t="s">
        <v>56</v>
      </c>
      <c r="AB145" s="1" t="s">
        <v>62</v>
      </c>
      <c r="AE145" s="1" t="s">
        <v>62</v>
      </c>
      <c r="AI145" s="1" t="s">
        <v>62</v>
      </c>
      <c r="AN145" s="1" t="s">
        <v>105</v>
      </c>
    </row>
    <row r="146" spans="1:40" x14ac:dyDescent="0.2">
      <c r="A146" s="1" t="s">
        <v>240</v>
      </c>
      <c r="B146" s="1" t="str">
        <f t="shared" si="4"/>
        <v>0148_gold_indonesia_diapati_mtn_mining_region_TSTM</v>
      </c>
      <c r="C146" s="1" t="str">
        <f>_xlfn.CONCAT("s",0,RIGHT(A146,3), "_",_xlfn.XLOOKUP(R146,country_code_lookup!$A$1:$A$247,country_code_lookup!$C$1:$C$247),"_", LOWER(LEFT(U146,4)))</f>
        <v>s0148_IDN_gold</v>
      </c>
      <c r="D146" s="1" t="str">
        <f>IF(OR(F146="NA",RIGHT(E146,4)="TSTM"), _xlfn.CONCAT("pTSTM_", C146), _xlfn.CONCAT(_xlfn.XLOOKUP(F146,profile_data!$C$2:$C$174,profile_data!$B$2:$B$174), "_",C146))</f>
        <v>pTSTM_s0148_IDN_gold</v>
      </c>
      <c r="E146" s="1" t="s">
        <v>495</v>
      </c>
      <c r="F146" s="1" t="s">
        <v>77</v>
      </c>
      <c r="K146" s="1" t="str">
        <f t="shared" si="5"/>
        <v>false</v>
      </c>
      <c r="R146" s="1" t="s">
        <v>82</v>
      </c>
      <c r="T146" s="1" t="s">
        <v>73</v>
      </c>
      <c r="U146" s="1" t="s">
        <v>14</v>
      </c>
      <c r="X146" s="1">
        <v>1980</v>
      </c>
      <c r="Y146" s="1" t="s">
        <v>415</v>
      </c>
      <c r="AN146" s="1" t="s">
        <v>496</v>
      </c>
    </row>
    <row r="147" spans="1:40" x14ac:dyDescent="0.2">
      <c r="A147" s="1" t="s">
        <v>241</v>
      </c>
      <c r="B147" s="1" t="str">
        <f t="shared" si="4"/>
        <v>0149_gold_indonesia_doesoenpasirmajang_agm_region</v>
      </c>
      <c r="C147" s="1" t="str">
        <f>_xlfn.CONCAT("s",0,RIGHT(A147,3), "_",_xlfn.XLOOKUP(R147,country_code_lookup!$A$1:$A$247,country_code_lookup!$C$1:$C$247),"_", LOWER(LEFT(U147,4)))</f>
        <v>s0149_IDN_gold</v>
      </c>
      <c r="D147" s="1" t="str">
        <f>IF(OR(F147="NA",RIGHT(E147,4)="TSTM"), _xlfn.CONCAT("pTSTM_", C147), _xlfn.CONCAT(_xlfn.XLOOKUP(F147,profile_data!$C$2:$C$174,profile_data!$B$2:$B$174), "_",C147))</f>
        <v>p0083_IDN_s0149_IDN_gold</v>
      </c>
      <c r="E147" s="1" t="s">
        <v>578</v>
      </c>
      <c r="F147" s="1" t="s">
        <v>116</v>
      </c>
      <c r="J147" s="1" t="s">
        <v>116</v>
      </c>
      <c r="K147" s="1" t="str">
        <f t="shared" si="5"/>
        <v>true</v>
      </c>
      <c r="L147" s="1" t="s">
        <v>1048</v>
      </c>
      <c r="M147" s="1" t="s">
        <v>1220</v>
      </c>
      <c r="N147" s="1">
        <v>205</v>
      </c>
      <c r="P147" s="1">
        <v>1984</v>
      </c>
      <c r="Q147" s="1">
        <v>2004</v>
      </c>
      <c r="R147" s="1" t="s">
        <v>82</v>
      </c>
      <c r="T147" s="1" t="s">
        <v>73</v>
      </c>
      <c r="U147" s="1" t="s">
        <v>14</v>
      </c>
      <c r="X147" s="1">
        <v>2005</v>
      </c>
      <c r="Y147" s="1" t="s">
        <v>79</v>
      </c>
      <c r="AA147" s="1" t="s">
        <v>56</v>
      </c>
      <c r="AB147" s="1" t="s">
        <v>56</v>
      </c>
      <c r="AI147" s="1" t="s">
        <v>56</v>
      </c>
      <c r="AJ147" s="1">
        <v>205</v>
      </c>
      <c r="AK147" s="1" t="s">
        <v>110</v>
      </c>
      <c r="AN147" s="1" t="s">
        <v>579</v>
      </c>
    </row>
    <row r="148" spans="1:40" x14ac:dyDescent="0.2">
      <c r="A148" s="1" t="s">
        <v>242</v>
      </c>
      <c r="B148" s="1" t="str">
        <f t="shared" si="4"/>
        <v>0150_gold_indonesia_hadangkahan_agm_region</v>
      </c>
      <c r="C148" s="1" t="str">
        <f>_xlfn.CONCAT("s",0,RIGHT(A148,3), "_",_xlfn.XLOOKUP(R148,country_code_lookup!$A$1:$A$247,country_code_lookup!$C$1:$C$247),"_", LOWER(LEFT(U148,4)))</f>
        <v>s0150_IDN_gold</v>
      </c>
      <c r="D148" s="1" t="str">
        <f>IF(OR(F148="NA",RIGHT(E148,4)="TSTM"), _xlfn.CONCAT("pTSTM_", C148), _xlfn.CONCAT(_xlfn.XLOOKUP(F148,profile_data!$C$2:$C$174,profile_data!$B$2:$B$174), "_",C148))</f>
        <v>p0099_IDN_s0150_IDN_gold</v>
      </c>
      <c r="E148" s="1" t="s">
        <v>119</v>
      </c>
      <c r="F148" s="1" t="s">
        <v>118</v>
      </c>
      <c r="J148" s="1" t="s">
        <v>118</v>
      </c>
      <c r="K148" s="1" t="str">
        <f t="shared" si="5"/>
        <v>true</v>
      </c>
      <c r="L148" s="1" t="s">
        <v>1061</v>
      </c>
      <c r="M148" s="1" t="s">
        <v>1227</v>
      </c>
      <c r="N148" s="1">
        <v>0</v>
      </c>
      <c r="P148" s="1">
        <v>1984</v>
      </c>
      <c r="Q148" s="1">
        <v>2004</v>
      </c>
      <c r="R148" s="1" t="s">
        <v>82</v>
      </c>
      <c r="T148" s="1" t="s">
        <v>73</v>
      </c>
      <c r="U148" s="1" t="s">
        <v>14</v>
      </c>
      <c r="W148" s="1" t="s">
        <v>20</v>
      </c>
      <c r="X148" s="1">
        <v>2004</v>
      </c>
      <c r="Y148" s="1" t="s">
        <v>79</v>
      </c>
      <c r="AA148" s="1" t="s">
        <v>56</v>
      </c>
      <c r="AB148" s="1" t="s">
        <v>56</v>
      </c>
      <c r="AC148" s="1">
        <v>25</v>
      </c>
      <c r="AD148" s="1" t="s">
        <v>110</v>
      </c>
      <c r="AE148" s="1" t="s">
        <v>103</v>
      </c>
      <c r="AF148" s="1">
        <v>14</v>
      </c>
      <c r="AG148" s="1" t="s">
        <v>110</v>
      </c>
      <c r="AH148" s="1">
        <v>2014</v>
      </c>
      <c r="AN148" s="1" t="s">
        <v>120</v>
      </c>
    </row>
    <row r="149" spans="1:40" x14ac:dyDescent="0.2">
      <c r="A149" s="1" t="s">
        <v>243</v>
      </c>
      <c r="B149" s="1" t="str">
        <f t="shared" si="4"/>
        <v>0151_gold_indonesia_inderagiri_muara_agm_region</v>
      </c>
      <c r="C149" s="1" t="str">
        <f>_xlfn.CONCAT("s",0,RIGHT(A149,3), "_",_xlfn.XLOOKUP(R149,country_code_lookup!$A$1:$A$247,country_code_lookup!$C$1:$C$247),"_", LOWER(LEFT(U149,4)))</f>
        <v>s0151_IDN_gold</v>
      </c>
      <c r="D149" s="1" t="str">
        <f>IF(OR(F149="NA",RIGHT(E149,4)="TSTM"), _xlfn.CONCAT("pTSTM_", C149), _xlfn.CONCAT(_xlfn.XLOOKUP(F149,profile_data!$C$2:$C$174,profile_data!$B$2:$B$174), "_",C149))</f>
        <v>p0090_IDN_s0151_IDN_gold</v>
      </c>
      <c r="E149" s="1" t="s">
        <v>587</v>
      </c>
      <c r="F149" s="1" t="s">
        <v>591</v>
      </c>
      <c r="J149" s="1" t="s">
        <v>591</v>
      </c>
      <c r="K149" s="1" t="str">
        <f t="shared" si="5"/>
        <v>true</v>
      </c>
      <c r="L149" s="1" t="s">
        <v>1056</v>
      </c>
      <c r="M149" s="1" t="s">
        <v>1228</v>
      </c>
      <c r="N149" s="1">
        <v>0</v>
      </c>
      <c r="P149" s="1">
        <v>1984</v>
      </c>
      <c r="Q149" s="1">
        <v>2005</v>
      </c>
      <c r="R149" s="1" t="s">
        <v>82</v>
      </c>
      <c r="T149" s="1" t="s">
        <v>73</v>
      </c>
      <c r="U149" s="1" t="s">
        <v>14</v>
      </c>
      <c r="X149" s="1">
        <v>2006</v>
      </c>
      <c r="Y149" s="1" t="s">
        <v>80</v>
      </c>
      <c r="AA149" s="1" t="s">
        <v>56</v>
      </c>
      <c r="AB149" s="1" t="s">
        <v>56</v>
      </c>
      <c r="AN149" s="1" t="s">
        <v>590</v>
      </c>
    </row>
    <row r="150" spans="1:40" x14ac:dyDescent="0.2">
      <c r="A150" s="1" t="s">
        <v>244</v>
      </c>
      <c r="B150" s="1" t="str">
        <f t="shared" si="4"/>
        <v>0152_gold_indonesia_inderagiri_taluk_agm_region</v>
      </c>
      <c r="C150" s="1" t="str">
        <f>_xlfn.CONCAT("s",0,RIGHT(A150,3), "_",_xlfn.XLOOKUP(R150,country_code_lookup!$A$1:$A$247,country_code_lookup!$C$1:$C$247),"_", LOWER(LEFT(U150,4)))</f>
        <v>s0152_IDN_gold</v>
      </c>
      <c r="D150" s="1" t="str">
        <f>IF(OR(F150="NA",RIGHT(E150,4)="TSTM"), _xlfn.CONCAT("pTSTM_", C150), _xlfn.CONCAT(_xlfn.XLOOKUP(F150,profile_data!$C$2:$C$174,profile_data!$B$2:$B$174), "_",C150))</f>
        <v>p0090_IDN_s0152_IDN_gold</v>
      </c>
      <c r="E150" s="1" t="s">
        <v>588</v>
      </c>
      <c r="F150" s="1" t="s">
        <v>591</v>
      </c>
      <c r="J150" s="1" t="s">
        <v>591</v>
      </c>
      <c r="K150" s="1" t="str">
        <f t="shared" si="5"/>
        <v>true</v>
      </c>
      <c r="L150" s="1" t="s">
        <v>1056</v>
      </c>
      <c r="M150" s="1" t="s">
        <v>1228</v>
      </c>
      <c r="N150" s="1">
        <v>0</v>
      </c>
      <c r="P150" s="1">
        <v>1984</v>
      </c>
      <c r="Q150" s="1">
        <v>2005</v>
      </c>
      <c r="R150" s="1" t="s">
        <v>82</v>
      </c>
      <c r="T150" s="1" t="s">
        <v>73</v>
      </c>
      <c r="U150" s="1" t="s">
        <v>14</v>
      </c>
      <c r="X150" s="1">
        <v>2006</v>
      </c>
      <c r="Y150" s="1" t="s">
        <v>79</v>
      </c>
      <c r="AA150" s="1" t="s">
        <v>56</v>
      </c>
      <c r="AB150" s="1" t="s">
        <v>56</v>
      </c>
      <c r="AI150" s="1" t="s">
        <v>56</v>
      </c>
      <c r="AJ150" s="1">
        <v>14</v>
      </c>
      <c r="AK150" s="1" t="s">
        <v>110</v>
      </c>
      <c r="AN150" s="1" t="s">
        <v>589</v>
      </c>
    </row>
    <row r="151" spans="1:40" x14ac:dyDescent="0.2">
      <c r="A151" s="1" t="s">
        <v>245</v>
      </c>
      <c r="B151" s="1" t="str">
        <f t="shared" si="4"/>
        <v>0153_gold_indonesia_indiragiri_river_kelajang_agm_region</v>
      </c>
      <c r="C151" s="1" t="str">
        <f>_xlfn.CONCAT("s",0,RIGHT(A151,3), "_",_xlfn.XLOOKUP(R151,country_code_lookup!$A$1:$A$247,country_code_lookup!$C$1:$C$247),"_", LOWER(LEFT(U151,4)))</f>
        <v>s0153_IDN_gold</v>
      </c>
      <c r="D151" s="1" t="str">
        <f>IF(OR(F151="NA",RIGHT(E151,4)="TSTM"), _xlfn.CONCAT("pTSTM_", C151), _xlfn.CONCAT(_xlfn.XLOOKUP(F151,profile_data!$C$2:$C$174,profile_data!$B$2:$B$174), "_",C151))</f>
        <v>p0091_IDN_s0153_IDN_gold</v>
      </c>
      <c r="E151" s="1" t="s">
        <v>585</v>
      </c>
      <c r="F151" s="1" t="s">
        <v>585</v>
      </c>
      <c r="G151" s="1" t="s">
        <v>591</v>
      </c>
      <c r="J151" s="1" t="s">
        <v>585</v>
      </c>
      <c r="K151" s="1" t="str">
        <f t="shared" si="5"/>
        <v>true</v>
      </c>
      <c r="L151" s="1" t="s">
        <v>1057</v>
      </c>
      <c r="M151" s="1" t="s">
        <v>1229</v>
      </c>
      <c r="N151" s="1">
        <v>0</v>
      </c>
      <c r="P151" s="1">
        <v>1984</v>
      </c>
      <c r="Q151" s="1">
        <v>2008</v>
      </c>
      <c r="R151" s="1" t="s">
        <v>82</v>
      </c>
      <c r="T151" s="1" t="s">
        <v>73</v>
      </c>
      <c r="U151" s="1" t="s">
        <v>14</v>
      </c>
      <c r="X151" s="1">
        <v>2009</v>
      </c>
      <c r="Y151" s="1" t="s">
        <v>79</v>
      </c>
      <c r="AA151" s="1" t="s">
        <v>62</v>
      </c>
      <c r="AB151" s="1" t="s">
        <v>56</v>
      </c>
      <c r="AI151" s="1" t="s">
        <v>56</v>
      </c>
      <c r="AJ151" s="1">
        <v>135</v>
      </c>
      <c r="AK151" s="1" t="s">
        <v>110</v>
      </c>
      <c r="AL151" s="1" t="s">
        <v>83</v>
      </c>
      <c r="AN151" s="1" t="s">
        <v>586</v>
      </c>
    </row>
    <row r="152" spans="1:40" x14ac:dyDescent="0.2">
      <c r="A152" s="1" t="s">
        <v>246</v>
      </c>
      <c r="B152" s="1" t="str">
        <f t="shared" si="4"/>
        <v>0154_gold_indonesia_jambi</v>
      </c>
      <c r="C152" s="1" t="str">
        <f>_xlfn.CONCAT("s",0,RIGHT(A152,3), "_",_xlfn.XLOOKUP(R152,country_code_lookup!$A$1:$A$247,country_code_lookup!$C$1:$C$247),"_", LOWER(LEFT(U152,4)))</f>
        <v>s0154_IDN_gold</v>
      </c>
      <c r="D152" s="1" t="str">
        <f>IF(OR(F152="NA",RIGHT(E152,4)="TSTM"), _xlfn.CONCAT("pTSTM_", C152), _xlfn.CONCAT(_xlfn.XLOOKUP(F152,profile_data!$C$2:$C$174,profile_data!$B$2:$B$174), "_",C152))</f>
        <v>p0087_IDN_s0154_IDN_gold</v>
      </c>
      <c r="E152" s="1" t="s">
        <v>575</v>
      </c>
      <c r="F152" s="1" t="s">
        <v>571</v>
      </c>
      <c r="G152" s="1" t="s">
        <v>116</v>
      </c>
      <c r="J152" s="1" t="s">
        <v>571</v>
      </c>
      <c r="K152" s="1" t="str">
        <f t="shared" si="5"/>
        <v>true</v>
      </c>
      <c r="L152" s="1" t="s">
        <v>1049</v>
      </c>
      <c r="M152" s="1" t="s">
        <v>1221</v>
      </c>
      <c r="N152" s="1">
        <v>144</v>
      </c>
      <c r="P152" s="1">
        <v>1984</v>
      </c>
      <c r="Q152" s="1">
        <v>2010</v>
      </c>
      <c r="R152" s="1" t="s">
        <v>82</v>
      </c>
      <c r="T152" s="1" t="s">
        <v>73</v>
      </c>
      <c r="U152" s="1" t="s">
        <v>14</v>
      </c>
      <c r="X152" s="1">
        <v>2011</v>
      </c>
      <c r="Y152" s="1" t="s">
        <v>79</v>
      </c>
      <c r="AA152" s="1" t="s">
        <v>56</v>
      </c>
      <c r="AB152" s="1" t="s">
        <v>56</v>
      </c>
      <c r="AI152" s="1" t="s">
        <v>56</v>
      </c>
      <c r="AJ152" s="1">
        <v>144</v>
      </c>
      <c r="AK152" s="1" t="s">
        <v>110</v>
      </c>
      <c r="AN152" s="1" t="s">
        <v>574</v>
      </c>
    </row>
    <row r="153" spans="1:40" x14ac:dyDescent="0.2">
      <c r="A153" s="1" t="s">
        <v>247</v>
      </c>
      <c r="B153" s="1" t="str">
        <f t="shared" si="4"/>
        <v>0155_gold_indonesia_kampar_agm_region</v>
      </c>
      <c r="C153" s="1" t="str">
        <f>_xlfn.CONCAT("s",0,RIGHT(A153,3), "_",_xlfn.XLOOKUP(R153,country_code_lookup!$A$1:$A$247,country_code_lookup!$C$1:$C$247),"_", LOWER(LEFT(U153,4)))</f>
        <v>s0155_IDN_gold</v>
      </c>
      <c r="D153" s="1" t="str">
        <f>IF(OR(F153="NA",RIGHT(E153,4)="TSTM"), _xlfn.CONCAT("pTSTM_", C153), _xlfn.CONCAT(_xlfn.XLOOKUP(F153,profile_data!$C$2:$C$174,profile_data!$B$2:$B$174), "_",C153))</f>
        <v>p0093_IDN_s0155_IDN_gold</v>
      </c>
      <c r="E153" s="1" t="s">
        <v>815</v>
      </c>
      <c r="F153" s="1" t="s">
        <v>813</v>
      </c>
      <c r="J153" s="1" t="s">
        <v>816</v>
      </c>
      <c r="K153" s="1" t="str">
        <f t="shared" si="5"/>
        <v>false</v>
      </c>
      <c r="L153" s="1" t="s">
        <v>1058</v>
      </c>
      <c r="M153" s="1" t="s">
        <v>1230</v>
      </c>
      <c r="N153" s="1">
        <v>213</v>
      </c>
      <c r="P153" s="1">
        <v>2000</v>
      </c>
      <c r="Q153" s="1">
        <v>2006</v>
      </c>
      <c r="R153" s="1" t="s">
        <v>82</v>
      </c>
      <c r="T153" s="1" t="s">
        <v>73</v>
      </c>
      <c r="U153" s="1" t="s">
        <v>14</v>
      </c>
      <c r="X153" s="1">
        <v>2007</v>
      </c>
      <c r="Y153" s="1" t="s">
        <v>79</v>
      </c>
      <c r="AA153" s="1" t="s">
        <v>62</v>
      </c>
      <c r="AB153" s="1" t="s">
        <v>56</v>
      </c>
      <c r="AI153" s="1" t="s">
        <v>56</v>
      </c>
      <c r="AJ153" s="1">
        <v>213</v>
      </c>
      <c r="AK153" s="1" t="s">
        <v>110</v>
      </c>
      <c r="AN153" s="1" t="s">
        <v>817</v>
      </c>
    </row>
    <row r="154" spans="1:40" x14ac:dyDescent="0.2">
      <c r="A154" s="1" t="s">
        <v>248</v>
      </c>
      <c r="B154" s="1" t="str">
        <f t="shared" si="4"/>
        <v>0156_gold_indonesia_kulu_agm_region</v>
      </c>
      <c r="C154" s="1" t="str">
        <f>_xlfn.CONCAT("s",0,RIGHT(A154,3), "_",_xlfn.XLOOKUP(R154,country_code_lookup!$A$1:$A$247,country_code_lookup!$C$1:$C$247),"_", LOWER(LEFT(U154,4)))</f>
        <v>s0156_IDN_gold</v>
      </c>
      <c r="D154" s="1" t="str">
        <f>IF(OR(F154="NA",RIGHT(E154,4)="TSTM"), _xlfn.CONCAT("pTSTM_", C154), _xlfn.CONCAT(_xlfn.XLOOKUP(F154,profile_data!$C$2:$C$174,profile_data!$B$2:$B$174), "_",C154))</f>
        <v>p0096_IDN_s0156_IDN_gold</v>
      </c>
      <c r="E154" s="1" t="s">
        <v>128</v>
      </c>
      <c r="F154" s="1" t="s">
        <v>128</v>
      </c>
      <c r="J154" s="1" t="s">
        <v>128</v>
      </c>
      <c r="K154" s="1" t="str">
        <f t="shared" si="5"/>
        <v>true</v>
      </c>
      <c r="L154" s="1" t="s">
        <v>1059</v>
      </c>
      <c r="M154" s="1" t="s">
        <v>1231</v>
      </c>
      <c r="N154" s="1">
        <v>9</v>
      </c>
      <c r="P154" s="1">
        <v>1984</v>
      </c>
      <c r="Q154" s="1">
        <v>2020</v>
      </c>
      <c r="R154" s="1" t="s">
        <v>82</v>
      </c>
      <c r="T154" s="1" t="s">
        <v>73</v>
      </c>
      <c r="U154" s="1" t="s">
        <v>14</v>
      </c>
      <c r="W154" s="1" t="s">
        <v>20</v>
      </c>
      <c r="X154" s="1">
        <v>2021</v>
      </c>
      <c r="Y154" s="1" t="s">
        <v>79</v>
      </c>
      <c r="AA154" s="1" t="s">
        <v>56</v>
      </c>
      <c r="AB154" s="1" t="s">
        <v>56</v>
      </c>
      <c r="AC154" s="1">
        <v>8</v>
      </c>
      <c r="AD154" s="1" t="s">
        <v>110</v>
      </c>
      <c r="AE154" s="1" t="s">
        <v>62</v>
      </c>
      <c r="AI154" s="1" t="s">
        <v>56</v>
      </c>
      <c r="AJ154" s="1">
        <v>9</v>
      </c>
      <c r="AK154" s="1" t="s">
        <v>110</v>
      </c>
      <c r="AN154" s="1" t="s">
        <v>129</v>
      </c>
    </row>
    <row r="155" spans="1:40" x14ac:dyDescent="0.2">
      <c r="A155" s="1" t="s">
        <v>249</v>
      </c>
      <c r="B155" s="1" t="str">
        <f t="shared" si="4"/>
        <v>0157_gold_indonesia_kulu_upper_agm_region</v>
      </c>
      <c r="C155" s="1" t="str">
        <f>_xlfn.CONCAT("s",0,RIGHT(A155,3), "_",_xlfn.XLOOKUP(R155,country_code_lookup!$A$1:$A$247,country_code_lookup!$C$1:$C$247),"_", LOWER(LEFT(U155,4)))</f>
        <v>s0157_IDN_gold</v>
      </c>
      <c r="D155" s="1" t="str">
        <f>IF(OR(F155="NA",RIGHT(E155,4)="TSTM"), _xlfn.CONCAT("pTSTM_", C155), _xlfn.CONCAT(_xlfn.XLOOKUP(F155,profile_data!$C$2:$C$174,profile_data!$B$2:$B$174), "_",C155))</f>
        <v>p0096_IDN_s0157_IDN_gold</v>
      </c>
      <c r="E155" s="1" t="s">
        <v>130</v>
      </c>
      <c r="F155" s="1" t="s">
        <v>128</v>
      </c>
      <c r="J155" s="1" t="s">
        <v>128</v>
      </c>
      <c r="K155" s="1" t="str">
        <f t="shared" si="5"/>
        <v>true</v>
      </c>
      <c r="L155" s="1" t="s">
        <v>1059</v>
      </c>
      <c r="M155" s="1" t="s">
        <v>1231</v>
      </c>
      <c r="N155" s="1">
        <v>0</v>
      </c>
      <c r="P155" s="1">
        <v>1984</v>
      </c>
      <c r="Q155" s="1">
        <v>2014</v>
      </c>
      <c r="R155" s="1" t="s">
        <v>82</v>
      </c>
      <c r="T155" s="1" t="s">
        <v>73</v>
      </c>
      <c r="U155" s="1" t="s">
        <v>14</v>
      </c>
      <c r="W155" s="1" t="s">
        <v>20</v>
      </c>
      <c r="X155" s="1">
        <v>2015</v>
      </c>
      <c r="Y155" s="1" t="s">
        <v>79</v>
      </c>
      <c r="AA155" s="1" t="s">
        <v>56</v>
      </c>
      <c r="AB155" s="1" t="s">
        <v>56</v>
      </c>
      <c r="AC155" s="1">
        <v>35</v>
      </c>
      <c r="AD155" s="1" t="s">
        <v>110</v>
      </c>
      <c r="AE155" s="1" t="s">
        <v>62</v>
      </c>
      <c r="AI155" s="1" t="s">
        <v>62</v>
      </c>
      <c r="AN155" s="1" t="s">
        <v>2359</v>
      </c>
    </row>
    <row r="156" spans="1:40" x14ac:dyDescent="0.2">
      <c r="A156" s="1" t="s">
        <v>250</v>
      </c>
      <c r="B156" s="1" t="str">
        <f t="shared" si="4"/>
        <v>0158_gold_indonesia_madreng_agm_region</v>
      </c>
      <c r="C156" s="1" t="str">
        <f>_xlfn.CONCAT("s",0,RIGHT(A156,3), "_",_xlfn.XLOOKUP(R156,country_code_lookup!$A$1:$A$247,country_code_lookup!$C$1:$C$247),"_", LOWER(LEFT(U156,4)))</f>
        <v>s0158_IDN_gold</v>
      </c>
      <c r="D156" s="1" t="str">
        <f>IF(OR(F156="NA",RIGHT(E156,4)="TSTM"), _xlfn.CONCAT("pTSTM_", C156), _xlfn.CONCAT(_xlfn.XLOOKUP(F156,profile_data!$C$2:$C$174,profile_data!$B$2:$B$174), "_",C156))</f>
        <v>p0098_IDN_s0158_IDN_gold</v>
      </c>
      <c r="E156" s="1" t="s">
        <v>131</v>
      </c>
      <c r="F156" s="1" t="s">
        <v>131</v>
      </c>
      <c r="J156" s="1" t="s">
        <v>131</v>
      </c>
      <c r="K156" s="1" t="str">
        <f t="shared" si="5"/>
        <v>true</v>
      </c>
      <c r="L156" s="1" t="s">
        <v>1060</v>
      </c>
      <c r="M156" s="1" t="s">
        <v>1232</v>
      </c>
      <c r="N156" s="1">
        <v>0</v>
      </c>
      <c r="P156" s="1">
        <v>1984</v>
      </c>
      <c r="Q156" s="1">
        <v>1995</v>
      </c>
      <c r="R156" s="1" t="s">
        <v>82</v>
      </c>
      <c r="T156" s="1" t="s">
        <v>73</v>
      </c>
      <c r="U156" s="1" t="s">
        <v>14</v>
      </c>
      <c r="W156" s="1" t="s">
        <v>20</v>
      </c>
      <c r="X156" s="1">
        <v>2017</v>
      </c>
      <c r="Y156" s="1" t="s">
        <v>79</v>
      </c>
      <c r="AA156" s="1" t="s">
        <v>62</v>
      </c>
      <c r="AB156" s="1" t="s">
        <v>56</v>
      </c>
      <c r="AC156" s="1">
        <v>70</v>
      </c>
      <c r="AD156" s="1" t="s">
        <v>76</v>
      </c>
      <c r="AE156" s="1" t="s">
        <v>62</v>
      </c>
      <c r="AN156" s="1" t="s">
        <v>959</v>
      </c>
    </row>
    <row r="157" spans="1:40" x14ac:dyDescent="0.2">
      <c r="A157" s="1" t="s">
        <v>251</v>
      </c>
      <c r="B157" s="1" t="str">
        <f t="shared" si="4"/>
        <v>0159_gold_indonesia_maura_soma_agm_region</v>
      </c>
      <c r="C157" s="1" t="str">
        <f>_xlfn.CONCAT("s",0,RIGHT(A157,3), "_",_xlfn.XLOOKUP(R157,country_code_lookup!$A$1:$A$247,country_code_lookup!$C$1:$C$247),"_", LOWER(LEFT(U157,4)))</f>
        <v>s0159_IDN_gold</v>
      </c>
      <c r="D157" s="1" t="str">
        <f>IF(OR(F157="NA",RIGHT(E157,4)="TSTM"), _xlfn.CONCAT("pTSTM_", C157), _xlfn.CONCAT(_xlfn.XLOOKUP(F157,profile_data!$C$2:$C$174,profile_data!$B$2:$B$174), "_",C157))</f>
        <v>p0099_IDN_s0159_IDN_gold</v>
      </c>
      <c r="E157" s="1" t="s">
        <v>118</v>
      </c>
      <c r="F157" s="1" t="s">
        <v>118</v>
      </c>
      <c r="J157" s="1" t="s">
        <v>118</v>
      </c>
      <c r="K157" s="1" t="str">
        <f t="shared" si="5"/>
        <v>true</v>
      </c>
      <c r="L157" s="1" t="s">
        <v>1061</v>
      </c>
      <c r="M157" s="1" t="s">
        <v>1227</v>
      </c>
      <c r="N157" s="1">
        <v>0</v>
      </c>
      <c r="P157" s="1">
        <v>1984</v>
      </c>
      <c r="Q157" s="1">
        <v>2004</v>
      </c>
      <c r="R157" s="1" t="s">
        <v>82</v>
      </c>
      <c r="T157" s="1" t="s">
        <v>73</v>
      </c>
      <c r="U157" s="1" t="s">
        <v>14</v>
      </c>
      <c r="W157" s="1" t="s">
        <v>20</v>
      </c>
      <c r="X157" s="1">
        <v>2014</v>
      </c>
      <c r="Y157" s="1" t="s">
        <v>79</v>
      </c>
      <c r="AA157" s="1" t="s">
        <v>56</v>
      </c>
      <c r="AB157" s="1" t="s">
        <v>56</v>
      </c>
      <c r="AC157" s="1">
        <v>15</v>
      </c>
      <c r="AD157" s="1" t="s">
        <v>110</v>
      </c>
      <c r="AE157" s="1" t="s">
        <v>62</v>
      </c>
      <c r="AN157" s="1" t="s">
        <v>123</v>
      </c>
    </row>
    <row r="158" spans="1:40" x14ac:dyDescent="0.2">
      <c r="A158" s="1" t="s">
        <v>252</v>
      </c>
      <c r="B158" s="1" t="str">
        <f t="shared" si="4"/>
        <v>0160_gold_indonesia_nabire_barat_agm_region</v>
      </c>
      <c r="C158" s="1" t="str">
        <f>_xlfn.CONCAT("s",0,RIGHT(A158,3), "_",_xlfn.XLOOKUP(R158,country_code_lookup!$A$1:$A$247,country_code_lookup!$C$1:$C$247),"_", LOWER(LEFT(U158,4)))</f>
        <v>s0160_IDN_gold</v>
      </c>
      <c r="D158" s="1" t="str">
        <f>IF(OR(F158="NA",RIGHT(E158,4)="TSTM"), _xlfn.CONCAT("pTSTM_", C158), _xlfn.CONCAT(_xlfn.XLOOKUP(F158,profile_data!$C$2:$C$174,profile_data!$B$2:$B$174), "_",C158))</f>
        <v>p0103_IDN_s0160_IDN_gold</v>
      </c>
      <c r="E158" s="1" t="s">
        <v>320</v>
      </c>
      <c r="F158" s="1" t="s">
        <v>321</v>
      </c>
      <c r="J158" s="1" t="s">
        <v>321</v>
      </c>
      <c r="K158" s="1" t="str">
        <f t="shared" si="5"/>
        <v>true</v>
      </c>
      <c r="L158" s="1" t="s">
        <v>1062</v>
      </c>
      <c r="M158" s="1" t="s">
        <v>1233</v>
      </c>
      <c r="N158" s="1">
        <v>0</v>
      </c>
      <c r="P158" s="1">
        <v>1984</v>
      </c>
      <c r="Q158" s="1">
        <v>2009</v>
      </c>
      <c r="R158" s="1" t="s">
        <v>82</v>
      </c>
      <c r="T158" s="1" t="s">
        <v>73</v>
      </c>
      <c r="U158" s="1" t="s">
        <v>14</v>
      </c>
      <c r="W158" s="1" t="s">
        <v>322</v>
      </c>
      <c r="X158" s="1">
        <v>2010</v>
      </c>
      <c r="Y158" s="1" t="s">
        <v>79</v>
      </c>
      <c r="AA158" s="1" t="s">
        <v>62</v>
      </c>
      <c r="AB158" s="1" t="s">
        <v>56</v>
      </c>
      <c r="AC158" s="1">
        <v>50</v>
      </c>
      <c r="AD158" s="1" t="s">
        <v>76</v>
      </c>
      <c r="AE158" s="1" t="s">
        <v>62</v>
      </c>
      <c r="AI158" s="1" t="s">
        <v>62</v>
      </c>
      <c r="AN158" s="1" t="s">
        <v>323</v>
      </c>
    </row>
    <row r="159" spans="1:40" x14ac:dyDescent="0.2">
      <c r="A159" s="1" t="s">
        <v>253</v>
      </c>
      <c r="B159" s="1" t="str">
        <f t="shared" si="4"/>
        <v>0161_gold_indonesia_north_sulawesi_gorontalo_agm_region_TSTM</v>
      </c>
      <c r="C159" s="1" t="str">
        <f>_xlfn.CONCAT("s",0,RIGHT(A159,3), "_",_xlfn.XLOOKUP(R159,country_code_lookup!$A$1:$A$247,country_code_lookup!$C$1:$C$247),"_", LOWER(LEFT(U159,4)))</f>
        <v>s0161_IDN_gold</v>
      </c>
      <c r="D159" s="1" t="str">
        <f>IF(OR(F159="NA",RIGHT(E159,4)="TSTM"), _xlfn.CONCAT("pTSTM_", C159), _xlfn.CONCAT(_xlfn.XLOOKUP(F159,profile_data!$C$2:$C$174,profile_data!$B$2:$B$174), "_",C159))</f>
        <v>pTSTM_s0161_IDN_gold</v>
      </c>
      <c r="E159" s="1" t="s">
        <v>493</v>
      </c>
      <c r="F159" s="1" t="s">
        <v>77</v>
      </c>
      <c r="K159" s="1" t="str">
        <f t="shared" si="5"/>
        <v>false</v>
      </c>
      <c r="R159" s="1" t="s">
        <v>82</v>
      </c>
      <c r="T159" s="1" t="s">
        <v>73</v>
      </c>
      <c r="U159" s="1" t="s">
        <v>14</v>
      </c>
      <c r="X159" s="1">
        <v>1980</v>
      </c>
      <c r="Y159" s="1" t="s">
        <v>79</v>
      </c>
      <c r="AN159" s="1" t="s">
        <v>494</v>
      </c>
    </row>
    <row r="160" spans="1:40" x14ac:dyDescent="0.2">
      <c r="A160" s="1" t="s">
        <v>254</v>
      </c>
      <c r="B160" s="1" t="str">
        <f t="shared" si="4"/>
        <v>0162_gold_indonesia_pakoe</v>
      </c>
      <c r="C160" s="1" t="str">
        <f>_xlfn.CONCAT("s",0,RIGHT(A160,3), "_",_xlfn.XLOOKUP(R160,country_code_lookup!$A$1:$A$247,country_code_lookup!$C$1:$C$247),"_", LOWER(LEFT(U160,4)))</f>
        <v>s0162_IDN_gold</v>
      </c>
      <c r="D160" s="1" t="str">
        <f>IF(OR(F160="NA",RIGHT(E160,4)="TSTM"), _xlfn.CONCAT("pTSTM_", C160), _xlfn.CONCAT(_xlfn.XLOOKUP(F160,profile_data!$C$2:$C$174,profile_data!$B$2:$B$174), "_",C160))</f>
        <v>p0093_IDN_s0162_IDN_gold</v>
      </c>
      <c r="E160" s="1" t="s">
        <v>812</v>
      </c>
      <c r="F160" s="1" t="s">
        <v>813</v>
      </c>
      <c r="J160" s="1" t="s">
        <v>813</v>
      </c>
      <c r="K160" s="1" t="str">
        <f t="shared" si="5"/>
        <v>true</v>
      </c>
      <c r="L160" s="1" t="s">
        <v>1063</v>
      </c>
      <c r="M160" s="1" t="s">
        <v>1234</v>
      </c>
      <c r="N160" s="1">
        <v>0</v>
      </c>
      <c r="P160" s="1">
        <v>1984</v>
      </c>
      <c r="Q160" s="1">
        <v>1998</v>
      </c>
      <c r="R160" s="1" t="s">
        <v>82</v>
      </c>
      <c r="T160" s="1" t="s">
        <v>73</v>
      </c>
      <c r="U160" s="1" t="s">
        <v>14</v>
      </c>
      <c r="X160" s="1">
        <v>1998</v>
      </c>
      <c r="Y160" s="1" t="s">
        <v>415</v>
      </c>
      <c r="AA160" s="1" t="s">
        <v>56</v>
      </c>
      <c r="AB160" s="1" t="s">
        <v>56</v>
      </c>
      <c r="AN160" s="1" t="s">
        <v>814</v>
      </c>
    </row>
    <row r="161" spans="1:40" x14ac:dyDescent="0.2">
      <c r="A161" s="1" t="s">
        <v>255</v>
      </c>
      <c r="B161" s="1" t="str">
        <f t="shared" si="4"/>
        <v>0163_gold_indonesia_panunggulan_agm_region_TSTM</v>
      </c>
      <c r="C161" s="1" t="str">
        <f>_xlfn.CONCAT("s",0,RIGHT(A161,3), "_",_xlfn.XLOOKUP(R161,country_code_lookup!$A$1:$A$247,country_code_lookup!$C$1:$C$247),"_", LOWER(LEFT(U161,4)))</f>
        <v>s0163_IDN_gold</v>
      </c>
      <c r="D161" s="1" t="str">
        <f>IF(OR(F161="NA",RIGHT(E161,4)="TSTM"), _xlfn.CONCAT("pTSTM_", C161), _xlfn.CONCAT(_xlfn.XLOOKUP(F161,profile_data!$C$2:$C$174,profile_data!$B$2:$B$174), "_",C161))</f>
        <v>pTSTM_s0163_IDN_gold</v>
      </c>
      <c r="E161" s="1" t="s">
        <v>124</v>
      </c>
      <c r="F161" s="1" t="s">
        <v>77</v>
      </c>
      <c r="K161" s="1" t="str">
        <f t="shared" si="5"/>
        <v>false</v>
      </c>
      <c r="R161" s="1" t="s">
        <v>82</v>
      </c>
      <c r="T161" s="1" t="s">
        <v>73</v>
      </c>
      <c r="U161" s="1" t="s">
        <v>14</v>
      </c>
      <c r="W161" s="1" t="s">
        <v>20</v>
      </c>
      <c r="X161" s="1">
        <v>2018</v>
      </c>
      <c r="Y161" s="1" t="s">
        <v>79</v>
      </c>
      <c r="AN161" s="1" t="s">
        <v>125</v>
      </c>
    </row>
    <row r="162" spans="1:40" x14ac:dyDescent="0.2">
      <c r="A162" s="1" t="s">
        <v>256</v>
      </c>
      <c r="B162" s="1" t="str">
        <f t="shared" si="4"/>
        <v>0164_gold_indonesia_poelaupandan</v>
      </c>
      <c r="C162" s="1" t="str">
        <f>_xlfn.CONCAT("s",0,RIGHT(A162,3), "_",_xlfn.XLOOKUP(R162,country_code_lookup!$A$1:$A$247,country_code_lookup!$C$1:$C$247),"_", LOWER(LEFT(U162,4)))</f>
        <v>s0164_IDN_gold</v>
      </c>
      <c r="D162" s="1" t="str">
        <f>IF(OR(F162="NA",RIGHT(E162,4)="TSTM"), _xlfn.CONCAT("pTSTM_", C162), _xlfn.CONCAT(_xlfn.XLOOKUP(F162,profile_data!$C$2:$C$174,profile_data!$B$2:$B$174), "_",C162))</f>
        <v>p0084_IDN_s0164_IDN_gold</v>
      </c>
      <c r="E162" s="1" t="s">
        <v>582</v>
      </c>
      <c r="F162" s="1" t="s">
        <v>112</v>
      </c>
      <c r="G162" s="1" t="s">
        <v>116</v>
      </c>
      <c r="J162" s="1" t="s">
        <v>112</v>
      </c>
      <c r="K162" s="1" t="str">
        <f t="shared" si="5"/>
        <v>true</v>
      </c>
      <c r="L162" s="1" t="s">
        <v>1051</v>
      </c>
      <c r="M162" s="1" t="s">
        <v>1235</v>
      </c>
      <c r="N162" s="1">
        <v>0</v>
      </c>
      <c r="P162" s="1">
        <v>1984</v>
      </c>
      <c r="Q162" s="1">
        <v>2001</v>
      </c>
      <c r="R162" s="1" t="s">
        <v>82</v>
      </c>
      <c r="T162" s="1" t="s">
        <v>73</v>
      </c>
      <c r="U162" s="1" t="s">
        <v>14</v>
      </c>
      <c r="X162" s="1">
        <v>2002</v>
      </c>
      <c r="Y162" s="1" t="s">
        <v>79</v>
      </c>
      <c r="AA162" s="1" t="s">
        <v>56</v>
      </c>
      <c r="AB162" s="1" t="s">
        <v>56</v>
      </c>
      <c r="AI162" s="1" t="s">
        <v>56</v>
      </c>
      <c r="AJ162" s="1">
        <v>476</v>
      </c>
      <c r="AK162" s="1" t="s">
        <v>110</v>
      </c>
      <c r="AL162" s="1" t="s">
        <v>83</v>
      </c>
      <c r="AN162" s="1" t="s">
        <v>583</v>
      </c>
    </row>
    <row r="163" spans="1:40" x14ac:dyDescent="0.2">
      <c r="A163" s="1" t="s">
        <v>257</v>
      </c>
      <c r="B163" s="1" t="str">
        <f t="shared" si="4"/>
        <v>0165_gold_indonesia_south_sumatra_djabung_agm_region_TSTM</v>
      </c>
      <c r="C163" s="1" t="str">
        <f>_xlfn.CONCAT("s",0,RIGHT(A163,3), "_",_xlfn.XLOOKUP(R163,country_code_lookup!$A$1:$A$247,country_code_lookup!$C$1:$C$247),"_", LOWER(LEFT(U163,4)))</f>
        <v>s0165_IDN_gold</v>
      </c>
      <c r="D163" s="1" t="str">
        <f>IF(OR(F163="NA",RIGHT(E163,4)="TSTM"), _xlfn.CONCAT("pTSTM_", C163), _xlfn.CONCAT(_xlfn.XLOOKUP(F163,profile_data!$C$2:$C$174,profile_data!$B$2:$B$174), "_",C163))</f>
        <v>pTSTM_s0165_IDN_gold</v>
      </c>
      <c r="E163" s="1" t="s">
        <v>315</v>
      </c>
      <c r="F163" s="1" t="s">
        <v>77</v>
      </c>
      <c r="K163" s="1" t="str">
        <f t="shared" si="5"/>
        <v>false</v>
      </c>
      <c r="R163" s="1" t="s">
        <v>82</v>
      </c>
      <c r="T163" s="1" t="s">
        <v>73</v>
      </c>
      <c r="U163" s="1" t="s">
        <v>14</v>
      </c>
      <c r="W163" s="1" t="s">
        <v>20</v>
      </c>
      <c r="X163" s="1">
        <v>2017</v>
      </c>
      <c r="Y163" s="1" t="s">
        <v>79</v>
      </c>
      <c r="AA163" s="1" t="s">
        <v>77</v>
      </c>
      <c r="AB163" s="1" t="s">
        <v>77</v>
      </c>
      <c r="AN163" s="1" t="s">
        <v>316</v>
      </c>
    </row>
    <row r="164" spans="1:40" x14ac:dyDescent="0.2">
      <c r="A164" s="1" t="s">
        <v>258</v>
      </c>
      <c r="B164" s="1" t="str">
        <f t="shared" si="4"/>
        <v>0166_gold_indonesia_south_sumatra_lampung</v>
      </c>
      <c r="C164" s="1" t="str">
        <f>_xlfn.CONCAT("s",0,RIGHT(A164,3), "_",_xlfn.XLOOKUP(R164,country_code_lookup!$A$1:$A$247,country_code_lookup!$C$1:$C$247),"_", LOWER(LEFT(U164,4)))</f>
        <v>s0166_IDN_gold</v>
      </c>
      <c r="D164" s="1" t="str">
        <f>IF(OR(F164="NA",RIGHT(E164,4)="TSTM"), _xlfn.CONCAT("pTSTM_", C164), _xlfn.CONCAT(_xlfn.XLOOKUP(F164,profile_data!$C$2:$C$174,profile_data!$B$2:$B$174), "_",C164))</f>
        <v>p0097_IDN_s0166_IDN_gold</v>
      </c>
      <c r="E164" s="1" t="s">
        <v>808</v>
      </c>
      <c r="F164" s="1" t="s">
        <v>809</v>
      </c>
      <c r="J164" s="1" t="s">
        <v>809</v>
      </c>
      <c r="K164" s="1" t="str">
        <f t="shared" si="5"/>
        <v>true</v>
      </c>
      <c r="L164" s="1" t="s">
        <v>1064</v>
      </c>
      <c r="M164" s="1" t="s">
        <v>1236</v>
      </c>
      <c r="N164" s="1">
        <v>0</v>
      </c>
      <c r="P164" s="1">
        <v>1984</v>
      </c>
      <c r="Q164" s="1">
        <v>2006</v>
      </c>
      <c r="R164" s="1" t="s">
        <v>82</v>
      </c>
      <c r="T164" s="1" t="s">
        <v>73</v>
      </c>
      <c r="U164" s="1" t="s">
        <v>14</v>
      </c>
      <c r="W164" s="1" t="s">
        <v>811</v>
      </c>
      <c r="X164" s="1">
        <v>2007</v>
      </c>
      <c r="Y164" s="1" t="s">
        <v>415</v>
      </c>
      <c r="AA164" s="1" t="s">
        <v>62</v>
      </c>
      <c r="AB164" s="1" t="s">
        <v>56</v>
      </c>
      <c r="AN164" s="1" t="s">
        <v>810</v>
      </c>
    </row>
    <row r="165" spans="1:40" x14ac:dyDescent="0.2">
      <c r="A165" s="1" t="s">
        <v>259</v>
      </c>
      <c r="B165" s="1" t="str">
        <f t="shared" si="4"/>
        <v>0167_gold_indonesia_south_sumatra_soetangegoh_agm_region</v>
      </c>
      <c r="C165" s="1" t="str">
        <f>_xlfn.CONCAT("s",0,RIGHT(A165,3), "_",_xlfn.XLOOKUP(R165,country_code_lookup!$A$1:$A$247,country_code_lookup!$C$1:$C$247),"_", LOWER(LEFT(U165,4)))</f>
        <v>s0167_IDN_gold</v>
      </c>
      <c r="D165" s="1" t="str">
        <f>IF(OR(F165="NA",RIGHT(E165,4)="TSTM"), _xlfn.CONCAT("pTSTM_", C165), _xlfn.CONCAT(_xlfn.XLOOKUP(F165,profile_data!$C$2:$C$174,profile_data!$B$2:$B$174), "_",C165))</f>
        <v>p0105_IDN_s0167_IDN_gold</v>
      </c>
      <c r="E165" s="1" t="s">
        <v>313</v>
      </c>
      <c r="F165" s="1" t="s">
        <v>313</v>
      </c>
      <c r="J165" s="1" t="s">
        <v>313</v>
      </c>
      <c r="K165" s="1" t="str">
        <f t="shared" si="5"/>
        <v>true</v>
      </c>
      <c r="L165" s="1" t="s">
        <v>1065</v>
      </c>
      <c r="M165" s="1" t="s">
        <v>1237</v>
      </c>
      <c r="N165" s="1">
        <v>0</v>
      </c>
      <c r="P165" s="1">
        <v>1984</v>
      </c>
      <c r="Q165" s="1">
        <v>2012</v>
      </c>
      <c r="R165" s="1" t="s">
        <v>82</v>
      </c>
      <c r="T165" s="1" t="s">
        <v>73</v>
      </c>
      <c r="U165" s="1" t="s">
        <v>14</v>
      </c>
      <c r="W165" s="1" t="s">
        <v>20</v>
      </c>
      <c r="X165" s="1">
        <v>2013</v>
      </c>
      <c r="Y165" s="1" t="s">
        <v>79</v>
      </c>
      <c r="AA165" s="1" t="s">
        <v>62</v>
      </c>
      <c r="AB165" s="1" t="s">
        <v>56</v>
      </c>
      <c r="AC165" s="1">
        <v>50</v>
      </c>
      <c r="AD165" s="1" t="s">
        <v>76</v>
      </c>
      <c r="AE165" s="1" t="s">
        <v>62</v>
      </c>
      <c r="AN165" s="1" t="s">
        <v>314</v>
      </c>
    </row>
    <row r="166" spans="1:40" x14ac:dyDescent="0.2">
      <c r="A166" s="1" t="s">
        <v>260</v>
      </c>
      <c r="B166" s="1" t="str">
        <f t="shared" si="4"/>
        <v>0168_gold_indonesia_sungai_milango_river_agm_region</v>
      </c>
      <c r="C166" s="1" t="str">
        <f>_xlfn.CONCAT("s",0,RIGHT(A166,3), "_",_xlfn.XLOOKUP(R166,country_code_lookup!$A$1:$A$247,country_code_lookup!$C$1:$C$247),"_", LOWER(LEFT(U166,4)))</f>
        <v>s0168_IDN_gold</v>
      </c>
      <c r="D166" s="1" t="str">
        <f>IF(OR(F166="NA",RIGHT(E166,4)="TSTM"), _xlfn.CONCAT("pTSTM_", C166), _xlfn.CONCAT(_xlfn.XLOOKUP(F166,profile_data!$C$2:$C$174,profile_data!$B$2:$B$174), "_",C166))</f>
        <v>p0106_IDN_s0168_IDN_gold</v>
      </c>
      <c r="E166" s="1" t="s">
        <v>491</v>
      </c>
      <c r="F166" s="1" t="s">
        <v>491</v>
      </c>
      <c r="J166" s="1" t="s">
        <v>491</v>
      </c>
      <c r="K166" s="1" t="str">
        <f t="shared" si="5"/>
        <v>true</v>
      </c>
      <c r="L166" s="1" t="s">
        <v>1066</v>
      </c>
      <c r="M166" s="1" t="s">
        <v>1238</v>
      </c>
      <c r="N166" s="1">
        <v>0</v>
      </c>
      <c r="P166" s="1">
        <v>1984</v>
      </c>
      <c r="Q166" s="1">
        <v>2012</v>
      </c>
      <c r="R166" s="1" t="s">
        <v>82</v>
      </c>
      <c r="T166" s="1" t="s">
        <v>73</v>
      </c>
      <c r="U166" s="1" t="s">
        <v>14</v>
      </c>
      <c r="X166" s="1">
        <v>2013</v>
      </c>
      <c r="Y166" s="1" t="s">
        <v>79</v>
      </c>
      <c r="AA166" s="1" t="s">
        <v>62</v>
      </c>
      <c r="AB166" s="1" t="s">
        <v>56</v>
      </c>
      <c r="AN166" s="1" t="s">
        <v>492</v>
      </c>
    </row>
    <row r="167" spans="1:40" x14ac:dyDescent="0.2">
      <c r="A167" s="1" t="s">
        <v>261</v>
      </c>
      <c r="B167" s="1" t="str">
        <f t="shared" si="4"/>
        <v>0169_gold_indonesia_tapoes_agm_region</v>
      </c>
      <c r="C167" s="1" t="str">
        <f>_xlfn.CONCAT("s",0,RIGHT(A167,3), "_",_xlfn.XLOOKUP(R167,country_code_lookup!$A$1:$A$247,country_code_lookup!$C$1:$C$247),"_", LOWER(LEFT(U167,4)))</f>
        <v>s0169_IDN_gold</v>
      </c>
      <c r="D167" s="1" t="str">
        <f>IF(OR(F167="NA",RIGHT(E167,4)="TSTM"), _xlfn.CONCAT("pTSTM_", C167), _xlfn.CONCAT(_xlfn.XLOOKUP(F167,profile_data!$C$2:$C$174,profile_data!$B$2:$B$174), "_",C167))</f>
        <v>p0099_IDN_s0169_IDN_gold</v>
      </c>
      <c r="E167" s="1" t="s">
        <v>121</v>
      </c>
      <c r="F167" s="1" t="s">
        <v>118</v>
      </c>
      <c r="J167" s="1" t="s">
        <v>118</v>
      </c>
      <c r="K167" s="1" t="str">
        <f t="shared" si="5"/>
        <v>true</v>
      </c>
      <c r="L167" s="1" t="s">
        <v>1061</v>
      </c>
      <c r="M167" s="1" t="s">
        <v>1227</v>
      </c>
      <c r="N167" s="1">
        <v>0</v>
      </c>
      <c r="P167" s="1">
        <v>1984</v>
      </c>
      <c r="Q167" s="1">
        <v>2001</v>
      </c>
      <c r="R167" s="1" t="s">
        <v>82</v>
      </c>
      <c r="T167" s="1" t="s">
        <v>73</v>
      </c>
      <c r="U167" s="1" t="s">
        <v>14</v>
      </c>
      <c r="W167" s="1" t="s">
        <v>20</v>
      </c>
      <c r="X167" s="1">
        <v>2002</v>
      </c>
      <c r="Y167" s="1" t="s">
        <v>79</v>
      </c>
      <c r="AA167" s="1" t="s">
        <v>56</v>
      </c>
      <c r="AB167" s="1" t="s">
        <v>56</v>
      </c>
      <c r="AC167" s="1">
        <v>15</v>
      </c>
      <c r="AD167" s="1" t="s">
        <v>110</v>
      </c>
      <c r="AE167" s="1" t="s">
        <v>103</v>
      </c>
      <c r="AF167" s="1">
        <v>14</v>
      </c>
      <c r="AG167" s="1" t="s">
        <v>110</v>
      </c>
      <c r="AH167" s="1">
        <v>2014</v>
      </c>
      <c r="AN167" s="1" t="s">
        <v>122</v>
      </c>
    </row>
    <row r="168" spans="1:40" x14ac:dyDescent="0.2">
      <c r="A168" s="1" t="s">
        <v>262</v>
      </c>
      <c r="B168" s="1" t="str">
        <f t="shared" si="4"/>
        <v>0170_ston_indonesia_tarutung_river_mining_region</v>
      </c>
      <c r="C168" s="1" t="str">
        <f>_xlfn.CONCAT("s",0,RIGHT(A168,3), "_",_xlfn.XLOOKUP(R168,country_code_lookup!$A$1:$A$247,country_code_lookup!$C$1:$C$247),"_", LOWER(LEFT(U168,4)))</f>
        <v>s0170_IDN_ston</v>
      </c>
      <c r="D168" s="1" t="str">
        <f>IF(OR(F168="NA",RIGHT(E168,4)="TSTM"), _xlfn.CONCAT("pTSTM_", C168), _xlfn.CONCAT(_xlfn.XLOOKUP(F168,profile_data!$C$2:$C$174,profile_data!$B$2:$B$174), "_",C168))</f>
        <v>pTSTM_s0170_IDN_ston</v>
      </c>
      <c r="E168" s="1" t="s">
        <v>126</v>
      </c>
      <c r="F168" s="1" t="s">
        <v>77</v>
      </c>
      <c r="K168" s="1" t="str">
        <f t="shared" si="5"/>
        <v>false</v>
      </c>
      <c r="R168" s="1" t="s">
        <v>82</v>
      </c>
      <c r="T168" s="1" t="s">
        <v>73</v>
      </c>
      <c r="U168" s="1" t="s">
        <v>127</v>
      </c>
      <c r="X168" s="1">
        <v>2010</v>
      </c>
      <c r="Y168" s="1" t="s">
        <v>79</v>
      </c>
    </row>
    <row r="169" spans="1:40" x14ac:dyDescent="0.2">
      <c r="A169" s="1" t="s">
        <v>263</v>
      </c>
      <c r="B169" s="1" t="str">
        <f t="shared" si="4"/>
        <v>0171_gold_indonesia_tebingtinggi_agm_region</v>
      </c>
      <c r="C169" s="1" t="str">
        <f>_xlfn.CONCAT("s",0,RIGHT(A169,3), "_",_xlfn.XLOOKUP(R169,country_code_lookup!$A$1:$A$247,country_code_lookup!$C$1:$C$247),"_", LOWER(LEFT(U169,4)))</f>
        <v>s0171_IDN_gold</v>
      </c>
      <c r="D169" s="1" t="str">
        <f>IF(OR(F169="NA",RIGHT(E169,4)="TSTM"), _xlfn.CONCAT("pTSTM_", C169), _xlfn.CONCAT(_xlfn.XLOOKUP(F169,profile_data!$C$2:$C$174,profile_data!$B$2:$B$174), "_",C169))</f>
        <v>p0083_IDN_s0171_IDN_gold</v>
      </c>
      <c r="E169" s="1" t="s">
        <v>576</v>
      </c>
      <c r="F169" s="1" t="s">
        <v>116</v>
      </c>
      <c r="J169" s="1" t="s">
        <v>116</v>
      </c>
      <c r="K169" s="1" t="str">
        <f t="shared" si="5"/>
        <v>true</v>
      </c>
      <c r="L169" s="1" t="s">
        <v>1048</v>
      </c>
      <c r="M169" s="1" t="s">
        <v>1220</v>
      </c>
      <c r="N169" s="1">
        <v>138</v>
      </c>
      <c r="P169" s="1">
        <v>1984</v>
      </c>
      <c r="Q169" s="1">
        <v>1999</v>
      </c>
      <c r="R169" s="1" t="s">
        <v>82</v>
      </c>
      <c r="T169" s="1" t="s">
        <v>73</v>
      </c>
      <c r="U169" s="1" t="s">
        <v>14</v>
      </c>
      <c r="X169" s="1">
        <v>2000</v>
      </c>
      <c r="Y169" s="1" t="s">
        <v>79</v>
      </c>
      <c r="AA169" s="1" t="s">
        <v>56</v>
      </c>
      <c r="AB169" s="1" t="s">
        <v>56</v>
      </c>
      <c r="AI169" s="1" t="s">
        <v>56</v>
      </c>
      <c r="AJ169" s="1">
        <v>138</v>
      </c>
      <c r="AK169" s="1" t="s">
        <v>110</v>
      </c>
      <c r="AN169" s="1" t="s">
        <v>577</v>
      </c>
    </row>
    <row r="170" spans="1:40" x14ac:dyDescent="0.2">
      <c r="A170" s="1" t="s">
        <v>264</v>
      </c>
      <c r="B170" s="1" t="str">
        <f t="shared" si="4"/>
        <v>0172_gold_indonesia_tutut_agm_region</v>
      </c>
      <c r="C170" s="1" t="str">
        <f>_xlfn.CONCAT("s",0,RIGHT(A170,3), "_",_xlfn.XLOOKUP(R170,country_code_lookup!$A$1:$A$247,country_code_lookup!$C$1:$C$247),"_", LOWER(LEFT(U170,4)))</f>
        <v>s0172_IDN_gold</v>
      </c>
      <c r="D170" s="1" t="str">
        <f>IF(OR(F170="NA",RIGHT(E170,4)="TSTM"), _xlfn.CONCAT("pTSTM_", C170), _xlfn.CONCAT(_xlfn.XLOOKUP(F170,profile_data!$C$2:$C$174,profile_data!$B$2:$B$174), "_",C170))</f>
        <v>p0107_IDN_s0172_IDN_gold</v>
      </c>
      <c r="E170" s="1" t="s">
        <v>309</v>
      </c>
      <c r="F170" s="1" t="s">
        <v>309</v>
      </c>
      <c r="J170" s="1" t="s">
        <v>309</v>
      </c>
      <c r="K170" s="1" t="str">
        <f t="shared" si="5"/>
        <v>true</v>
      </c>
      <c r="L170" s="1" t="s">
        <v>1067</v>
      </c>
      <c r="M170" s="1" t="s">
        <v>1239</v>
      </c>
      <c r="N170" s="1">
        <v>0</v>
      </c>
      <c r="P170" s="1">
        <v>1984</v>
      </c>
      <c r="Q170" s="1">
        <v>2016</v>
      </c>
      <c r="R170" s="1" t="s">
        <v>82</v>
      </c>
      <c r="T170" s="1" t="s">
        <v>73</v>
      </c>
      <c r="U170" s="1" t="s">
        <v>14</v>
      </c>
      <c r="W170" s="1" t="s">
        <v>20</v>
      </c>
      <c r="X170" s="1">
        <v>2017</v>
      </c>
      <c r="Y170" s="1" t="s">
        <v>79</v>
      </c>
      <c r="AA170" s="1" t="s">
        <v>62</v>
      </c>
      <c r="AB170" s="1" t="s">
        <v>56</v>
      </c>
      <c r="AC170" s="1">
        <v>200</v>
      </c>
      <c r="AD170" s="1" t="s">
        <v>76</v>
      </c>
      <c r="AE170" s="1" t="s">
        <v>62</v>
      </c>
      <c r="AN170" s="1" t="s">
        <v>310</v>
      </c>
    </row>
    <row r="171" spans="1:40" x14ac:dyDescent="0.2">
      <c r="A171" s="1" t="s">
        <v>265</v>
      </c>
      <c r="B171" s="1" t="str">
        <f t="shared" si="4"/>
        <v>0173_gold_indonesia_utuwa_agm_region</v>
      </c>
      <c r="C171" s="1" t="str">
        <f>_xlfn.CONCAT("s",0,RIGHT(A171,3), "_",_xlfn.XLOOKUP(R171,country_code_lookup!$A$1:$A$247,country_code_lookup!$C$1:$C$247),"_", LOWER(LEFT(U171,4)))</f>
        <v>s0173_IDN_gold</v>
      </c>
      <c r="D171" s="1" t="str">
        <f>IF(OR(F171="NA",RIGHT(E171,4)="TSTM"), _xlfn.CONCAT("pTSTM_", C171), _xlfn.CONCAT(_xlfn.XLOOKUP(F171,profile_data!$C$2:$C$174,profile_data!$B$2:$B$174), "_",C171))</f>
        <v>p0108_IDN_s0173_IDN_gold</v>
      </c>
      <c r="E171" s="1" t="s">
        <v>318</v>
      </c>
      <c r="F171" s="1" t="s">
        <v>317</v>
      </c>
      <c r="J171" s="1" t="s">
        <v>317</v>
      </c>
      <c r="K171" s="1" t="str">
        <f t="shared" si="5"/>
        <v>true</v>
      </c>
      <c r="L171" s="1" t="s">
        <v>1068</v>
      </c>
      <c r="M171" s="1" t="s">
        <v>1240</v>
      </c>
      <c r="N171" s="1">
        <v>0</v>
      </c>
      <c r="P171" s="1">
        <v>1984</v>
      </c>
      <c r="Q171" s="1">
        <v>1997</v>
      </c>
      <c r="R171" s="1" t="s">
        <v>82</v>
      </c>
      <c r="T171" s="1" t="s">
        <v>73</v>
      </c>
      <c r="U171" s="1" t="s">
        <v>14</v>
      </c>
      <c r="X171" s="1">
        <v>1998</v>
      </c>
      <c r="Y171" s="1" t="s">
        <v>79</v>
      </c>
      <c r="AA171" s="1" t="s">
        <v>62</v>
      </c>
      <c r="AB171" s="1" t="s">
        <v>56</v>
      </c>
      <c r="AC171" s="1">
        <v>20</v>
      </c>
      <c r="AD171" s="1" t="s">
        <v>76</v>
      </c>
      <c r="AE171" s="1" t="s">
        <v>62</v>
      </c>
      <c r="AN171" s="1" t="s">
        <v>319</v>
      </c>
    </row>
    <row r="172" spans="1:40" x14ac:dyDescent="0.2">
      <c r="A172" s="1" t="s">
        <v>266</v>
      </c>
      <c r="B172" s="1" t="str">
        <f t="shared" si="4"/>
        <v>0174_gold_indonesia_west_kalimantan_djongkong_agm_region</v>
      </c>
      <c r="C172" s="1" t="str">
        <f>_xlfn.CONCAT("s",0,RIGHT(A172,3), "_",_xlfn.XLOOKUP(R172,country_code_lookup!$A$1:$A$247,country_code_lookup!$C$1:$C$247),"_", LOWER(LEFT(U172,4)))</f>
        <v>s0174_IDN_gold</v>
      </c>
      <c r="D172" s="1" t="str">
        <f>IF(OR(F172="NA",RIGHT(E172,4)="TSTM"), _xlfn.CONCAT("pTSTM_", C172), _xlfn.CONCAT(_xlfn.XLOOKUP(F172,profile_data!$C$2:$C$174,profile_data!$B$2:$B$174), "_",C172))</f>
        <v>p0088_IDN_s0174_IDN_gold</v>
      </c>
      <c r="E172" s="1" t="s">
        <v>81</v>
      </c>
      <c r="F172" s="1" t="s">
        <v>81</v>
      </c>
      <c r="G172" s="1" t="s">
        <v>84</v>
      </c>
      <c r="J172" s="1" t="s">
        <v>81</v>
      </c>
      <c r="K172" s="1" t="str">
        <f t="shared" si="5"/>
        <v>true</v>
      </c>
      <c r="L172" s="1" t="s">
        <v>1069</v>
      </c>
      <c r="M172" s="1" t="s">
        <v>1241</v>
      </c>
      <c r="N172" s="1">
        <v>0</v>
      </c>
      <c r="P172" s="1">
        <v>1984</v>
      </c>
      <c r="Q172" s="1">
        <v>1992</v>
      </c>
      <c r="R172" s="1" t="s">
        <v>82</v>
      </c>
      <c r="T172" s="1" t="s">
        <v>73</v>
      </c>
      <c r="U172" s="1" t="s">
        <v>14</v>
      </c>
      <c r="X172" s="1">
        <v>1993</v>
      </c>
      <c r="Y172" s="1" t="s">
        <v>79</v>
      </c>
      <c r="AA172" s="1" t="s">
        <v>62</v>
      </c>
      <c r="AB172" s="1" t="s">
        <v>56</v>
      </c>
      <c r="AE172" s="1" t="s">
        <v>62</v>
      </c>
      <c r="AI172" s="1" t="s">
        <v>56</v>
      </c>
      <c r="AL172" s="1" t="s">
        <v>83</v>
      </c>
    </row>
    <row r="173" spans="1:40" x14ac:dyDescent="0.2">
      <c r="A173" s="1" t="s">
        <v>267</v>
      </c>
      <c r="B173" s="1" t="str">
        <f t="shared" si="4"/>
        <v>0175_gold_indonesia_west_kalimantan_duwapetunga_agm_region</v>
      </c>
      <c r="C173" s="1" t="str">
        <f>_xlfn.CONCAT("s",0,RIGHT(A173,3), "_",_xlfn.XLOOKUP(R173,country_code_lookup!$A$1:$A$247,country_code_lookup!$C$1:$C$247),"_", LOWER(LEFT(U173,4)))</f>
        <v>s0175_IDN_gold</v>
      </c>
      <c r="D173" s="1" t="str">
        <f>IF(OR(F173="NA",RIGHT(E173,4)="TSTM"), _xlfn.CONCAT("pTSTM_", C173), _xlfn.CONCAT(_xlfn.XLOOKUP(F173,profile_data!$C$2:$C$174,profile_data!$B$2:$B$174), "_",C173))</f>
        <v>p0089_IDN_s0175_IDN_gold</v>
      </c>
      <c r="E173" s="1" t="s">
        <v>87</v>
      </c>
      <c r="F173" s="1" t="s">
        <v>87</v>
      </c>
      <c r="G173" s="1" t="s">
        <v>84</v>
      </c>
      <c r="J173" s="1" t="s">
        <v>87</v>
      </c>
      <c r="K173" s="1" t="str">
        <f t="shared" si="5"/>
        <v>true</v>
      </c>
      <c r="L173" s="1" t="s">
        <v>1070</v>
      </c>
      <c r="M173" s="1" t="s">
        <v>1242</v>
      </c>
      <c r="N173" s="1">
        <v>0</v>
      </c>
      <c r="P173" s="1">
        <v>1984</v>
      </c>
      <c r="Q173" s="1">
        <v>1991</v>
      </c>
      <c r="R173" s="1" t="s">
        <v>82</v>
      </c>
      <c r="T173" s="1" t="s">
        <v>73</v>
      </c>
      <c r="U173" s="1" t="s">
        <v>14</v>
      </c>
      <c r="X173" s="1">
        <v>1992</v>
      </c>
      <c r="Y173" s="1" t="s">
        <v>79</v>
      </c>
      <c r="AA173" s="1" t="s">
        <v>62</v>
      </c>
      <c r="AB173" s="1" t="s">
        <v>56</v>
      </c>
      <c r="AE173" s="1" t="s">
        <v>62</v>
      </c>
      <c r="AI173" s="1" t="s">
        <v>56</v>
      </c>
      <c r="AL173" s="1" t="s">
        <v>83</v>
      </c>
      <c r="AN173" s="1" t="s">
        <v>90</v>
      </c>
    </row>
    <row r="174" spans="1:40" x14ac:dyDescent="0.2">
      <c r="A174" s="1" t="s">
        <v>268</v>
      </c>
      <c r="B174" s="1" t="str">
        <f t="shared" si="4"/>
        <v>0176_gold_indonesia_west_kalimantan_mekar_jaya_agm_region_TSTM</v>
      </c>
      <c r="C174" s="1" t="str">
        <f>_xlfn.CONCAT("s",0,RIGHT(A174,3), "_",_xlfn.XLOOKUP(R174,country_code_lookup!$A$1:$A$247,country_code_lookup!$C$1:$C$247),"_", LOWER(LEFT(U174,4)))</f>
        <v>s0176_IDN_gold</v>
      </c>
      <c r="D174" s="1" t="str">
        <f>IF(OR(F174="NA",RIGHT(E174,4)="TSTM"), _xlfn.CONCAT("pTSTM_", C174), _xlfn.CONCAT(_xlfn.XLOOKUP(F174,profile_data!$C$2:$C$174,profile_data!$B$2:$B$174), "_",C174))</f>
        <v>pTSTM_s0176_IDN_gold</v>
      </c>
      <c r="E174" s="1" t="s">
        <v>108</v>
      </c>
      <c r="F174" s="1" t="s">
        <v>77</v>
      </c>
      <c r="K174" s="1" t="str">
        <f t="shared" si="5"/>
        <v>false</v>
      </c>
      <c r="R174" s="1" t="s">
        <v>82</v>
      </c>
      <c r="T174" s="1" t="s">
        <v>73</v>
      </c>
      <c r="U174" s="1" t="s">
        <v>14</v>
      </c>
      <c r="W174" s="1" t="s">
        <v>20</v>
      </c>
      <c r="X174" s="1">
        <v>1999</v>
      </c>
      <c r="Y174" s="1" t="s">
        <v>79</v>
      </c>
      <c r="AC174" s="1">
        <v>150</v>
      </c>
      <c r="AD174" s="1" t="s">
        <v>76</v>
      </c>
      <c r="AN174" s="1" t="s">
        <v>109</v>
      </c>
    </row>
    <row r="175" spans="1:40" x14ac:dyDescent="0.2">
      <c r="A175" s="1" t="s">
        <v>269</v>
      </c>
      <c r="B175" s="1" t="str">
        <f t="shared" si="4"/>
        <v>0177_gold_indonesia_west_kalimantan_melawi_agm_region</v>
      </c>
      <c r="C175" s="1" t="str">
        <f>_xlfn.CONCAT("s",0,RIGHT(A175,3), "_",_xlfn.XLOOKUP(R175,country_code_lookup!$A$1:$A$247,country_code_lookup!$C$1:$C$247),"_", LOWER(LEFT(U175,4)))</f>
        <v>s0177_IDN_gold</v>
      </c>
      <c r="D175" s="1" t="str">
        <f>IF(OR(F175="NA",RIGHT(E175,4)="TSTM"), _xlfn.CONCAT("pTSTM_", C175), _xlfn.CONCAT(_xlfn.XLOOKUP(F175,profile_data!$C$2:$C$174,profile_data!$B$2:$B$174), "_",C175))</f>
        <v>p0100_IDN_s0177_IDN_gold</v>
      </c>
      <c r="E175" s="1" t="s">
        <v>818</v>
      </c>
      <c r="F175" s="1" t="s">
        <v>818</v>
      </c>
      <c r="J175" s="1" t="s">
        <v>818</v>
      </c>
      <c r="K175" s="1" t="str">
        <f t="shared" si="5"/>
        <v>true</v>
      </c>
      <c r="L175" s="1" t="s">
        <v>1071</v>
      </c>
      <c r="M175" s="1" t="s">
        <v>1243</v>
      </c>
      <c r="N175" s="1">
        <v>0</v>
      </c>
      <c r="P175" s="1">
        <v>1984</v>
      </c>
      <c r="Q175" s="1">
        <v>1994</v>
      </c>
      <c r="R175" s="1" t="s">
        <v>82</v>
      </c>
      <c r="T175" s="1" t="s">
        <v>73</v>
      </c>
      <c r="U175" s="1" t="s">
        <v>14</v>
      </c>
      <c r="W175" s="1" t="s">
        <v>820</v>
      </c>
      <c r="X175" s="1">
        <v>1995</v>
      </c>
      <c r="Y175" s="1" t="s">
        <v>415</v>
      </c>
      <c r="AA175" s="1" t="s">
        <v>62</v>
      </c>
      <c r="AB175" s="1" t="s">
        <v>56</v>
      </c>
      <c r="AE175" s="1" t="s">
        <v>103</v>
      </c>
      <c r="AF175" s="1">
        <v>190</v>
      </c>
      <c r="AG175" s="1" t="s">
        <v>110</v>
      </c>
      <c r="AH175" s="1">
        <v>1993</v>
      </c>
      <c r="AN175" s="1" t="s">
        <v>819</v>
      </c>
    </row>
    <row r="176" spans="1:40" x14ac:dyDescent="0.2">
      <c r="A176" s="1" t="s">
        <v>270</v>
      </c>
      <c r="B176" s="1" t="str">
        <f t="shared" si="4"/>
        <v>0178_gold_indonesia_west_kalimantan_monggo_agm_region</v>
      </c>
      <c r="C176" s="1" t="str">
        <f>_xlfn.CONCAT("s",0,RIGHT(A176,3), "_",_xlfn.XLOOKUP(R176,country_code_lookup!$A$1:$A$247,country_code_lookup!$C$1:$C$247),"_", LOWER(LEFT(U176,4)))</f>
        <v>s0178_IDN_gold</v>
      </c>
      <c r="D176" s="1" t="str">
        <f>IF(OR(F176="NA",RIGHT(E176,4)="TSTM"), _xlfn.CONCAT("pTSTM_", C176), _xlfn.CONCAT(_xlfn.XLOOKUP(F176,profile_data!$C$2:$C$174,profile_data!$B$2:$B$174), "_",C176))</f>
        <v>p0102_IDN_s0178_IDN_gold</v>
      </c>
      <c r="E176" s="1" t="s">
        <v>92</v>
      </c>
      <c r="F176" s="1" t="s">
        <v>92</v>
      </c>
      <c r="J176" s="1" t="s">
        <v>92</v>
      </c>
      <c r="K176" s="1" t="str">
        <f t="shared" si="5"/>
        <v>true</v>
      </c>
      <c r="L176" s="1" t="s">
        <v>1072</v>
      </c>
      <c r="M176" s="1" t="s">
        <v>1244</v>
      </c>
      <c r="N176" s="1">
        <v>0</v>
      </c>
      <c r="P176" s="1">
        <v>1984</v>
      </c>
      <c r="Q176" s="1">
        <v>2002</v>
      </c>
      <c r="R176" s="1" t="s">
        <v>82</v>
      </c>
      <c r="T176" s="1" t="s">
        <v>73</v>
      </c>
      <c r="U176" s="1" t="s">
        <v>14</v>
      </c>
      <c r="W176" s="1" t="s">
        <v>20</v>
      </c>
      <c r="X176" s="1">
        <v>2003</v>
      </c>
      <c r="Y176" s="1" t="s">
        <v>79</v>
      </c>
      <c r="AA176" s="1" t="s">
        <v>62</v>
      </c>
      <c r="AB176" s="1" t="s">
        <v>56</v>
      </c>
      <c r="AC176" s="1">
        <v>50</v>
      </c>
      <c r="AD176" s="1" t="s">
        <v>76</v>
      </c>
      <c r="AE176" s="1" t="s">
        <v>62</v>
      </c>
      <c r="AI176" s="1" t="s">
        <v>62</v>
      </c>
      <c r="AN176" s="1" t="s">
        <v>2360</v>
      </c>
    </row>
    <row r="177" spans="1:40" x14ac:dyDescent="0.2">
      <c r="A177" s="1" t="s">
        <v>271</v>
      </c>
      <c r="B177" s="1" t="str">
        <f t="shared" si="4"/>
        <v>0179_gold_indonesia_west_kalimantan_nanga_sepauk_agm_region</v>
      </c>
      <c r="C177" s="1" t="str">
        <f>_xlfn.CONCAT("s",0,RIGHT(A177,3), "_",_xlfn.XLOOKUP(R177,country_code_lookup!$A$1:$A$247,country_code_lookup!$C$1:$C$247),"_", LOWER(LEFT(U177,4)))</f>
        <v>s0179_IDN_gold</v>
      </c>
      <c r="D177" s="1" t="str">
        <f>IF(OR(F177="NA",RIGHT(E177,4)="TSTM"), _xlfn.CONCAT("pTSTM_", C177), _xlfn.CONCAT(_xlfn.XLOOKUP(F177,profile_data!$C$2:$C$174,profile_data!$B$2:$B$174), "_",C177))</f>
        <v>p0104_IDN_s0179_IDN_gold</v>
      </c>
      <c r="E177" s="1" t="s">
        <v>88</v>
      </c>
      <c r="F177" s="1" t="s">
        <v>88</v>
      </c>
      <c r="G177" s="1" t="s">
        <v>84</v>
      </c>
      <c r="J177" s="1" t="s">
        <v>818</v>
      </c>
      <c r="K177" s="1" t="str">
        <f t="shared" si="5"/>
        <v>false</v>
      </c>
      <c r="L177" s="1" t="s">
        <v>1314</v>
      </c>
      <c r="M177" s="1" t="s">
        <v>1315</v>
      </c>
      <c r="N177" s="1">
        <v>0</v>
      </c>
      <c r="O177" s="1">
        <v>190</v>
      </c>
      <c r="P177" s="1">
        <v>1984</v>
      </c>
      <c r="Q177" s="1">
        <v>1994</v>
      </c>
      <c r="R177" s="1" t="s">
        <v>82</v>
      </c>
      <c r="T177" s="1" t="s">
        <v>73</v>
      </c>
      <c r="U177" s="1" t="s">
        <v>14</v>
      </c>
      <c r="X177" s="1">
        <v>1980</v>
      </c>
      <c r="Y177" s="1" t="s">
        <v>79</v>
      </c>
      <c r="AA177" s="1" t="s">
        <v>62</v>
      </c>
      <c r="AB177" s="1" t="s">
        <v>56</v>
      </c>
      <c r="AC177" s="1">
        <v>50</v>
      </c>
      <c r="AD177" s="1" t="s">
        <v>76</v>
      </c>
      <c r="AE177" s="1" t="s">
        <v>62</v>
      </c>
      <c r="AI177" s="1" t="s">
        <v>56</v>
      </c>
      <c r="AL177" s="1" t="s">
        <v>83</v>
      </c>
      <c r="AN177" s="1" t="s">
        <v>91</v>
      </c>
    </row>
    <row r="178" spans="1:40" x14ac:dyDescent="0.2">
      <c r="A178" s="1" t="s">
        <v>272</v>
      </c>
      <c r="B178" s="1" t="str">
        <f t="shared" si="4"/>
        <v>0180_gold_indonesia_west_kalimantan_selimbau_agm_region_TSTM</v>
      </c>
      <c r="C178" s="1" t="str">
        <f>_xlfn.CONCAT("s",0,RIGHT(A178,3), "_",_xlfn.XLOOKUP(R178,country_code_lookup!$A$1:$A$247,country_code_lookup!$C$1:$C$247),"_", LOWER(LEFT(U178,4)))</f>
        <v>s0180_IDN_gold</v>
      </c>
      <c r="D178" s="1" t="str">
        <f>IF(OR(F178="NA",RIGHT(E178,4)="TSTM"), _xlfn.CONCAT("pTSTM_", C178), _xlfn.CONCAT(_xlfn.XLOOKUP(F178,profile_data!$C$2:$C$174,profile_data!$B$2:$B$174), "_",C178))</f>
        <v>pTSTM_s0180_IDN_gold</v>
      </c>
      <c r="E178" s="1" t="s">
        <v>86</v>
      </c>
      <c r="F178" s="1" t="s">
        <v>84</v>
      </c>
      <c r="J178" s="1" t="s">
        <v>84</v>
      </c>
      <c r="K178" s="1" t="str">
        <f t="shared" si="5"/>
        <v>true</v>
      </c>
      <c r="L178" s="1" t="s">
        <v>1054</v>
      </c>
      <c r="M178" s="1" t="s">
        <v>1225</v>
      </c>
      <c r="N178" s="1">
        <v>0</v>
      </c>
      <c r="P178" s="1">
        <v>1984</v>
      </c>
      <c r="Q178" s="1">
        <v>1996</v>
      </c>
      <c r="R178" s="1" t="s">
        <v>82</v>
      </c>
      <c r="T178" s="1" t="s">
        <v>73</v>
      </c>
      <c r="U178" s="1" t="s">
        <v>14</v>
      </c>
      <c r="X178" s="1">
        <v>1997</v>
      </c>
      <c r="Y178" s="1" t="s">
        <v>79</v>
      </c>
      <c r="AA178" s="1" t="s">
        <v>56</v>
      </c>
      <c r="AB178" s="1" t="s">
        <v>56</v>
      </c>
      <c r="AE178" s="1" t="s">
        <v>62</v>
      </c>
      <c r="AI178" s="1" t="s">
        <v>56</v>
      </c>
      <c r="AN178" s="1" t="s">
        <v>85</v>
      </c>
    </row>
    <row r="179" spans="1:40" x14ac:dyDescent="0.2">
      <c r="A179" s="1" t="s">
        <v>273</v>
      </c>
      <c r="B179" s="1" t="str">
        <f t="shared" si="4"/>
        <v>0181_gold_indonesia_west_kalimantan_nangasuruk_agm_region</v>
      </c>
      <c r="C179" s="1" t="str">
        <f>_xlfn.CONCAT("s",0,RIGHT(A179,3), "_",_xlfn.XLOOKUP(R179,country_code_lookup!$A$1:$A$247,country_code_lookup!$C$1:$C$247),"_", LOWER(LEFT(U179,4)))</f>
        <v>s0181_IDN_gold</v>
      </c>
      <c r="D179" s="1" t="str">
        <f>IF(OR(F179="NA",RIGHT(E179,4)="TSTM"), _xlfn.CONCAT("pTSTM_", C179), _xlfn.CONCAT(_xlfn.XLOOKUP(F179,profile_data!$C$2:$C$174,profile_data!$B$2:$B$174), "_",C179))</f>
        <v>p0095_IDN_s0181_IDN_gold</v>
      </c>
      <c r="E179" s="1" t="s">
        <v>967</v>
      </c>
      <c r="F179" s="1" t="s">
        <v>968</v>
      </c>
      <c r="J179" s="1" t="s">
        <v>84</v>
      </c>
      <c r="K179" s="1" t="str">
        <f t="shared" si="5"/>
        <v>false</v>
      </c>
      <c r="L179" s="1" t="s">
        <v>1316</v>
      </c>
      <c r="M179" s="1" t="s">
        <v>1317</v>
      </c>
      <c r="N179" s="1">
        <v>0</v>
      </c>
      <c r="P179" s="1">
        <v>1984</v>
      </c>
      <c r="Q179" s="1">
        <v>2002</v>
      </c>
      <c r="R179" s="1" t="s">
        <v>82</v>
      </c>
      <c r="T179" s="1" t="s">
        <v>73</v>
      </c>
      <c r="U179" s="1" t="s">
        <v>14</v>
      </c>
      <c r="X179" s="1">
        <v>2003</v>
      </c>
      <c r="Y179" s="1" t="s">
        <v>79</v>
      </c>
      <c r="AN179" s="1" t="s">
        <v>969</v>
      </c>
    </row>
    <row r="180" spans="1:40" x14ac:dyDescent="0.2">
      <c r="A180" s="1" t="s">
        <v>274</v>
      </c>
      <c r="B180" s="1" t="str">
        <f t="shared" si="4"/>
        <v>0182_gold_kyrgyzstan_chatkal_river_agm_region</v>
      </c>
      <c r="C180" s="1" t="str">
        <f>_xlfn.CONCAT("s",0,RIGHT(A180,3), "_",_xlfn.XLOOKUP(R180,country_code_lookup!$A$1:$A$247,country_code_lookup!$C$1:$C$247),"_", LOWER(LEFT(U180,4)))</f>
        <v>s0182_KGZ_gold</v>
      </c>
      <c r="D180" s="1" t="str">
        <f>IF(OR(F180="NA",RIGHT(E180,4)="TSTM"), _xlfn.CONCAT("pTSTM_", C180), _xlfn.CONCAT(_xlfn.XLOOKUP(F180,profile_data!$C$2:$C$174,profile_data!$B$2:$B$174), "_",C180))</f>
        <v>p0047_KGZ_s0182_KGZ_gold</v>
      </c>
      <c r="E180" s="1" t="s">
        <v>2342</v>
      </c>
      <c r="F180" s="1" t="s">
        <v>2342</v>
      </c>
      <c r="J180" s="1" t="s">
        <v>2342</v>
      </c>
      <c r="K180" s="1" t="str">
        <f t="shared" si="5"/>
        <v>true</v>
      </c>
      <c r="L180" s="1" t="s">
        <v>2343</v>
      </c>
      <c r="M180" s="1" t="s">
        <v>1245</v>
      </c>
      <c r="N180" s="1">
        <v>0</v>
      </c>
      <c r="P180" s="1">
        <v>1984</v>
      </c>
      <c r="Q180" s="1">
        <v>2015</v>
      </c>
      <c r="R180" s="1" t="s">
        <v>1977</v>
      </c>
      <c r="T180" s="1" t="s">
        <v>12</v>
      </c>
      <c r="U180" s="1" t="s">
        <v>14</v>
      </c>
      <c r="X180" s="1">
        <v>2017</v>
      </c>
      <c r="Y180" s="1" t="s">
        <v>79</v>
      </c>
      <c r="AA180" s="1" t="s">
        <v>62</v>
      </c>
      <c r="AB180" s="1" t="s">
        <v>62</v>
      </c>
      <c r="AE180" s="1" t="s">
        <v>62</v>
      </c>
      <c r="AN180" s="1" t="s">
        <v>63</v>
      </c>
    </row>
    <row r="181" spans="1:40" x14ac:dyDescent="0.2">
      <c r="A181" s="1" t="s">
        <v>275</v>
      </c>
      <c r="B181" s="1" t="str">
        <f t="shared" si="4"/>
        <v>0183_gold_laos_antoum_agm_region</v>
      </c>
      <c r="C181" s="1" t="str">
        <f>_xlfn.CONCAT("s",0,RIGHT(A181,3), "_",_xlfn.XLOOKUP(R181,country_code_lookup!$A$1:$A$247,country_code_lookup!$C$1:$C$247),"_", LOWER(LEFT(U181,4)))</f>
        <v>s0183_LAO_gold</v>
      </c>
      <c r="D181" s="1" t="str">
        <f>IF(OR(F181="NA",RIGHT(E181,4)="TSTM"), _xlfn.CONCAT("pTSTM_", C181), _xlfn.CONCAT(_xlfn.XLOOKUP(F181,profile_data!$C$2:$C$174,profile_data!$B$2:$B$174), "_",C181))</f>
        <v>p0048_LAO_s0183_LAO_gold</v>
      </c>
      <c r="E181" s="1" t="s">
        <v>629</v>
      </c>
      <c r="F181" s="1" t="s">
        <v>629</v>
      </c>
      <c r="J181" s="1" t="s">
        <v>629</v>
      </c>
      <c r="K181" s="1" t="str">
        <f t="shared" si="5"/>
        <v>true</v>
      </c>
      <c r="L181" s="1" t="s">
        <v>1073</v>
      </c>
      <c r="M181" s="1" t="s">
        <v>1246</v>
      </c>
      <c r="N181" s="1">
        <v>0</v>
      </c>
      <c r="P181" s="1">
        <v>1984</v>
      </c>
      <c r="Q181" s="1">
        <v>2009</v>
      </c>
      <c r="R181" s="1" t="s">
        <v>13</v>
      </c>
      <c r="T181" s="1" t="s">
        <v>12</v>
      </c>
      <c r="U181" s="1" t="s">
        <v>14</v>
      </c>
      <c r="X181" s="1">
        <v>2012</v>
      </c>
      <c r="Y181" s="1" t="s">
        <v>80</v>
      </c>
      <c r="AA181" s="1" t="s">
        <v>56</v>
      </c>
      <c r="AB181" s="1" t="s">
        <v>56</v>
      </c>
      <c r="AN181" s="1" t="s">
        <v>960</v>
      </c>
    </row>
    <row r="182" spans="1:40" x14ac:dyDescent="0.2">
      <c r="A182" s="1" t="s">
        <v>276</v>
      </c>
      <c r="B182" s="1" t="str">
        <f t="shared" si="4"/>
        <v>0184_gold_laos_attapeu_agm_region</v>
      </c>
      <c r="C182" s="1" t="str">
        <f>_xlfn.CONCAT("s",0,RIGHT(A182,3), "_",_xlfn.XLOOKUP(R182,country_code_lookup!$A$1:$A$247,country_code_lookup!$C$1:$C$247),"_", LOWER(LEFT(U182,4)))</f>
        <v>s0184_LAO_gold</v>
      </c>
      <c r="D182" s="1" t="str">
        <f>IF(OR(F182="NA",RIGHT(E182,4)="TSTM"), _xlfn.CONCAT("pTSTM_", C182), _xlfn.CONCAT(_xlfn.XLOOKUP(F182,profile_data!$C$2:$C$174,profile_data!$B$2:$B$174), "_",C182))</f>
        <v>p0049_LAO_s0184_LAO_gold</v>
      </c>
      <c r="E182" s="1" t="s">
        <v>1</v>
      </c>
      <c r="F182" s="1" t="s">
        <v>1</v>
      </c>
      <c r="G182" s="1" t="s">
        <v>629</v>
      </c>
      <c r="J182" s="1" t="s">
        <v>1</v>
      </c>
      <c r="K182" s="1" t="str">
        <f t="shared" si="5"/>
        <v>true</v>
      </c>
      <c r="L182" s="1" t="s">
        <v>1074</v>
      </c>
      <c r="M182" s="1" t="s">
        <v>1247</v>
      </c>
      <c r="N182" s="1">
        <v>0</v>
      </c>
      <c r="P182" s="1">
        <v>1984</v>
      </c>
      <c r="Q182" s="1">
        <v>2009</v>
      </c>
      <c r="R182" s="1" t="s">
        <v>13</v>
      </c>
      <c r="T182" s="1" t="s">
        <v>12</v>
      </c>
      <c r="U182" s="1" t="s">
        <v>14</v>
      </c>
      <c r="X182" s="1">
        <v>2010</v>
      </c>
      <c r="Y182" s="1" t="s">
        <v>79</v>
      </c>
      <c r="AA182" s="1" t="s">
        <v>56</v>
      </c>
      <c r="AB182" s="1" t="s">
        <v>56</v>
      </c>
      <c r="AE182" s="1" t="s">
        <v>62</v>
      </c>
      <c r="AI182" s="1" t="s">
        <v>56</v>
      </c>
      <c r="AJ182" s="1">
        <v>79</v>
      </c>
      <c r="AK182" s="1" t="s">
        <v>110</v>
      </c>
      <c r="AL182" s="1" t="s">
        <v>83</v>
      </c>
      <c r="AN182" s="1" t="s">
        <v>2361</v>
      </c>
    </row>
    <row r="183" spans="1:40" x14ac:dyDescent="0.2">
      <c r="A183" s="1" t="s">
        <v>277</v>
      </c>
      <c r="B183" s="1" t="str">
        <f t="shared" si="4"/>
        <v>0185_gold_liberia_cavalla_river_agm_region</v>
      </c>
      <c r="C183" s="1" t="str">
        <f>_xlfn.CONCAT("s",0,RIGHT(A183,3), "_",_xlfn.XLOOKUP(R183,country_code_lookup!$A$1:$A$247,country_code_lookup!$C$1:$C$247),"_", LOWER(LEFT(U183,4)))</f>
        <v>s0185_LBR_gold</v>
      </c>
      <c r="D183" s="1" t="str">
        <f>IF(OR(F183="NA",RIGHT(E183,4)="TSTM"), _xlfn.CONCAT("pTSTM_", C183), _xlfn.CONCAT(_xlfn.XLOOKUP(F183,profile_data!$C$2:$C$174,profile_data!$B$2:$B$174), "_",C183))</f>
        <v>p0031_LBR_s0185_LBR_gold</v>
      </c>
      <c r="E183" s="1" t="s">
        <v>847</v>
      </c>
      <c r="F183" s="1" t="s">
        <v>847</v>
      </c>
      <c r="J183" s="1" t="s">
        <v>847</v>
      </c>
      <c r="K183" s="1" t="str">
        <f t="shared" si="5"/>
        <v>true</v>
      </c>
      <c r="L183" s="1" t="s">
        <v>1075</v>
      </c>
      <c r="M183" s="1" t="s">
        <v>1248</v>
      </c>
      <c r="N183" s="1">
        <v>0</v>
      </c>
      <c r="P183" s="1">
        <v>1984</v>
      </c>
      <c r="Q183" s="1">
        <v>2014</v>
      </c>
      <c r="R183" s="1" t="s">
        <v>842</v>
      </c>
      <c r="T183" s="1" t="s">
        <v>617</v>
      </c>
      <c r="U183" s="1" t="s">
        <v>14</v>
      </c>
      <c r="X183" s="1">
        <v>2014</v>
      </c>
      <c r="Y183" s="1" t="s">
        <v>80</v>
      </c>
      <c r="AA183" s="1" t="s">
        <v>56</v>
      </c>
      <c r="AB183" s="1" t="s">
        <v>56</v>
      </c>
      <c r="AN183" s="1" t="s">
        <v>850</v>
      </c>
    </row>
    <row r="184" spans="1:40" x14ac:dyDescent="0.2">
      <c r="A184" s="1" t="s">
        <v>278</v>
      </c>
      <c r="B184" s="1" t="str">
        <f t="shared" si="4"/>
        <v>0186_gold_liberia_cestos_river_agm_region</v>
      </c>
      <c r="C184" s="1" t="str">
        <f>_xlfn.CONCAT("s",0,RIGHT(A184,3), "_",_xlfn.XLOOKUP(R184,country_code_lookup!$A$1:$A$247,country_code_lookup!$C$1:$C$247),"_", LOWER(LEFT(U184,4)))</f>
        <v>s0186_LBR_gold</v>
      </c>
      <c r="D184" s="1" t="str">
        <f>IF(OR(F184="NA",RIGHT(E184,4)="TSTM"), _xlfn.CONCAT("pTSTM_", C184), _xlfn.CONCAT(_xlfn.XLOOKUP(F184,profile_data!$C$2:$C$174,profile_data!$B$2:$B$174), "_",C184))</f>
        <v>p0032_LBR_s0186_LBR_gold</v>
      </c>
      <c r="E184" s="1" t="s">
        <v>841</v>
      </c>
      <c r="F184" s="1" t="s">
        <v>841</v>
      </c>
      <c r="J184" s="1" t="s">
        <v>841</v>
      </c>
      <c r="K184" s="1" t="str">
        <f t="shared" si="5"/>
        <v>true</v>
      </c>
      <c r="L184" s="1" t="s">
        <v>1076</v>
      </c>
      <c r="M184" s="1" t="s">
        <v>1249</v>
      </c>
      <c r="N184" s="1">
        <v>0</v>
      </c>
      <c r="P184" s="1">
        <v>1984</v>
      </c>
      <c r="Q184" s="1">
        <v>2016</v>
      </c>
      <c r="R184" s="1" t="s">
        <v>842</v>
      </c>
      <c r="T184" s="1" t="s">
        <v>617</v>
      </c>
      <c r="U184" s="1" t="s">
        <v>14</v>
      </c>
      <c r="X184" s="1">
        <v>2017</v>
      </c>
      <c r="Y184" s="1" t="s">
        <v>79</v>
      </c>
      <c r="AA184" s="1" t="s">
        <v>62</v>
      </c>
      <c r="AB184" s="1" t="s">
        <v>56</v>
      </c>
      <c r="AN184" s="1" t="s">
        <v>843</v>
      </c>
    </row>
    <row r="185" spans="1:40" x14ac:dyDescent="0.2">
      <c r="A185" s="1" t="s">
        <v>279</v>
      </c>
      <c r="B185" s="1" t="str">
        <f t="shared" si="4"/>
        <v>0187_gold_liberia_sigwata_agm_region</v>
      </c>
      <c r="C185" s="1" t="str">
        <f>_xlfn.CONCAT("s",0,RIGHT(A185,3), "_",_xlfn.XLOOKUP(R185,country_code_lookup!$A$1:$A$247,country_code_lookup!$C$1:$C$247),"_", LOWER(LEFT(U185,4)))</f>
        <v>s0187_LBR_gold</v>
      </c>
      <c r="D185" s="1" t="str">
        <f>IF(OR(F185="NA",RIGHT(E185,4)="TSTM"), _xlfn.CONCAT("pTSTM_", C185), _xlfn.CONCAT(_xlfn.XLOOKUP(F185,profile_data!$C$2:$C$174,profile_data!$B$2:$B$174), "_",C185))</f>
        <v>p0033_LBR_s0187_LBR_gold</v>
      </c>
      <c r="E185" s="1" t="s">
        <v>844</v>
      </c>
      <c r="F185" s="1" t="s">
        <v>844</v>
      </c>
      <c r="J185" s="1" t="s">
        <v>844</v>
      </c>
      <c r="K185" s="1" t="str">
        <f t="shared" si="5"/>
        <v>true</v>
      </c>
      <c r="L185" s="1" t="s">
        <v>1077</v>
      </c>
      <c r="M185" s="1" t="s">
        <v>1250</v>
      </c>
      <c r="N185" s="1">
        <v>0</v>
      </c>
      <c r="P185" s="1">
        <v>1984</v>
      </c>
      <c r="Q185" s="1">
        <v>2006</v>
      </c>
      <c r="R185" s="1" t="s">
        <v>842</v>
      </c>
      <c r="T185" s="1" t="s">
        <v>617</v>
      </c>
      <c r="U185" s="1" t="s">
        <v>14</v>
      </c>
      <c r="X185" s="1">
        <v>2007</v>
      </c>
      <c r="Y185" s="1" t="s">
        <v>80</v>
      </c>
      <c r="AA185" s="1" t="s">
        <v>62</v>
      </c>
      <c r="AB185" s="1" t="s">
        <v>56</v>
      </c>
      <c r="AN185" s="1" t="s">
        <v>845</v>
      </c>
    </row>
    <row r="186" spans="1:40" x14ac:dyDescent="0.2">
      <c r="A186" s="1" t="s">
        <v>280</v>
      </c>
      <c r="B186" s="1" t="str">
        <f t="shared" si="4"/>
        <v>0188_gold_liberia_truma_agm_region</v>
      </c>
      <c r="C186" s="1" t="str">
        <f>_xlfn.CONCAT("s",0,RIGHT(A186,3), "_",_xlfn.XLOOKUP(R186,country_code_lookup!$A$1:$A$247,country_code_lookup!$C$1:$C$247),"_", LOWER(LEFT(U186,4)))</f>
        <v>s0188_LBR_gold</v>
      </c>
      <c r="D186" s="1" t="str">
        <f>IF(OR(F186="NA",RIGHT(E186,4)="TSTM"), _xlfn.CONCAT("pTSTM_", C186), _xlfn.CONCAT(_xlfn.XLOOKUP(F186,profile_data!$C$2:$C$174,profile_data!$B$2:$B$174), "_",C186))</f>
        <v>p0034_LBR_s0188_LBR_gold</v>
      </c>
      <c r="E186" s="1" t="s">
        <v>846</v>
      </c>
      <c r="F186" s="1" t="s">
        <v>846</v>
      </c>
      <c r="G186" s="1" t="s">
        <v>847</v>
      </c>
      <c r="J186" s="1" t="s">
        <v>846</v>
      </c>
      <c r="K186" s="1" t="str">
        <f t="shared" si="5"/>
        <v>true</v>
      </c>
      <c r="L186" s="1" t="s">
        <v>1078</v>
      </c>
      <c r="M186" s="1" t="s">
        <v>1251</v>
      </c>
      <c r="N186" s="1">
        <v>0</v>
      </c>
      <c r="P186" s="1">
        <v>1984</v>
      </c>
      <c r="Q186" s="1">
        <v>2009</v>
      </c>
      <c r="R186" s="1" t="s">
        <v>842</v>
      </c>
      <c r="T186" s="1" t="s">
        <v>617</v>
      </c>
      <c r="U186" s="1" t="s">
        <v>14</v>
      </c>
      <c r="X186" s="1">
        <v>2011</v>
      </c>
      <c r="Y186" s="1" t="s">
        <v>80</v>
      </c>
      <c r="AA186" s="1" t="s">
        <v>62</v>
      </c>
      <c r="AB186" s="1" t="s">
        <v>56</v>
      </c>
      <c r="AI186" s="1" t="s">
        <v>56</v>
      </c>
      <c r="AJ186" s="1">
        <v>260</v>
      </c>
      <c r="AK186" s="1" t="s">
        <v>110</v>
      </c>
      <c r="AL186" s="1" t="s">
        <v>83</v>
      </c>
      <c r="AN186" s="1" t="s">
        <v>848</v>
      </c>
    </row>
    <row r="187" spans="1:40" x14ac:dyDescent="0.2">
      <c r="A187" s="1" t="s">
        <v>281</v>
      </c>
      <c r="B187" s="1" t="str">
        <f t="shared" si="4"/>
        <v>0189_gold_madagascar_ambinany_agm_region_TSTM</v>
      </c>
      <c r="C187" s="1" t="str">
        <f>_xlfn.CONCAT("s",0,RIGHT(A187,3), "_",_xlfn.XLOOKUP(R187,country_code_lookup!$A$1:$A$247,country_code_lookup!$C$1:$C$247),"_", LOWER(LEFT(U187,4)))</f>
        <v>s0189_MDG_gold</v>
      </c>
      <c r="D187" s="1" t="str">
        <f>IF(OR(F187="NA",RIGHT(E187,4)="TSTM"), _xlfn.CONCAT("pTSTM_", C187), _xlfn.CONCAT(_xlfn.XLOOKUP(F187,profile_data!$C$2:$C$174,profile_data!$B$2:$B$174), "_",C187))</f>
        <v>pTSTM_s0189_MDG_gold</v>
      </c>
      <c r="E187" s="1" t="s">
        <v>769</v>
      </c>
      <c r="F187" s="1" t="s">
        <v>77</v>
      </c>
      <c r="K187" s="1" t="str">
        <f t="shared" si="5"/>
        <v>false</v>
      </c>
      <c r="R187" s="1" t="s">
        <v>765</v>
      </c>
      <c r="T187" s="1" t="s">
        <v>617</v>
      </c>
      <c r="U187" s="1" t="s">
        <v>14</v>
      </c>
      <c r="X187" s="1">
        <v>2000</v>
      </c>
      <c r="Y187" s="1" t="s">
        <v>79</v>
      </c>
      <c r="AN187" s="1" t="s">
        <v>762</v>
      </c>
    </row>
    <row r="188" spans="1:40" x14ac:dyDescent="0.2">
      <c r="A188" s="1" t="s">
        <v>282</v>
      </c>
      <c r="B188" s="1" t="str">
        <f t="shared" si="4"/>
        <v>0190_gold_madagascar_ilakala_agm_region</v>
      </c>
      <c r="C188" s="1" t="str">
        <f>_xlfn.CONCAT("s",0,RIGHT(A188,3), "_",_xlfn.XLOOKUP(R188,country_code_lookup!$A$1:$A$247,country_code_lookup!$C$1:$C$247),"_", LOWER(LEFT(U188,4)))</f>
        <v>s0190_MDG_gold</v>
      </c>
      <c r="D188" s="1" t="str">
        <f>IF(OR(F188="NA",RIGHT(E188,4)="TSTM"), _xlfn.CONCAT("pTSTM_", C188), _xlfn.CONCAT(_xlfn.XLOOKUP(F188,profile_data!$C$2:$C$174,profile_data!$B$2:$B$174), "_",C188))</f>
        <v>p0035_MDG_s0190_MDG_gold</v>
      </c>
      <c r="E188" s="1" t="s">
        <v>764</v>
      </c>
      <c r="F188" s="1" t="s">
        <v>764</v>
      </c>
      <c r="J188" s="1" t="s">
        <v>764</v>
      </c>
      <c r="K188" s="1" t="str">
        <f t="shared" si="5"/>
        <v>true</v>
      </c>
      <c r="L188" s="1" t="s">
        <v>1079</v>
      </c>
      <c r="M188" s="1" t="s">
        <v>1252</v>
      </c>
      <c r="N188" s="1">
        <v>0</v>
      </c>
      <c r="P188" s="1">
        <v>1984</v>
      </c>
      <c r="Q188" s="1">
        <v>2009</v>
      </c>
      <c r="R188" s="1" t="s">
        <v>765</v>
      </c>
      <c r="T188" s="1" t="s">
        <v>617</v>
      </c>
      <c r="U188" s="1" t="s">
        <v>14</v>
      </c>
      <c r="X188" s="1">
        <v>2012</v>
      </c>
      <c r="Y188" s="1" t="s">
        <v>80</v>
      </c>
      <c r="AA188" s="1" t="s">
        <v>56</v>
      </c>
      <c r="AB188" s="1" t="s">
        <v>56</v>
      </c>
      <c r="AN188" s="1" t="s">
        <v>767</v>
      </c>
    </row>
    <row r="189" spans="1:40" x14ac:dyDescent="0.2">
      <c r="A189" s="1" t="s">
        <v>283</v>
      </c>
      <c r="B189" s="1" t="str">
        <f t="shared" si="4"/>
        <v>0191_gold_madagascar_maninday_agm_region_TSTM</v>
      </c>
      <c r="C189" s="1" t="str">
        <f>_xlfn.CONCAT("s",0,RIGHT(A189,3), "_",_xlfn.XLOOKUP(R189,country_code_lookup!$A$1:$A$247,country_code_lookup!$C$1:$C$247),"_", LOWER(LEFT(U189,4)))</f>
        <v>s0191_MDG_gold</v>
      </c>
      <c r="D189" s="1" t="str">
        <f>IF(OR(F189="NA",RIGHT(E189,4)="TSTM"), _xlfn.CONCAT("pTSTM_", C189), _xlfn.CONCAT(_xlfn.XLOOKUP(F189,profile_data!$C$2:$C$174,profile_data!$B$2:$B$174), "_",C189))</f>
        <v>pTSTM_s0191_MDG_gold</v>
      </c>
      <c r="E189" s="1" t="s">
        <v>768</v>
      </c>
      <c r="F189" s="1" t="s">
        <v>77</v>
      </c>
      <c r="K189" s="1" t="str">
        <f t="shared" si="5"/>
        <v>false</v>
      </c>
      <c r="R189" s="1" t="s">
        <v>765</v>
      </c>
      <c r="T189" s="1" t="s">
        <v>617</v>
      </c>
      <c r="U189" s="1" t="s">
        <v>14</v>
      </c>
      <c r="X189" s="1">
        <v>2004</v>
      </c>
      <c r="Y189" s="1" t="s">
        <v>79</v>
      </c>
      <c r="AN189" s="1" t="s">
        <v>761</v>
      </c>
    </row>
    <row r="190" spans="1:40" x14ac:dyDescent="0.2">
      <c r="A190" s="1" t="s">
        <v>284</v>
      </c>
      <c r="B190" s="1" t="str">
        <f t="shared" si="4"/>
        <v>0192_gold_madagascar_toliara_agm_region</v>
      </c>
      <c r="C190" s="1" t="str">
        <f>_xlfn.CONCAT("s",0,RIGHT(A190,3), "_",_xlfn.XLOOKUP(R190,country_code_lookup!$A$1:$A$247,country_code_lookup!$C$1:$C$247),"_", LOWER(LEFT(U190,4)))</f>
        <v>s0192_MDG_gold</v>
      </c>
      <c r="D190" s="1" t="str">
        <f>IF(OR(F190="NA",RIGHT(E190,4)="TSTM"), _xlfn.CONCAT("pTSTM_", C190), _xlfn.CONCAT(_xlfn.XLOOKUP(F190,profile_data!$C$2:$C$174,profile_data!$B$2:$B$174), "_",C190))</f>
        <v>p0036_MDG_s0192_MDG_gold</v>
      </c>
      <c r="E190" s="1" t="s">
        <v>760</v>
      </c>
      <c r="F190" s="1" t="s">
        <v>760</v>
      </c>
      <c r="G190" s="1" t="s">
        <v>764</v>
      </c>
      <c r="J190" s="1" t="s">
        <v>760</v>
      </c>
      <c r="K190" s="1" t="str">
        <f t="shared" si="5"/>
        <v>true</v>
      </c>
      <c r="L190" s="1" t="s">
        <v>1080</v>
      </c>
      <c r="M190" s="1" t="s">
        <v>1253</v>
      </c>
      <c r="N190" s="1">
        <v>0</v>
      </c>
      <c r="P190" s="1">
        <v>1984</v>
      </c>
      <c r="Q190" s="1">
        <v>1999</v>
      </c>
      <c r="R190" s="1" t="s">
        <v>765</v>
      </c>
      <c r="T190" s="1" t="s">
        <v>617</v>
      </c>
      <c r="U190" s="1" t="s">
        <v>14</v>
      </c>
      <c r="X190" s="1">
        <v>2000</v>
      </c>
      <c r="Y190" s="1" t="s">
        <v>80</v>
      </c>
      <c r="AI190" s="1" t="s">
        <v>56</v>
      </c>
      <c r="AJ190" s="1">
        <v>79</v>
      </c>
      <c r="AK190" s="1" t="s">
        <v>110</v>
      </c>
      <c r="AL190" s="1" t="s">
        <v>83</v>
      </c>
      <c r="AN190" s="1" t="s">
        <v>766</v>
      </c>
    </row>
    <row r="191" spans="1:40" x14ac:dyDescent="0.2">
      <c r="A191" s="1" t="s">
        <v>285</v>
      </c>
      <c r="B191" s="1" t="str">
        <f t="shared" si="4"/>
        <v>0193_gold_malaysia_sungai_tui_agm_region_TSTM</v>
      </c>
      <c r="C191" s="1" t="str">
        <f>_xlfn.CONCAT("s",0,RIGHT(A191,3), "_",_xlfn.XLOOKUP(R191,country_code_lookup!$A$1:$A$247,country_code_lookup!$C$1:$C$247),"_", LOWER(LEFT(U191,4)))</f>
        <v>s0193_MYS_gold</v>
      </c>
      <c r="D191" s="1" t="str">
        <f>IF(OR(F191="NA",RIGHT(E191,4)="TSTM"), _xlfn.CONCAT("pTSTM_", C191), _xlfn.CONCAT(_xlfn.XLOOKUP(F191,profile_data!$C$2:$C$174,profile_data!$B$2:$B$174), "_",C191))</f>
        <v>pTSTM_s0193_MYS_gold</v>
      </c>
      <c r="E191" s="1" t="s">
        <v>324</v>
      </c>
      <c r="F191" s="1" t="s">
        <v>77</v>
      </c>
      <c r="K191" s="1" t="str">
        <f t="shared" si="5"/>
        <v>false</v>
      </c>
      <c r="R191" s="1" t="s">
        <v>326</v>
      </c>
      <c r="T191" s="1" t="s">
        <v>73</v>
      </c>
      <c r="U191" s="1" t="s">
        <v>14</v>
      </c>
      <c r="X191" s="1">
        <v>2009</v>
      </c>
      <c r="Y191" s="1" t="s">
        <v>79</v>
      </c>
      <c r="AN191" s="1" t="s">
        <v>947</v>
      </c>
    </row>
    <row r="192" spans="1:40" x14ac:dyDescent="0.2">
      <c r="A192" s="1" t="s">
        <v>286</v>
      </c>
      <c r="B192" s="1" t="str">
        <f t="shared" si="4"/>
        <v>0194_gold_mali_faleme_agm_region</v>
      </c>
      <c r="C192" s="1" t="str">
        <f>_xlfn.CONCAT("s",0,RIGHT(A192,3), "_",_xlfn.XLOOKUP(R192,country_code_lookup!$A$1:$A$247,country_code_lookup!$C$1:$C$247),"_", LOWER(LEFT(U192,4)))</f>
        <v>s0194_MLI_gold</v>
      </c>
      <c r="D192" s="1" t="str">
        <f>IF(OR(F192="NA",RIGHT(E192,4)="TSTM"), _xlfn.CONCAT("pTSTM_", C192), _xlfn.CONCAT(_xlfn.XLOOKUP(F192,profile_data!$C$2:$C$174,profile_data!$B$2:$B$174), "_",C192))</f>
        <v>p0037_MLI_s0194_MLI_gold</v>
      </c>
      <c r="E192" s="1" t="s">
        <v>830</v>
      </c>
      <c r="F192" s="1" t="s">
        <v>831</v>
      </c>
      <c r="J192" s="1" t="s">
        <v>831</v>
      </c>
      <c r="K192" s="1" t="str">
        <f t="shared" si="5"/>
        <v>true</v>
      </c>
      <c r="L192" s="1" t="s">
        <v>1081</v>
      </c>
      <c r="M192" s="1" t="s">
        <v>1254</v>
      </c>
      <c r="N192" s="1">
        <v>0</v>
      </c>
      <c r="P192" s="1">
        <v>1984</v>
      </c>
      <c r="Q192" s="1">
        <v>2003</v>
      </c>
      <c r="R192" s="1" t="s">
        <v>832</v>
      </c>
      <c r="T192" s="1" t="s">
        <v>617</v>
      </c>
      <c r="U192" s="1" t="s">
        <v>14</v>
      </c>
      <c r="X192" s="1">
        <v>2004</v>
      </c>
      <c r="Y192" s="1" t="s">
        <v>79</v>
      </c>
      <c r="AA192" s="1" t="s">
        <v>56</v>
      </c>
      <c r="AB192" s="1" t="s">
        <v>56</v>
      </c>
      <c r="AN192" s="1" t="s">
        <v>837</v>
      </c>
    </row>
    <row r="193" spans="1:40" x14ac:dyDescent="0.2">
      <c r="A193" s="1" t="s">
        <v>287</v>
      </c>
      <c r="B193" s="1" t="str">
        <f t="shared" si="4"/>
        <v>0195_gold_mali_faleme_river_agm_guinea_border</v>
      </c>
      <c r="C193" s="1" t="str">
        <f>_xlfn.CONCAT("s",0,RIGHT(A193,3), "_",_xlfn.XLOOKUP(R193,country_code_lookup!$A$1:$A$247,country_code_lookup!$C$1:$C$247),"_", LOWER(LEFT(U193,4)))</f>
        <v>s0195_MLI_gold</v>
      </c>
      <c r="D193" s="1" t="str">
        <f>IF(OR(F193="NA",RIGHT(E193,4)="TSTM"), _xlfn.CONCAT("pTSTM_", C193), _xlfn.CONCAT(_xlfn.XLOOKUP(F193,profile_data!$C$2:$C$174,profile_data!$B$2:$B$174), "_",C193))</f>
        <v>p0038_MLI_s0195_MLI_gold</v>
      </c>
      <c r="E193" s="1" t="s">
        <v>835</v>
      </c>
      <c r="F193" s="1" t="s">
        <v>834</v>
      </c>
      <c r="G193" s="1" t="s">
        <v>831</v>
      </c>
      <c r="J193" s="1" t="s">
        <v>834</v>
      </c>
      <c r="K193" s="1" t="str">
        <f t="shared" si="5"/>
        <v>true</v>
      </c>
      <c r="L193" s="1" t="s">
        <v>1082</v>
      </c>
      <c r="M193" s="1" t="s">
        <v>1255</v>
      </c>
      <c r="N193" s="1">
        <v>0</v>
      </c>
      <c r="P193" s="1">
        <v>1984</v>
      </c>
      <c r="Q193" s="1">
        <v>2014</v>
      </c>
      <c r="R193" s="1" t="s">
        <v>832</v>
      </c>
      <c r="T193" s="1" t="s">
        <v>617</v>
      </c>
      <c r="U193" s="1" t="s">
        <v>14</v>
      </c>
      <c r="X193" s="1">
        <v>2015</v>
      </c>
      <c r="Y193" s="1" t="s">
        <v>79</v>
      </c>
      <c r="AA193" s="1" t="s">
        <v>56</v>
      </c>
      <c r="AB193" s="1" t="s">
        <v>56</v>
      </c>
      <c r="AN193" s="1" t="s">
        <v>839</v>
      </c>
    </row>
    <row r="194" spans="1:40" x14ac:dyDescent="0.2">
      <c r="A194" s="1" t="s">
        <v>288</v>
      </c>
      <c r="B194" s="1" t="str">
        <f t="shared" si="4"/>
        <v>0196_gold_mali_faleme_river_diabi_agm_region</v>
      </c>
      <c r="C194" s="1" t="str">
        <f>_xlfn.CONCAT("s",0,RIGHT(A194,3), "_",_xlfn.XLOOKUP(R194,country_code_lookup!$A$1:$A$247,country_code_lookup!$C$1:$C$247),"_", LOWER(LEFT(U194,4)))</f>
        <v>s0196_MLI_gold</v>
      </c>
      <c r="D194" s="1" t="str">
        <f>IF(OR(F194="NA",RIGHT(E194,4)="TSTM"), _xlfn.CONCAT("pTSTM_", C194), _xlfn.CONCAT(_xlfn.XLOOKUP(F194,profile_data!$C$2:$C$174,profile_data!$B$2:$B$174), "_",C194))</f>
        <v>p0038_MLI_s0196_MLI_gold</v>
      </c>
      <c r="E194" s="1" t="s">
        <v>833</v>
      </c>
      <c r="F194" s="1" t="s">
        <v>834</v>
      </c>
      <c r="G194" s="1" t="s">
        <v>831</v>
      </c>
      <c r="J194" s="1" t="s">
        <v>834</v>
      </c>
      <c r="K194" s="1" t="str">
        <f t="shared" si="5"/>
        <v>true</v>
      </c>
      <c r="L194" s="1" t="s">
        <v>1082</v>
      </c>
      <c r="M194" s="1" t="s">
        <v>1255</v>
      </c>
      <c r="N194" s="1">
        <v>0</v>
      </c>
      <c r="P194" s="1">
        <v>1984</v>
      </c>
      <c r="Q194" s="1">
        <v>2014</v>
      </c>
      <c r="R194" s="1" t="s">
        <v>832</v>
      </c>
      <c r="T194" s="1" t="s">
        <v>617</v>
      </c>
      <c r="U194" s="1" t="s">
        <v>14</v>
      </c>
      <c r="X194" s="1">
        <v>2015</v>
      </c>
      <c r="Y194" s="1" t="s">
        <v>79</v>
      </c>
      <c r="AA194" s="1" t="s">
        <v>56</v>
      </c>
      <c r="AB194" s="1" t="s">
        <v>56</v>
      </c>
      <c r="AI194" s="1" t="s">
        <v>56</v>
      </c>
      <c r="AJ194" s="1">
        <v>39</v>
      </c>
      <c r="AK194" s="1" t="s">
        <v>110</v>
      </c>
      <c r="AN194" s="1" t="s">
        <v>838</v>
      </c>
    </row>
    <row r="195" spans="1:40" x14ac:dyDescent="0.2">
      <c r="A195" s="1" t="s">
        <v>289</v>
      </c>
      <c r="B195" s="1" t="str">
        <f t="shared" ref="B195:B258" si="6">_xlfn.CONCAT(0,RIGHT(A195,3), "_", LOWER(LEFT(U195,4)), "_",E195)</f>
        <v>0197_gold_mali_faleme_upper</v>
      </c>
      <c r="C195" s="1" t="str">
        <f>_xlfn.CONCAT("s",0,RIGHT(A195,3), "_",_xlfn.XLOOKUP(R195,country_code_lookup!$A$1:$A$247,country_code_lookup!$C$1:$C$247),"_", LOWER(LEFT(U195,4)))</f>
        <v>s0197_MLI_gold</v>
      </c>
      <c r="D195" s="1" t="str">
        <f>IF(OR(F195="NA",RIGHT(E195,4)="TSTM"), _xlfn.CONCAT("pTSTM_", C195), _xlfn.CONCAT(_xlfn.XLOOKUP(F195,profile_data!$C$2:$C$174,profile_data!$B$2:$B$174), "_",C195))</f>
        <v>p0037_MLI_s0197_MLI_gold</v>
      </c>
      <c r="E195" s="1" t="s">
        <v>836</v>
      </c>
      <c r="F195" s="1" t="s">
        <v>831</v>
      </c>
      <c r="J195" s="1" t="s">
        <v>831</v>
      </c>
      <c r="K195" s="1" t="str">
        <f t="shared" ref="K195:K258" si="7">IF(J195=F195, "true",  "false")</f>
        <v>true</v>
      </c>
      <c r="L195" s="1" t="s">
        <v>1081</v>
      </c>
      <c r="M195" s="1" t="s">
        <v>1254</v>
      </c>
      <c r="N195" s="1">
        <v>0</v>
      </c>
      <c r="P195" s="1">
        <v>1984</v>
      </c>
      <c r="Q195" s="1">
        <v>2014</v>
      </c>
      <c r="R195" s="1" t="s">
        <v>832</v>
      </c>
      <c r="T195" s="1" t="s">
        <v>617</v>
      </c>
      <c r="U195" s="1" t="s">
        <v>14</v>
      </c>
      <c r="X195" s="1">
        <v>2016</v>
      </c>
      <c r="Y195" s="1" t="s">
        <v>79</v>
      </c>
      <c r="AA195" s="1" t="s">
        <v>56</v>
      </c>
      <c r="AB195" s="1" t="s">
        <v>62</v>
      </c>
      <c r="AN195" s="1" t="s">
        <v>840</v>
      </c>
    </row>
    <row r="196" spans="1:40" x14ac:dyDescent="0.2">
      <c r="A196" s="1" t="s">
        <v>290</v>
      </c>
      <c r="B196" s="1" t="str">
        <f t="shared" si="6"/>
        <v>0198_gold_mali_fie_river_mining_region</v>
      </c>
      <c r="C196" s="1" t="str">
        <f>_xlfn.CONCAT("s",0,RIGHT(A196,3), "_",_xlfn.XLOOKUP(R196,country_code_lookup!$A$1:$A$247,country_code_lookup!$C$1:$C$247),"_", LOWER(LEFT(U196,4)))</f>
        <v>s0198_MLI_gold</v>
      </c>
      <c r="D196" s="1" t="str">
        <f>IF(OR(F196="NA",RIGHT(E196,4)="TSTM"), _xlfn.CONCAT("pTSTM_", C196), _xlfn.CONCAT(_xlfn.XLOOKUP(F196,profile_data!$C$2:$C$174,profile_data!$B$2:$B$174), "_",C196))</f>
        <v>p0030_GIN_s0198_MLI_gold</v>
      </c>
      <c r="E196" s="1" t="s">
        <v>853</v>
      </c>
      <c r="F196" s="1" t="s">
        <v>855</v>
      </c>
      <c r="J196" s="1" t="s">
        <v>855</v>
      </c>
      <c r="K196" s="1" t="str">
        <f t="shared" si="7"/>
        <v>true</v>
      </c>
      <c r="L196" s="1" t="s">
        <v>1036</v>
      </c>
      <c r="M196" s="1" t="s">
        <v>1208</v>
      </c>
      <c r="N196" s="1">
        <v>0</v>
      </c>
      <c r="P196" s="1">
        <v>1984</v>
      </c>
      <c r="Q196" s="1">
        <v>2012</v>
      </c>
      <c r="R196" s="1" t="s">
        <v>832</v>
      </c>
      <c r="T196" s="1" t="s">
        <v>617</v>
      </c>
      <c r="U196" s="1" t="s">
        <v>14</v>
      </c>
      <c r="X196" s="1">
        <v>2013</v>
      </c>
      <c r="Y196" s="1" t="s">
        <v>79</v>
      </c>
      <c r="AA196" s="1" t="s">
        <v>56</v>
      </c>
      <c r="AB196" s="1" t="s">
        <v>56</v>
      </c>
      <c r="AI196" s="1" t="s">
        <v>56</v>
      </c>
      <c r="AJ196" s="1">
        <v>214</v>
      </c>
      <c r="AK196" s="1" t="s">
        <v>110</v>
      </c>
      <c r="AN196" s="1" t="s">
        <v>854</v>
      </c>
    </row>
    <row r="197" spans="1:40" x14ac:dyDescent="0.2">
      <c r="A197" s="1" t="s">
        <v>291</v>
      </c>
      <c r="B197" s="1" t="str">
        <f t="shared" si="6"/>
        <v>0199_gold_mongolia_darkhan_agm_region</v>
      </c>
      <c r="C197" s="1" t="str">
        <f>_xlfn.CONCAT("s",0,RIGHT(A197,3), "_",_xlfn.XLOOKUP(R197,country_code_lookup!$A$1:$A$247,country_code_lookup!$C$1:$C$247),"_", LOWER(LEFT(U197,4)))</f>
        <v>s0199_MNG_gold</v>
      </c>
      <c r="D197" s="1" t="str">
        <f>IF(OR(F197="NA",RIGHT(E197,4)="TSTM"), _xlfn.CONCAT("pTSTM_", C197), _xlfn.CONCAT(_xlfn.XLOOKUP(F197,profile_data!$C$2:$C$174,profile_data!$B$2:$B$174), "_",C197))</f>
        <v>p0050_MNG_s0199_MNG_gold</v>
      </c>
      <c r="E197" s="1" t="s">
        <v>72</v>
      </c>
      <c r="F197" s="1" t="s">
        <v>69</v>
      </c>
      <c r="J197" s="1" t="s">
        <v>69</v>
      </c>
      <c r="K197" s="1" t="str">
        <f t="shared" si="7"/>
        <v>true</v>
      </c>
      <c r="L197" s="1" t="s">
        <v>1083</v>
      </c>
      <c r="M197" s="1" t="s">
        <v>1256</v>
      </c>
      <c r="N197" s="1">
        <v>0</v>
      </c>
      <c r="P197" s="1">
        <v>1984</v>
      </c>
      <c r="Q197" s="1">
        <v>1995</v>
      </c>
      <c r="R197" s="1" t="s">
        <v>67</v>
      </c>
      <c r="T197" s="1" t="s">
        <v>12</v>
      </c>
      <c r="U197" s="1" t="s">
        <v>14</v>
      </c>
      <c r="X197" s="1">
        <v>1996</v>
      </c>
      <c r="Y197" s="1" t="s">
        <v>79</v>
      </c>
      <c r="AA197" s="1" t="s">
        <v>56</v>
      </c>
      <c r="AB197" s="1" t="s">
        <v>56</v>
      </c>
      <c r="AE197" s="1" t="s">
        <v>62</v>
      </c>
      <c r="AI197" s="1" t="s">
        <v>56</v>
      </c>
    </row>
    <row r="198" spans="1:40" x14ac:dyDescent="0.2">
      <c r="A198" s="1" t="s">
        <v>292</v>
      </c>
      <c r="B198" s="1" t="str">
        <f t="shared" si="6"/>
        <v>0200_gold_mongolia_dugang_upstream_agm_region</v>
      </c>
      <c r="C198" s="1" t="str">
        <f>_xlfn.CONCAT("s",0,RIGHT(A198,3), "_",_xlfn.XLOOKUP(R198,country_code_lookup!$A$1:$A$247,country_code_lookup!$C$1:$C$247),"_", LOWER(LEFT(U198,4)))</f>
        <v>s0200_MNG_gold</v>
      </c>
      <c r="D198" s="1" t="str">
        <f>IF(OR(F198="NA",RIGHT(E198,4)="TSTM"), _xlfn.CONCAT("pTSTM_", C198), _xlfn.CONCAT(_xlfn.XLOOKUP(F198,profile_data!$C$2:$C$174,profile_data!$B$2:$B$174), "_",C198))</f>
        <v>p0050_MNG_s0200_MNG_gold</v>
      </c>
      <c r="E198" s="1" t="s">
        <v>69</v>
      </c>
      <c r="F198" s="1" t="s">
        <v>69</v>
      </c>
      <c r="J198" s="1" t="s">
        <v>69</v>
      </c>
      <c r="K198" s="1" t="str">
        <f t="shared" si="7"/>
        <v>true</v>
      </c>
      <c r="L198" s="1" t="s">
        <v>1083</v>
      </c>
      <c r="M198" s="1" t="s">
        <v>1256</v>
      </c>
      <c r="N198" s="1">
        <v>0</v>
      </c>
      <c r="P198" s="1">
        <v>1984</v>
      </c>
      <c r="Q198" s="1">
        <v>1995</v>
      </c>
      <c r="R198" s="1" t="s">
        <v>67</v>
      </c>
      <c r="T198" s="1" t="s">
        <v>12</v>
      </c>
      <c r="U198" s="1" t="s">
        <v>14</v>
      </c>
      <c r="X198" s="1">
        <v>1997</v>
      </c>
      <c r="Y198" s="1" t="s">
        <v>79</v>
      </c>
      <c r="AA198" s="1" t="s">
        <v>56</v>
      </c>
      <c r="AB198" s="1" t="s">
        <v>62</v>
      </c>
      <c r="AE198" s="1" t="s">
        <v>56</v>
      </c>
      <c r="AN198" s="1" t="s">
        <v>70</v>
      </c>
    </row>
    <row r="199" spans="1:40" x14ac:dyDescent="0.2">
      <c r="A199" s="1" t="s">
        <v>293</v>
      </c>
      <c r="B199" s="1" t="str">
        <f t="shared" si="6"/>
        <v>0201_gold_mongolia_gatsuurt_agm_region</v>
      </c>
      <c r="C199" s="1" t="str">
        <f>_xlfn.CONCAT("s",0,RIGHT(A199,3), "_",_xlfn.XLOOKUP(R199,country_code_lookup!$A$1:$A$247,country_code_lookup!$C$1:$C$247),"_", LOWER(LEFT(U199,4)))</f>
        <v>s0201_MNG_gold</v>
      </c>
      <c r="D199" s="1" t="str">
        <f>IF(OR(F199="NA",RIGHT(E199,4)="TSTM"), _xlfn.CONCAT("pTSTM_", C199), _xlfn.CONCAT(_xlfn.XLOOKUP(F199,profile_data!$C$2:$C$174,profile_data!$B$2:$B$174), "_",C199))</f>
        <v>p0051_MNG_s0201_MNG_gold</v>
      </c>
      <c r="E199" s="1" t="s">
        <v>64</v>
      </c>
      <c r="F199" s="1" t="s">
        <v>65</v>
      </c>
      <c r="J199" s="1" t="s">
        <v>65</v>
      </c>
      <c r="K199" s="1" t="str">
        <f t="shared" si="7"/>
        <v>true</v>
      </c>
      <c r="L199" s="1" t="s">
        <v>1084</v>
      </c>
      <c r="M199" s="1" t="s">
        <v>1257</v>
      </c>
      <c r="N199" s="1">
        <v>0</v>
      </c>
      <c r="P199" s="1">
        <v>1984</v>
      </c>
      <c r="Q199" s="1">
        <v>1995</v>
      </c>
      <c r="R199" s="1" t="s">
        <v>67</v>
      </c>
      <c r="T199" s="1" t="s">
        <v>12</v>
      </c>
      <c r="U199" s="1" t="s">
        <v>14</v>
      </c>
      <c r="X199" s="1">
        <v>1996</v>
      </c>
      <c r="Y199" s="1" t="s">
        <v>79</v>
      </c>
      <c r="AA199" s="1" t="s">
        <v>56</v>
      </c>
      <c r="AB199" s="1" t="s">
        <v>56</v>
      </c>
      <c r="AE199" s="1" t="s">
        <v>62</v>
      </c>
      <c r="AI199" s="1" t="s">
        <v>56</v>
      </c>
    </row>
    <row r="200" spans="1:40" x14ac:dyDescent="0.2">
      <c r="A200" s="1" t="s">
        <v>294</v>
      </c>
      <c r="B200" s="1" t="str">
        <f t="shared" si="6"/>
        <v>0202_gold_mongolia_tologoyt_agm_region</v>
      </c>
      <c r="C200" s="1" t="str">
        <f>_xlfn.CONCAT("s",0,RIGHT(A200,3), "_",_xlfn.XLOOKUP(R200,country_code_lookup!$A$1:$A$247,country_code_lookup!$C$1:$C$247),"_", LOWER(LEFT(U200,4)))</f>
        <v>s0202_MNG_gold</v>
      </c>
      <c r="D200" s="1" t="str">
        <f>IF(OR(F200="NA",RIGHT(E200,4)="TSTM"), _xlfn.CONCAT("pTSTM_", C200), _xlfn.CONCAT(_xlfn.XLOOKUP(F200,profile_data!$C$2:$C$174,profile_data!$B$2:$B$174), "_",C200))</f>
        <v>p0050_MNG_s0202_MNG_gold</v>
      </c>
      <c r="E200" s="1" t="s">
        <v>71</v>
      </c>
      <c r="F200" s="1" t="s">
        <v>69</v>
      </c>
      <c r="J200" s="1" t="s">
        <v>69</v>
      </c>
      <c r="K200" s="1" t="str">
        <f t="shared" si="7"/>
        <v>true</v>
      </c>
      <c r="L200" s="1" t="s">
        <v>1083</v>
      </c>
      <c r="M200" s="1" t="s">
        <v>1256</v>
      </c>
      <c r="N200" s="1">
        <v>0</v>
      </c>
      <c r="P200" s="1">
        <v>1984</v>
      </c>
      <c r="Q200" s="1">
        <v>1995</v>
      </c>
      <c r="R200" s="1" t="s">
        <v>67</v>
      </c>
      <c r="T200" s="1" t="s">
        <v>12</v>
      </c>
      <c r="U200" s="1" t="s">
        <v>14</v>
      </c>
      <c r="X200" s="1">
        <v>1980</v>
      </c>
      <c r="Y200" s="1" t="s">
        <v>79</v>
      </c>
      <c r="AA200" s="1" t="s">
        <v>56</v>
      </c>
      <c r="AB200" s="1" t="s">
        <v>56</v>
      </c>
      <c r="AE200" s="1" t="s">
        <v>62</v>
      </c>
      <c r="AI200" s="1" t="s">
        <v>56</v>
      </c>
    </row>
    <row r="201" spans="1:40" x14ac:dyDescent="0.2">
      <c r="A201" s="1" t="s">
        <v>295</v>
      </c>
      <c r="B201" s="1" t="str">
        <f t="shared" si="6"/>
        <v>0203_gold_mongolia_zamaar_goldfield</v>
      </c>
      <c r="C201" s="1" t="str">
        <f>_xlfn.CONCAT("s",0,RIGHT(A201,3), "_",_xlfn.XLOOKUP(R201,country_code_lookup!$A$1:$A$247,country_code_lookup!$C$1:$C$247),"_", LOWER(LEFT(U201,4)))</f>
        <v>s0203_MNG_gold</v>
      </c>
      <c r="D201" s="1" t="str">
        <f>IF(OR(F201="NA",RIGHT(E201,4)="TSTM"), _xlfn.CONCAT("pTSTM_", C201), _xlfn.CONCAT(_xlfn.XLOOKUP(F201,profile_data!$C$2:$C$174,profile_data!$B$2:$B$174), "_",C201))</f>
        <v>p0051_MNG_s0203_MNG_gold</v>
      </c>
      <c r="E201" s="1" t="s">
        <v>65</v>
      </c>
      <c r="F201" s="1" t="s">
        <v>65</v>
      </c>
      <c r="J201" s="1" t="s">
        <v>65</v>
      </c>
      <c r="K201" s="1" t="str">
        <f t="shared" si="7"/>
        <v>true</v>
      </c>
      <c r="L201" s="1" t="s">
        <v>1084</v>
      </c>
      <c r="M201" s="1" t="s">
        <v>1257</v>
      </c>
      <c r="N201" s="1">
        <v>0</v>
      </c>
      <c r="P201" s="1">
        <v>1984</v>
      </c>
      <c r="Q201" s="1">
        <v>1993</v>
      </c>
      <c r="R201" s="1" t="s">
        <v>67</v>
      </c>
      <c r="T201" s="1" t="s">
        <v>12</v>
      </c>
      <c r="U201" s="1" t="s">
        <v>14</v>
      </c>
      <c r="X201" s="1">
        <v>1993</v>
      </c>
      <c r="Y201" s="1" t="s">
        <v>79</v>
      </c>
      <c r="AA201" s="1" t="s">
        <v>56</v>
      </c>
      <c r="AB201" s="1" t="s">
        <v>62</v>
      </c>
      <c r="AE201" s="1" t="s">
        <v>62</v>
      </c>
      <c r="AN201" s="1" t="s">
        <v>751</v>
      </c>
    </row>
    <row r="202" spans="1:40" x14ac:dyDescent="0.2">
      <c r="A202" s="1" t="s">
        <v>296</v>
      </c>
      <c r="B202" s="1" t="str">
        <f t="shared" si="6"/>
        <v>0204_gold_mozambique_buzi_river_mining_region</v>
      </c>
      <c r="C202" s="1" t="str">
        <f>_xlfn.CONCAT("s",0,RIGHT(A202,3), "_",_xlfn.XLOOKUP(R202,country_code_lookup!$A$1:$A$247,country_code_lookup!$C$1:$C$247),"_", LOWER(LEFT(U202,4)))</f>
        <v>s0204_MOZ_gold</v>
      </c>
      <c r="D202" s="1" t="str">
        <f>IF(OR(F202="NA",RIGHT(E202,4)="TSTM"), _xlfn.CONCAT("pTSTM_", C202), _xlfn.CONCAT(_xlfn.XLOOKUP(F202,profile_data!$C$2:$C$174,profile_data!$B$2:$B$174), "_",C202))</f>
        <v>p0039_MOZ_s0204_MOZ_gold</v>
      </c>
      <c r="E202" s="1" t="s">
        <v>606</v>
      </c>
      <c r="F202" s="1" t="s">
        <v>606</v>
      </c>
      <c r="J202" s="1" t="s">
        <v>606</v>
      </c>
      <c r="K202" s="1" t="str">
        <f t="shared" si="7"/>
        <v>true</v>
      </c>
      <c r="L202" s="1" t="s">
        <v>1085</v>
      </c>
      <c r="M202" s="1" t="s">
        <v>1258</v>
      </c>
      <c r="N202" s="1">
        <v>0</v>
      </c>
      <c r="P202" s="1">
        <v>1984</v>
      </c>
      <c r="Q202" s="1">
        <v>2003</v>
      </c>
      <c r="R202" s="1" t="s">
        <v>634</v>
      </c>
      <c r="T202" s="1" t="s">
        <v>617</v>
      </c>
      <c r="U202" s="1" t="s">
        <v>14</v>
      </c>
      <c r="X202" s="1">
        <v>2004</v>
      </c>
      <c r="Y202" s="1" t="s">
        <v>79</v>
      </c>
      <c r="AA202" s="1" t="s">
        <v>56</v>
      </c>
      <c r="AB202" s="1" t="s">
        <v>56</v>
      </c>
      <c r="AM202" s="1" t="s">
        <v>1498</v>
      </c>
      <c r="AN202" s="1" t="s">
        <v>607</v>
      </c>
    </row>
    <row r="203" spans="1:40" x14ac:dyDescent="0.2">
      <c r="A203" s="1" t="s">
        <v>297</v>
      </c>
      <c r="B203" s="1" t="str">
        <f t="shared" si="6"/>
        <v>0205_gold_mozambique_manica_TSTM</v>
      </c>
      <c r="C203" s="1" t="str">
        <f>_xlfn.CONCAT("s",0,RIGHT(A203,3), "_",_xlfn.XLOOKUP(R203,country_code_lookup!$A$1:$A$247,country_code_lookup!$C$1:$C$247),"_", LOWER(LEFT(U203,4)))</f>
        <v>s0205_MOZ_gold</v>
      </c>
      <c r="D203" s="1" t="str">
        <f>IF(OR(F203="NA",RIGHT(E203,4)="TSTM"), _xlfn.CONCAT("pTSTM_", C203), _xlfn.CONCAT(_xlfn.XLOOKUP(F203,profile_data!$C$2:$C$174,profile_data!$B$2:$B$174), "_",C203))</f>
        <v>pTSTM_s0205_MOZ_gold</v>
      </c>
      <c r="E203" s="1" t="s">
        <v>612</v>
      </c>
      <c r="F203" s="1" t="s">
        <v>77</v>
      </c>
      <c r="K203" s="1" t="str">
        <f t="shared" si="7"/>
        <v>false</v>
      </c>
      <c r="R203" s="1" t="s">
        <v>634</v>
      </c>
      <c r="T203" s="1" t="s">
        <v>617</v>
      </c>
      <c r="U203" s="1" t="s">
        <v>14</v>
      </c>
      <c r="X203" s="1">
        <v>2007</v>
      </c>
      <c r="Y203" s="1" t="s">
        <v>80</v>
      </c>
      <c r="AA203" s="1" t="s">
        <v>62</v>
      </c>
      <c r="AB203" s="1" t="s">
        <v>56</v>
      </c>
      <c r="AM203" s="1" t="s">
        <v>614</v>
      </c>
      <c r="AN203" s="1" t="s">
        <v>613</v>
      </c>
    </row>
    <row r="204" spans="1:40" x14ac:dyDescent="0.2">
      <c r="A204" s="1" t="s">
        <v>298</v>
      </c>
      <c r="B204" s="1" t="str">
        <f t="shared" si="6"/>
        <v>0206_gold_mozambique_manica_zimbabwe_border_agm_region</v>
      </c>
      <c r="C204" s="1" t="str">
        <f>_xlfn.CONCAT("s",0,RIGHT(A204,3), "_",_xlfn.XLOOKUP(R204,country_code_lookup!$A$1:$A$247,country_code_lookup!$C$1:$C$247),"_", LOWER(LEFT(U204,4)))</f>
        <v>s0206_MOZ_gold</v>
      </c>
      <c r="D204" s="1" t="str">
        <f>IF(OR(F204="NA",RIGHT(E204,4)="TSTM"), _xlfn.CONCAT("pTSTM_", C204), _xlfn.CONCAT(_xlfn.XLOOKUP(F204,profile_data!$C$2:$C$174,profile_data!$B$2:$B$174), "_",C204))</f>
        <v>p0040_MOZ_s0206_MOZ_gold</v>
      </c>
      <c r="E204" s="1" t="s">
        <v>610</v>
      </c>
      <c r="F204" s="1" t="s">
        <v>610</v>
      </c>
      <c r="J204" s="1" t="s">
        <v>610</v>
      </c>
      <c r="K204" s="1" t="str">
        <f t="shared" si="7"/>
        <v>true</v>
      </c>
      <c r="L204" s="1" t="s">
        <v>1086</v>
      </c>
      <c r="M204" s="1" t="s">
        <v>1259</v>
      </c>
      <c r="N204" s="1">
        <v>0</v>
      </c>
      <c r="P204" s="1">
        <v>1984</v>
      </c>
      <c r="Q204" s="1">
        <v>2001</v>
      </c>
      <c r="R204" s="1" t="s">
        <v>634</v>
      </c>
      <c r="T204" s="1" t="s">
        <v>617</v>
      </c>
      <c r="U204" s="1" t="s">
        <v>14</v>
      </c>
      <c r="X204" s="1">
        <v>2002</v>
      </c>
      <c r="Y204" s="1" t="s">
        <v>80</v>
      </c>
      <c r="AA204" s="1" t="s">
        <v>62</v>
      </c>
      <c r="AB204" s="1" t="s">
        <v>56</v>
      </c>
      <c r="AN204" s="1" t="s">
        <v>611</v>
      </c>
    </row>
    <row r="205" spans="1:40" x14ac:dyDescent="0.2">
      <c r="A205" s="1" t="s">
        <v>299</v>
      </c>
      <c r="B205" s="1" t="str">
        <f t="shared" si="6"/>
        <v>0207_gold_mozambique_mavita_agm_region</v>
      </c>
      <c r="C205" s="1" t="str">
        <f>_xlfn.CONCAT("s",0,RIGHT(A205,3), "_",_xlfn.XLOOKUP(R205,country_code_lookup!$A$1:$A$247,country_code_lookup!$C$1:$C$247),"_", LOWER(LEFT(U205,4)))</f>
        <v>s0207_MOZ_gold</v>
      </c>
      <c r="D205" s="1" t="str">
        <f>IF(OR(F205="NA",RIGHT(E205,4)="TSTM"), _xlfn.CONCAT("pTSTM_", C205), _xlfn.CONCAT(_xlfn.XLOOKUP(F205,profile_data!$C$2:$C$174,profile_data!$B$2:$B$174), "_",C205))</f>
        <v>p0039_MOZ_s0207_MOZ_gold</v>
      </c>
      <c r="E205" s="1" t="s">
        <v>608</v>
      </c>
      <c r="F205" s="1" t="s">
        <v>606</v>
      </c>
      <c r="J205" s="1" t="s">
        <v>606</v>
      </c>
      <c r="K205" s="1" t="str">
        <f t="shared" si="7"/>
        <v>true</v>
      </c>
      <c r="L205" s="1" t="s">
        <v>1085</v>
      </c>
      <c r="M205" s="1" t="s">
        <v>1258</v>
      </c>
      <c r="N205" s="1">
        <v>70</v>
      </c>
      <c r="P205" s="1">
        <v>1984</v>
      </c>
      <c r="Q205" s="1">
        <v>2001</v>
      </c>
      <c r="R205" s="1" t="s">
        <v>634</v>
      </c>
      <c r="T205" s="1" t="s">
        <v>617</v>
      </c>
      <c r="U205" s="1" t="s">
        <v>14</v>
      </c>
      <c r="X205" s="1">
        <v>2002</v>
      </c>
      <c r="Y205" s="1" t="s">
        <v>79</v>
      </c>
      <c r="AA205" s="1" t="s">
        <v>62</v>
      </c>
      <c r="AB205" s="1" t="s">
        <v>56</v>
      </c>
      <c r="AI205" s="1" t="s">
        <v>56</v>
      </c>
      <c r="AJ205" s="1">
        <v>70</v>
      </c>
      <c r="AK205" s="1" t="s">
        <v>110</v>
      </c>
      <c r="AN205" s="1" t="s">
        <v>609</v>
      </c>
    </row>
    <row r="206" spans="1:40" x14ac:dyDescent="0.2">
      <c r="A206" s="1" t="s">
        <v>300</v>
      </c>
      <c r="B206" s="1" t="str">
        <f t="shared" si="6"/>
        <v>0208_gold_mozambique_niassa_agm_region</v>
      </c>
      <c r="C206" s="1" t="str">
        <f>_xlfn.CONCAT("s",0,RIGHT(A206,3), "_",_xlfn.XLOOKUP(R206,country_code_lookup!$A$1:$A$247,country_code_lookup!$C$1:$C$247),"_", LOWER(LEFT(U206,4)))</f>
        <v>s0208_MOZ_gold</v>
      </c>
      <c r="D206" s="1" t="str">
        <f>IF(OR(F206="NA",RIGHT(E206,4)="TSTM"), _xlfn.CONCAT("pTSTM_", C206), _xlfn.CONCAT(_xlfn.XLOOKUP(F206,profile_data!$C$2:$C$174,profile_data!$B$2:$B$174), "_",C206))</f>
        <v>p0041_MOZ_s0208_MOZ_gold</v>
      </c>
      <c r="E206" s="1" t="s">
        <v>784</v>
      </c>
      <c r="F206" s="1" t="s">
        <v>785</v>
      </c>
      <c r="J206" s="1" t="s">
        <v>785</v>
      </c>
      <c r="K206" s="1" t="str">
        <f t="shared" si="7"/>
        <v>true</v>
      </c>
      <c r="L206" s="1" t="s">
        <v>1087</v>
      </c>
      <c r="M206" s="1" t="s">
        <v>1260</v>
      </c>
      <c r="N206" s="1">
        <v>0</v>
      </c>
      <c r="P206" s="1">
        <v>1984</v>
      </c>
      <c r="Q206" s="1">
        <v>1996</v>
      </c>
      <c r="R206" s="1" t="s">
        <v>634</v>
      </c>
      <c r="T206" s="1" t="s">
        <v>617</v>
      </c>
      <c r="U206" s="1" t="s">
        <v>14</v>
      </c>
      <c r="X206" s="1">
        <v>1997</v>
      </c>
      <c r="Y206" s="1" t="s">
        <v>79</v>
      </c>
      <c r="AA206" s="1" t="s">
        <v>62</v>
      </c>
      <c r="AB206" s="1" t="s">
        <v>56</v>
      </c>
      <c r="AN206" s="1" t="s">
        <v>786</v>
      </c>
    </row>
    <row r="207" spans="1:40" x14ac:dyDescent="0.2">
      <c r="A207" s="1" t="s">
        <v>301</v>
      </c>
      <c r="B207" s="1" t="str">
        <f t="shared" si="6"/>
        <v>0209_gold_myanmar_chaungmagyi_river_agm_region</v>
      </c>
      <c r="C207" s="1" t="str">
        <f>_xlfn.CONCAT("s",0,RIGHT(A207,3), "_",_xlfn.XLOOKUP(R207,country_code_lookup!$A$1:$A$247,country_code_lookup!$C$1:$C$247),"_", LOWER(LEFT(U207,4)))</f>
        <v>s0209_MMR_gold</v>
      </c>
      <c r="D207" s="1" t="str">
        <f>IF(OR(F207="NA",RIGHT(E207,4)="TSTM"), _xlfn.CONCAT("pTSTM_", C207), _xlfn.CONCAT(_xlfn.XLOOKUP(F207,profile_data!$C$2:$C$174,profile_data!$B$2:$B$174), "_",C207))</f>
        <v>p0053_MMR_s0209_MMR_gold</v>
      </c>
      <c r="E207" s="1" t="s">
        <v>59</v>
      </c>
      <c r="F207" s="1" t="s">
        <v>59</v>
      </c>
      <c r="J207" s="1" t="s">
        <v>560</v>
      </c>
      <c r="K207" s="1" t="str">
        <f t="shared" si="7"/>
        <v>false</v>
      </c>
      <c r="L207" s="1" t="s">
        <v>1318</v>
      </c>
      <c r="M207" s="1" t="s">
        <v>1319</v>
      </c>
      <c r="N207" s="1">
        <v>0</v>
      </c>
      <c r="P207" s="1">
        <v>1984</v>
      </c>
      <c r="Q207" s="1">
        <v>2007</v>
      </c>
      <c r="R207" s="1" t="s">
        <v>18</v>
      </c>
      <c r="T207" s="1" t="s">
        <v>12</v>
      </c>
      <c r="U207" s="1" t="s">
        <v>14</v>
      </c>
      <c r="X207" s="1">
        <v>1980</v>
      </c>
      <c r="Y207" s="1" t="s">
        <v>79</v>
      </c>
      <c r="AA207" s="1" t="s">
        <v>62</v>
      </c>
      <c r="AB207" s="1" t="s">
        <v>56</v>
      </c>
      <c r="AE207" s="1" t="s">
        <v>62</v>
      </c>
      <c r="AN207" s="1" t="s">
        <v>2369</v>
      </c>
    </row>
    <row r="208" spans="1:40" x14ac:dyDescent="0.2">
      <c r="A208" s="1" t="s">
        <v>302</v>
      </c>
      <c r="B208" s="1" t="str">
        <f t="shared" si="6"/>
        <v>0210_gold_myanmar_chaungzon_agm_region_TSTM</v>
      </c>
      <c r="C208" s="1" t="str">
        <f>_xlfn.CONCAT("s",0,RIGHT(A208,3), "_",_xlfn.XLOOKUP(R208,country_code_lookup!$A$1:$A$247,country_code_lookup!$C$1:$C$247),"_", LOWER(LEFT(U208,4)))</f>
        <v>s0210_MMR_gold</v>
      </c>
      <c r="D208" s="1" t="str">
        <f>IF(OR(F208="NA",RIGHT(E208,4)="TSTM"), _xlfn.CONCAT("pTSTM_", C208), _xlfn.CONCAT(_xlfn.XLOOKUP(F208,profile_data!$C$2:$C$174,profile_data!$B$2:$B$174), "_",C208))</f>
        <v>pTSTM_s0210_MMR_gold</v>
      </c>
      <c r="E208" s="1" t="s">
        <v>534</v>
      </c>
      <c r="F208" s="1" t="s">
        <v>533</v>
      </c>
      <c r="J208" s="1" t="s">
        <v>533</v>
      </c>
      <c r="K208" s="1" t="str">
        <f t="shared" si="7"/>
        <v>true</v>
      </c>
      <c r="L208" s="1" t="s">
        <v>1089</v>
      </c>
      <c r="M208" s="1" t="s">
        <v>1262</v>
      </c>
      <c r="N208" s="1">
        <v>0</v>
      </c>
      <c r="P208" s="1">
        <v>1984</v>
      </c>
      <c r="Q208" s="1">
        <v>2013</v>
      </c>
      <c r="R208" s="1" t="s">
        <v>18</v>
      </c>
      <c r="T208" s="1" t="s">
        <v>12</v>
      </c>
      <c r="U208" s="1" t="s">
        <v>14</v>
      </c>
      <c r="X208" s="1">
        <v>2014</v>
      </c>
      <c r="Y208" s="1" t="s">
        <v>79</v>
      </c>
      <c r="AI208" s="1" t="s">
        <v>56</v>
      </c>
      <c r="AJ208" s="1">
        <v>286</v>
      </c>
      <c r="AK208" s="1" t="s">
        <v>110</v>
      </c>
      <c r="AN208" s="1" t="s">
        <v>535</v>
      </c>
    </row>
    <row r="209" spans="1:40" x14ac:dyDescent="0.2">
      <c r="A209" s="1" t="s">
        <v>303</v>
      </c>
      <c r="B209" s="1" t="str">
        <f t="shared" si="6"/>
        <v>0211_gold_myanmar_chindwin_gold_lower</v>
      </c>
      <c r="C209" s="1" t="str">
        <f>_xlfn.CONCAT("s",0,RIGHT(A209,3), "_",_xlfn.XLOOKUP(R209,country_code_lookup!$A$1:$A$247,country_code_lookup!$C$1:$C$247),"_", LOWER(LEFT(U209,4)))</f>
        <v>s0211_MMR_gold</v>
      </c>
      <c r="D209" s="1" t="str">
        <f>IF(OR(F209="NA",RIGHT(E209,4)="TSTM"), _xlfn.CONCAT("pTSTM_", C209), _xlfn.CONCAT(_xlfn.XLOOKUP(F209,profile_data!$C$2:$C$174,profile_data!$B$2:$B$174), "_",C209))</f>
        <v>p0054_MMR_s0211_MMR_gold</v>
      </c>
      <c r="E209" s="1" t="s">
        <v>533</v>
      </c>
      <c r="F209" s="1" t="s">
        <v>533</v>
      </c>
      <c r="G209" s="1" t="s">
        <v>557</v>
      </c>
      <c r="J209" s="1" t="s">
        <v>533</v>
      </c>
      <c r="K209" s="1" t="str">
        <f t="shared" si="7"/>
        <v>true</v>
      </c>
      <c r="L209" s="1" t="s">
        <v>1089</v>
      </c>
      <c r="M209" s="1" t="s">
        <v>1262</v>
      </c>
      <c r="N209" s="1">
        <v>0</v>
      </c>
      <c r="P209" s="1">
        <v>1984</v>
      </c>
      <c r="Q209" s="1">
        <v>2013</v>
      </c>
      <c r="R209" s="1" t="s">
        <v>18</v>
      </c>
      <c r="T209" s="1" t="s">
        <v>12</v>
      </c>
      <c r="U209" s="1" t="s">
        <v>14</v>
      </c>
      <c r="X209" s="1">
        <v>1980</v>
      </c>
      <c r="Y209" s="1" t="s">
        <v>79</v>
      </c>
      <c r="AA209" s="1" t="s">
        <v>56</v>
      </c>
      <c r="AB209" s="1" t="s">
        <v>56</v>
      </c>
      <c r="AI209" s="2" t="s">
        <v>56</v>
      </c>
      <c r="AJ209" s="2">
        <v>653</v>
      </c>
      <c r="AK209" s="2" t="s">
        <v>110</v>
      </c>
      <c r="AL209" s="2" t="s">
        <v>83</v>
      </c>
      <c r="AN209" s="1" t="s">
        <v>2362</v>
      </c>
    </row>
    <row r="210" spans="1:40" x14ac:dyDescent="0.2">
      <c r="A210" s="1" t="s">
        <v>304</v>
      </c>
      <c r="B210" s="1" t="str">
        <f t="shared" si="6"/>
        <v>0212_gold_myanmar_chindwin_river_chaumawng_ga_agm_region</v>
      </c>
      <c r="C210" s="1" t="str">
        <f>_xlfn.CONCAT("s",0,RIGHT(A210,3), "_",_xlfn.XLOOKUP(R210,country_code_lookup!$A$1:$A$247,country_code_lookup!$C$1:$C$247),"_", LOWER(LEFT(U210,4)))</f>
        <v>s0212_MMR_gold</v>
      </c>
      <c r="D210" s="1" t="str">
        <f>IF(OR(F210="NA",RIGHT(E210,4)="TSTM"), _xlfn.CONCAT("pTSTM_", C210), _xlfn.CONCAT(_xlfn.XLOOKUP(F210,profile_data!$C$2:$C$174,profile_data!$B$2:$B$174), "_",C210))</f>
        <v>p0052_MMR_s0212_MMR_gold</v>
      </c>
      <c r="E210" s="1" t="s">
        <v>513</v>
      </c>
      <c r="F210" s="1" t="s">
        <v>514</v>
      </c>
      <c r="G210" s="1" t="s">
        <v>511</v>
      </c>
      <c r="J210" s="1" t="s">
        <v>514</v>
      </c>
      <c r="K210" s="1" t="str">
        <f t="shared" si="7"/>
        <v>true</v>
      </c>
      <c r="L210" s="1" t="s">
        <v>1090</v>
      </c>
      <c r="M210" s="1" t="s">
        <v>1263</v>
      </c>
      <c r="N210" s="1">
        <v>0</v>
      </c>
      <c r="P210" s="1">
        <v>1984</v>
      </c>
      <c r="Q210" s="1">
        <v>1999</v>
      </c>
      <c r="R210" s="1" t="s">
        <v>18</v>
      </c>
      <c r="T210" s="1" t="s">
        <v>12</v>
      </c>
      <c r="U210" s="1" t="s">
        <v>14</v>
      </c>
      <c r="X210" s="1">
        <v>2000</v>
      </c>
      <c r="Y210" s="1" t="s">
        <v>79</v>
      </c>
      <c r="AA210" s="1" t="s">
        <v>62</v>
      </c>
      <c r="AB210" s="1" t="s">
        <v>56</v>
      </c>
      <c r="AI210" s="1" t="s">
        <v>56</v>
      </c>
      <c r="AJ210" s="1">
        <v>50</v>
      </c>
      <c r="AK210" s="1" t="s">
        <v>110</v>
      </c>
      <c r="AL210" s="1" t="s">
        <v>83</v>
      </c>
      <c r="AN210" s="1" t="s">
        <v>515</v>
      </c>
    </row>
    <row r="211" spans="1:40" x14ac:dyDescent="0.2">
      <c r="A211" s="1" t="s">
        <v>305</v>
      </c>
      <c r="B211" s="1" t="str">
        <f t="shared" si="6"/>
        <v>0213_gold_myanmar_chindwin_river_hkamti_agm_region</v>
      </c>
      <c r="C211" s="1" t="str">
        <f>_xlfn.CONCAT("s",0,RIGHT(A211,3), "_",_xlfn.XLOOKUP(R211,country_code_lookup!$A$1:$A$247,country_code_lookup!$C$1:$C$247),"_", LOWER(LEFT(U211,4)))</f>
        <v>s0213_MMR_gold</v>
      </c>
      <c r="D211" s="1" t="str">
        <f>IF(OR(F211="NA",RIGHT(E211,4)="TSTM"), _xlfn.CONCAT("pTSTM_", C211), _xlfn.CONCAT(_xlfn.XLOOKUP(F211,profile_data!$C$2:$C$174,profile_data!$B$2:$B$174), "_",C211))</f>
        <v>p0056_MMR_s0213_MMR_gold</v>
      </c>
      <c r="E211" s="1" t="s">
        <v>516</v>
      </c>
      <c r="F211" s="1" t="s">
        <v>511</v>
      </c>
      <c r="J211" s="1" t="s">
        <v>511</v>
      </c>
      <c r="K211" s="1" t="str">
        <f t="shared" si="7"/>
        <v>true</v>
      </c>
      <c r="L211" s="1" t="s">
        <v>1091</v>
      </c>
      <c r="M211" s="1" t="s">
        <v>1264</v>
      </c>
      <c r="N211" s="1">
        <v>116</v>
      </c>
      <c r="P211" s="1">
        <v>1984</v>
      </c>
      <c r="Q211" s="1">
        <v>2007</v>
      </c>
      <c r="R211" s="1" t="s">
        <v>18</v>
      </c>
      <c r="T211" s="1" t="s">
        <v>12</v>
      </c>
      <c r="U211" s="1" t="s">
        <v>14</v>
      </c>
      <c r="X211" s="1">
        <v>2008</v>
      </c>
      <c r="Y211" s="1" t="s">
        <v>79</v>
      </c>
      <c r="AA211" s="1" t="s">
        <v>56</v>
      </c>
      <c r="AB211" s="1" t="s">
        <v>56</v>
      </c>
      <c r="AI211" s="1" t="s">
        <v>56</v>
      </c>
      <c r="AJ211" s="1">
        <v>116</v>
      </c>
      <c r="AK211" s="1" t="s">
        <v>110</v>
      </c>
      <c r="AN211" s="1" t="s">
        <v>517</v>
      </c>
    </row>
    <row r="212" spans="1:40" x14ac:dyDescent="0.2">
      <c r="A212" s="1" t="s">
        <v>306</v>
      </c>
      <c r="B212" s="1" t="str">
        <f t="shared" si="6"/>
        <v>0214_gold_myanmar_chindwin_river_ningbyen_agm_region</v>
      </c>
      <c r="C212" s="1" t="str">
        <f>_xlfn.CONCAT("s",0,RIGHT(A212,3), "_",_xlfn.XLOOKUP(R212,country_code_lookup!$A$1:$A$247,country_code_lookup!$C$1:$C$247),"_", LOWER(LEFT(U212,4)))</f>
        <v>s0214_MMR_gold</v>
      </c>
      <c r="D212" s="1" t="str">
        <f>IF(OR(F212="NA",RIGHT(E212,4)="TSTM"), _xlfn.CONCAT("pTSTM_", C212), _xlfn.CONCAT(_xlfn.XLOOKUP(F212,profile_data!$C$2:$C$174,profile_data!$B$2:$B$174), "_",C212))</f>
        <v>p0066_MMR_s0214_MMR_gold</v>
      </c>
      <c r="E212" s="1" t="s">
        <v>563</v>
      </c>
      <c r="F212" s="1" t="s">
        <v>563</v>
      </c>
      <c r="G212" s="1" t="s">
        <v>508</v>
      </c>
      <c r="J212" s="1" t="s">
        <v>563</v>
      </c>
      <c r="K212" s="1" t="str">
        <f t="shared" si="7"/>
        <v>true</v>
      </c>
      <c r="L212" s="1" t="s">
        <v>1092</v>
      </c>
      <c r="M212" s="1" t="s">
        <v>1265</v>
      </c>
      <c r="N212" s="1">
        <v>0</v>
      </c>
      <c r="P212" s="1">
        <v>1984</v>
      </c>
      <c r="Q212" s="1">
        <v>2012</v>
      </c>
      <c r="R212" s="1" t="s">
        <v>18</v>
      </c>
      <c r="T212" s="1" t="s">
        <v>12</v>
      </c>
      <c r="U212" s="1" t="s">
        <v>14</v>
      </c>
      <c r="X212" s="1">
        <v>2013</v>
      </c>
      <c r="Y212" s="1" t="s">
        <v>79</v>
      </c>
      <c r="AA212" s="1" t="s">
        <v>62</v>
      </c>
      <c r="AB212" s="1" t="s">
        <v>62</v>
      </c>
      <c r="AI212" s="1" t="s">
        <v>56</v>
      </c>
      <c r="AJ212" s="1">
        <v>140</v>
      </c>
      <c r="AK212" s="1" t="s">
        <v>110</v>
      </c>
      <c r="AL212" s="1" t="s">
        <v>83</v>
      </c>
      <c r="AN212" s="1" t="s">
        <v>564</v>
      </c>
    </row>
    <row r="213" spans="1:40" x14ac:dyDescent="0.2">
      <c r="A213" s="1" t="s">
        <v>307</v>
      </c>
      <c r="B213" s="1" t="str">
        <f t="shared" si="6"/>
        <v>0215_gold_myanmar_chishidu_agm_region_TSTM</v>
      </c>
      <c r="C213" s="1" t="str">
        <f>_xlfn.CONCAT("s",0,RIGHT(A213,3), "_",_xlfn.XLOOKUP(R213,country_code_lookup!$A$1:$A$247,country_code_lookup!$C$1:$C$247),"_", LOWER(LEFT(U213,4)))</f>
        <v>s0215_MMR_gold</v>
      </c>
      <c r="D213" s="1" t="str">
        <f>IF(OR(F213="NA",RIGHT(E213,4)="TSTM"), _xlfn.CONCAT("pTSTM_", C213), _xlfn.CONCAT(_xlfn.XLOOKUP(F213,profile_data!$C$2:$C$174,profile_data!$B$2:$B$174), "_",C213))</f>
        <v>pTSTM_s0215_MMR_gold</v>
      </c>
      <c r="E213" s="1" t="s">
        <v>550</v>
      </c>
      <c r="F213" s="1" t="s">
        <v>549</v>
      </c>
      <c r="J213" s="1" t="s">
        <v>549</v>
      </c>
      <c r="K213" s="1" t="str">
        <f t="shared" si="7"/>
        <v>true</v>
      </c>
      <c r="L213" s="1" t="s">
        <v>1093</v>
      </c>
      <c r="M213" s="1" t="s">
        <v>1266</v>
      </c>
      <c r="N213" s="1">
        <v>0</v>
      </c>
      <c r="P213" s="1">
        <v>1984</v>
      </c>
      <c r="Q213" s="1">
        <v>2002</v>
      </c>
      <c r="R213" s="1" t="s">
        <v>18</v>
      </c>
      <c r="T213" s="1" t="s">
        <v>12</v>
      </c>
      <c r="U213" s="1" t="s">
        <v>14</v>
      </c>
      <c r="X213" s="1">
        <v>2004</v>
      </c>
      <c r="Y213" s="1" t="s">
        <v>80</v>
      </c>
      <c r="AB213" s="1" t="s">
        <v>56</v>
      </c>
      <c r="AI213" s="1" t="s">
        <v>56</v>
      </c>
      <c r="AJ213" s="1">
        <v>61</v>
      </c>
      <c r="AK213" s="1" t="s">
        <v>110</v>
      </c>
      <c r="AN213" s="1" t="s">
        <v>551</v>
      </c>
    </row>
    <row r="214" spans="1:40" x14ac:dyDescent="0.2">
      <c r="A214" s="1" t="s">
        <v>308</v>
      </c>
      <c r="B214" s="1" t="str">
        <f t="shared" si="6"/>
        <v>0216_gold_myanmar_gadu_agm_region</v>
      </c>
      <c r="C214" s="1" t="str">
        <f>_xlfn.CONCAT("s",0,RIGHT(A214,3), "_",_xlfn.XLOOKUP(R214,country_code_lookup!$A$1:$A$247,country_code_lookup!$C$1:$C$247),"_", LOWER(LEFT(U214,4)))</f>
        <v>s0216_MMR_gold</v>
      </c>
      <c r="D214" s="1" t="str">
        <f>IF(OR(F214="NA",RIGHT(E214,4)="TSTM"), _xlfn.CONCAT("pTSTM_", C214), _xlfn.CONCAT(_xlfn.XLOOKUP(F214,profile_data!$C$2:$C$174,profile_data!$B$2:$B$174), "_",C214))</f>
        <v>p0055_MMR_s0216_MMR_gold</v>
      </c>
      <c r="E214" s="1" t="s">
        <v>528</v>
      </c>
      <c r="F214" s="1" t="s">
        <v>528</v>
      </c>
      <c r="G214" s="1" t="s">
        <v>533</v>
      </c>
      <c r="J214" s="1" t="s">
        <v>528</v>
      </c>
      <c r="K214" s="1" t="str">
        <f t="shared" si="7"/>
        <v>true</v>
      </c>
      <c r="L214" s="1" t="s">
        <v>1094</v>
      </c>
      <c r="M214" s="1" t="s">
        <v>1267</v>
      </c>
      <c r="N214" s="1">
        <v>0</v>
      </c>
      <c r="P214" s="1">
        <v>1984</v>
      </c>
      <c r="Q214" s="1">
        <v>2012</v>
      </c>
      <c r="R214" s="1" t="s">
        <v>18</v>
      </c>
      <c r="T214" s="1" t="s">
        <v>12</v>
      </c>
      <c r="U214" s="1" t="s">
        <v>14</v>
      </c>
      <c r="X214" s="1">
        <v>2013</v>
      </c>
      <c r="Y214" s="1" t="s">
        <v>79</v>
      </c>
      <c r="AA214" s="1" t="s">
        <v>62</v>
      </c>
      <c r="AB214" s="1" t="s">
        <v>56</v>
      </c>
      <c r="AI214" s="1" t="s">
        <v>56</v>
      </c>
      <c r="AJ214" s="1">
        <v>224</v>
      </c>
      <c r="AK214" s="1" t="s">
        <v>110</v>
      </c>
      <c r="AL214" s="1" t="s">
        <v>83</v>
      </c>
      <c r="AN214" s="1" t="s">
        <v>532</v>
      </c>
    </row>
    <row r="215" spans="1:40" x14ac:dyDescent="0.2">
      <c r="A215" s="1" t="s">
        <v>657</v>
      </c>
      <c r="B215" s="1" t="str">
        <f t="shared" si="6"/>
        <v>0217_gold_myanmar_irrawaddy_lower_main_stem</v>
      </c>
      <c r="C215" s="1" t="str">
        <f>_xlfn.CONCAT("s",0,RIGHT(A215,3), "_",_xlfn.XLOOKUP(R215,country_code_lookup!$A$1:$A$247,country_code_lookup!$C$1:$C$247),"_", LOWER(LEFT(U215,4)))</f>
        <v>s0217_MMR_gold</v>
      </c>
      <c r="D215" s="1" t="str">
        <f>IF(OR(F215="NA",RIGHT(E215,4)="TSTM"), _xlfn.CONCAT("pTSTM_", C215), _xlfn.CONCAT(_xlfn.XLOOKUP(F215,profile_data!$C$2:$C$174,profile_data!$B$2:$B$174), "_",C215))</f>
        <v>p0057_MMR_s0217_MMR_gold</v>
      </c>
      <c r="E215" s="1" t="s">
        <v>557</v>
      </c>
      <c r="F215" s="1" t="s">
        <v>557</v>
      </c>
      <c r="J215" s="1" t="s">
        <v>557</v>
      </c>
      <c r="K215" s="1" t="str">
        <f t="shared" si="7"/>
        <v>true</v>
      </c>
      <c r="L215" s="1" t="s">
        <v>1095</v>
      </c>
      <c r="M215" s="1" t="s">
        <v>1268</v>
      </c>
      <c r="N215" s="1">
        <v>0</v>
      </c>
      <c r="P215" s="1">
        <v>1984</v>
      </c>
      <c r="Q215" s="1">
        <v>1999</v>
      </c>
      <c r="R215" s="1" t="s">
        <v>18</v>
      </c>
      <c r="T215" s="1" t="s">
        <v>12</v>
      </c>
      <c r="U215" s="1" t="s">
        <v>14</v>
      </c>
      <c r="X215" s="1">
        <v>1980</v>
      </c>
      <c r="Y215" s="1" t="s">
        <v>79</v>
      </c>
      <c r="AA215" s="1" t="s">
        <v>56</v>
      </c>
      <c r="AB215" s="1" t="s">
        <v>56</v>
      </c>
      <c r="AN215" s="1" t="s">
        <v>2363</v>
      </c>
    </row>
    <row r="216" spans="1:40" x14ac:dyDescent="0.2">
      <c r="A216" s="1" t="s">
        <v>658</v>
      </c>
      <c r="B216" s="1" t="str">
        <f t="shared" si="6"/>
        <v>0218_gold_myanmar_kabaunggya_agm_region_TSTM</v>
      </c>
      <c r="C216" s="1" t="str">
        <f>_xlfn.CONCAT("s",0,RIGHT(A216,3), "_",_xlfn.XLOOKUP(R216,country_code_lookup!$A$1:$A$247,country_code_lookup!$C$1:$C$247),"_", LOWER(LEFT(U216,4)))</f>
        <v>s0218_MMR_gold</v>
      </c>
      <c r="D216" s="1" t="str">
        <f>IF(OR(F216="NA",RIGHT(E216,4)="TSTM"), _xlfn.CONCAT("pTSTM_", C216), _xlfn.CONCAT(_xlfn.XLOOKUP(F216,profile_data!$C$2:$C$174,profile_data!$B$2:$B$174), "_",C216))</f>
        <v>pTSTM_s0218_MMR_gold</v>
      </c>
      <c r="E216" s="1" t="s">
        <v>529</v>
      </c>
      <c r="F216" s="1" t="s">
        <v>530</v>
      </c>
      <c r="K216" s="1" t="str">
        <f t="shared" si="7"/>
        <v>false</v>
      </c>
      <c r="L216" s="1" t="s">
        <v>1320</v>
      </c>
      <c r="M216" s="1" t="s">
        <v>1321</v>
      </c>
      <c r="R216" s="1" t="s">
        <v>18</v>
      </c>
      <c r="T216" s="1" t="s">
        <v>12</v>
      </c>
      <c r="U216" s="1" t="s">
        <v>14</v>
      </c>
      <c r="X216" s="1">
        <v>2000</v>
      </c>
      <c r="Y216" s="1" t="s">
        <v>79</v>
      </c>
      <c r="AN216" s="1" t="s">
        <v>531</v>
      </c>
    </row>
    <row r="217" spans="1:40" x14ac:dyDescent="0.2">
      <c r="A217" s="1" t="s">
        <v>659</v>
      </c>
      <c r="B217" s="1" t="str">
        <f t="shared" si="6"/>
        <v>0219_gold_myanmar_kalat_agm_region</v>
      </c>
      <c r="C217" s="1" t="str">
        <f>_xlfn.CONCAT("s",0,RIGHT(A217,3), "_",_xlfn.XLOOKUP(R217,country_code_lookup!$A$1:$A$247,country_code_lookup!$C$1:$C$247),"_", LOWER(LEFT(U217,4)))</f>
        <v>s0219_MMR_gold</v>
      </c>
      <c r="D217" s="1" t="str">
        <f>IF(OR(F217="NA",RIGHT(E217,4)="TSTM"), _xlfn.CONCAT("pTSTM_", C217), _xlfn.CONCAT(_xlfn.XLOOKUP(F217,profile_data!$C$2:$C$174,profile_data!$B$2:$B$174), "_",C217))</f>
        <v>p0058_MMR_s0219_MMR_gold</v>
      </c>
      <c r="E217" s="1" t="s">
        <v>536</v>
      </c>
      <c r="F217" s="1" t="s">
        <v>537</v>
      </c>
      <c r="G217" s="1" t="s">
        <v>557</v>
      </c>
      <c r="J217" s="1" t="s">
        <v>537</v>
      </c>
      <c r="K217" s="1" t="str">
        <f t="shared" si="7"/>
        <v>true</v>
      </c>
      <c r="L217" s="1" t="s">
        <v>1096</v>
      </c>
      <c r="M217" s="1" t="s">
        <v>1269</v>
      </c>
      <c r="N217" s="1">
        <v>0</v>
      </c>
      <c r="P217" s="1">
        <v>1984</v>
      </c>
      <c r="Q217" s="1">
        <v>2006</v>
      </c>
      <c r="R217" s="1" t="s">
        <v>18</v>
      </c>
      <c r="T217" s="1" t="s">
        <v>12</v>
      </c>
      <c r="U217" s="1" t="s">
        <v>14</v>
      </c>
      <c r="X217" s="1">
        <v>2007</v>
      </c>
      <c r="Y217" s="1" t="s">
        <v>79</v>
      </c>
      <c r="AI217" s="2" t="s">
        <v>56</v>
      </c>
      <c r="AJ217" s="2">
        <v>320</v>
      </c>
      <c r="AK217" s="2" t="s">
        <v>110</v>
      </c>
      <c r="AL217" s="2" t="s">
        <v>83</v>
      </c>
      <c r="AN217" s="1" t="s">
        <v>538</v>
      </c>
    </row>
    <row r="218" spans="1:40" x14ac:dyDescent="0.2">
      <c r="A218" s="1" t="s">
        <v>660</v>
      </c>
      <c r="B218" s="1" t="str">
        <f t="shared" si="6"/>
        <v>0220_gold_myanmar_kawbyin_agm_region_TSTM</v>
      </c>
      <c r="C218" s="1" t="str">
        <f>_xlfn.CONCAT("s",0,RIGHT(A218,3), "_",_xlfn.XLOOKUP(R218,country_code_lookup!$A$1:$A$247,country_code_lookup!$C$1:$C$247),"_", LOWER(LEFT(U218,4)))</f>
        <v>s0220_MMR_gold</v>
      </c>
      <c r="D218" s="1" t="str">
        <f>IF(OR(F218="NA",RIGHT(E218,4)="TSTM"), _xlfn.CONCAT("pTSTM_", C218), _xlfn.CONCAT(_xlfn.XLOOKUP(F218,profile_data!$C$2:$C$174,profile_data!$B$2:$B$174), "_",C218))</f>
        <v>pTSTM_s0220_MMR_gold</v>
      </c>
      <c r="E218" s="1" t="s">
        <v>497</v>
      </c>
      <c r="F218" s="1" t="s">
        <v>77</v>
      </c>
      <c r="K218" s="1" t="str">
        <f t="shared" si="7"/>
        <v>false</v>
      </c>
      <c r="R218" s="1" t="s">
        <v>18</v>
      </c>
      <c r="T218" s="1" t="s">
        <v>12</v>
      </c>
      <c r="U218" s="1" t="s">
        <v>14</v>
      </c>
      <c r="X218" s="1">
        <v>2014</v>
      </c>
      <c r="Y218" s="1" t="s">
        <v>79</v>
      </c>
      <c r="AN218" s="1" t="s">
        <v>498</v>
      </c>
    </row>
    <row r="219" spans="1:40" x14ac:dyDescent="0.2">
      <c r="A219" s="1" t="s">
        <v>661</v>
      </c>
      <c r="B219" s="1" t="str">
        <f t="shared" si="6"/>
        <v>0221_gold_myanmar_kunchaung_agm_region</v>
      </c>
      <c r="C219" s="1" t="str">
        <f>_xlfn.CONCAT("s",0,RIGHT(A219,3), "_",_xlfn.XLOOKUP(R219,country_code_lookup!$A$1:$A$247,country_code_lookup!$C$1:$C$247),"_", LOWER(LEFT(U219,4)))</f>
        <v>s0221_MMR_gold</v>
      </c>
      <c r="D219" s="1" t="str">
        <f>IF(OR(F219="NA",RIGHT(E219,4)="TSTM"), _xlfn.CONCAT("pTSTM_", C219), _xlfn.CONCAT(_xlfn.XLOOKUP(F219,profile_data!$C$2:$C$174,profile_data!$B$2:$B$174), "_",C219))</f>
        <v>p0059_MMR_s0221_MMR_gold</v>
      </c>
      <c r="E219" s="1" t="s">
        <v>558</v>
      </c>
      <c r="F219" s="1" t="s">
        <v>560</v>
      </c>
      <c r="G219" s="1" t="s">
        <v>557</v>
      </c>
      <c r="J219" s="1" t="s">
        <v>560</v>
      </c>
      <c r="K219" s="1" t="str">
        <f t="shared" si="7"/>
        <v>true</v>
      </c>
      <c r="L219" s="1" t="s">
        <v>1088</v>
      </c>
      <c r="M219" s="1" t="s">
        <v>1261</v>
      </c>
      <c r="N219" s="1">
        <v>0</v>
      </c>
      <c r="P219" s="1">
        <v>1984</v>
      </c>
      <c r="Q219" s="1">
        <v>2007</v>
      </c>
      <c r="R219" s="1" t="s">
        <v>18</v>
      </c>
      <c r="T219" s="1" t="s">
        <v>12</v>
      </c>
      <c r="U219" s="1" t="s">
        <v>14</v>
      </c>
      <c r="X219" s="1">
        <v>2008</v>
      </c>
      <c r="Y219" s="1" t="s">
        <v>79</v>
      </c>
      <c r="AA219" s="1" t="s">
        <v>62</v>
      </c>
      <c r="AB219" s="1" t="s">
        <v>56</v>
      </c>
      <c r="AI219" s="2" t="s">
        <v>56</v>
      </c>
      <c r="AJ219" s="2">
        <v>275</v>
      </c>
      <c r="AK219" s="2" t="s">
        <v>110</v>
      </c>
      <c r="AL219" s="2" t="s">
        <v>83</v>
      </c>
      <c r="AN219" s="1" t="s">
        <v>559</v>
      </c>
    </row>
    <row r="220" spans="1:40" x14ac:dyDescent="0.2">
      <c r="A220" s="1" t="s">
        <v>662</v>
      </c>
      <c r="B220" s="1" t="str">
        <f t="shared" si="6"/>
        <v>0222_gold_myanmar_kyeingyaung_agm_region</v>
      </c>
      <c r="C220" s="1" t="str">
        <f>_xlfn.CONCAT("s",0,RIGHT(A220,3), "_",_xlfn.XLOOKUP(R220,country_code_lookup!$A$1:$A$247,country_code_lookup!$C$1:$C$247),"_", LOWER(LEFT(U220,4)))</f>
        <v>s0222_MMR_gold</v>
      </c>
      <c r="D220" s="1" t="str">
        <f>IF(OR(F220="NA",RIGHT(E220,4)="TSTM"), _xlfn.CONCAT("pTSTM_", C220), _xlfn.CONCAT(_xlfn.XLOOKUP(F220,profile_data!$C$2:$C$174,profile_data!$B$2:$B$174), "_",C220))</f>
        <v>p0072_MMR_s0222_MMR_gold</v>
      </c>
      <c r="E220" s="1" t="s">
        <v>22</v>
      </c>
      <c r="F220" s="1" t="s">
        <v>17</v>
      </c>
      <c r="J220" s="1" t="s">
        <v>17</v>
      </c>
      <c r="K220" s="1" t="str">
        <f t="shared" si="7"/>
        <v>true</v>
      </c>
      <c r="L220" s="1" t="s">
        <v>1097</v>
      </c>
      <c r="M220" s="1" t="s">
        <v>1270</v>
      </c>
      <c r="N220" s="1">
        <v>0</v>
      </c>
      <c r="P220" s="1">
        <v>1984</v>
      </c>
      <c r="Q220" s="1">
        <v>2012</v>
      </c>
      <c r="R220" s="1" t="s">
        <v>18</v>
      </c>
      <c r="T220" s="1" t="s">
        <v>12</v>
      </c>
      <c r="U220" s="1" t="s">
        <v>14</v>
      </c>
      <c r="W220" s="1" t="s">
        <v>20</v>
      </c>
      <c r="X220" s="1">
        <v>2013</v>
      </c>
      <c r="Y220" s="1" t="s">
        <v>79</v>
      </c>
      <c r="AA220" s="1" t="s">
        <v>56</v>
      </c>
      <c r="AB220" s="1" t="s">
        <v>62</v>
      </c>
      <c r="AE220" s="1" t="s">
        <v>56</v>
      </c>
    </row>
    <row r="221" spans="1:40" x14ac:dyDescent="0.2">
      <c r="A221" s="1" t="s">
        <v>663</v>
      </c>
      <c r="B221" s="1" t="str">
        <f t="shared" si="6"/>
        <v>0223_gold_myanmar_lalawng_ga_agm_region</v>
      </c>
      <c r="C221" s="1" t="str">
        <f>_xlfn.CONCAT("s",0,RIGHT(A221,3), "_",_xlfn.XLOOKUP(R221,country_code_lookup!$A$1:$A$247,country_code_lookup!$C$1:$C$247),"_", LOWER(LEFT(U221,4)))</f>
        <v>s0223_MMR_gold</v>
      </c>
      <c r="D221" s="1" t="str">
        <f>IF(OR(F221="NA",RIGHT(E221,4)="TSTM"), _xlfn.CONCAT("pTSTM_", C221), _xlfn.CONCAT(_xlfn.XLOOKUP(F221,profile_data!$C$2:$C$174,profile_data!$B$2:$B$174), "_",C221))</f>
        <v>p0060_MMR_s0223_MMR_gold</v>
      </c>
      <c r="E221" s="1" t="s">
        <v>508</v>
      </c>
      <c r="F221" s="1" t="s">
        <v>508</v>
      </c>
      <c r="J221" s="1" t="s">
        <v>508</v>
      </c>
      <c r="K221" s="1" t="str">
        <f t="shared" si="7"/>
        <v>true</v>
      </c>
      <c r="L221" s="1" t="s">
        <v>1098</v>
      </c>
      <c r="M221" s="1" t="s">
        <v>1271</v>
      </c>
      <c r="N221" s="1">
        <v>0</v>
      </c>
      <c r="P221" s="1">
        <v>1984</v>
      </c>
      <c r="Q221" s="1">
        <v>2000</v>
      </c>
      <c r="R221" s="1" t="s">
        <v>18</v>
      </c>
      <c r="T221" s="1" t="s">
        <v>12</v>
      </c>
      <c r="U221" s="1" t="s">
        <v>14</v>
      </c>
      <c r="X221" s="1">
        <v>2001</v>
      </c>
      <c r="Y221" s="1" t="s">
        <v>79</v>
      </c>
      <c r="AA221" s="1" t="s">
        <v>56</v>
      </c>
      <c r="AB221" s="1" t="s">
        <v>56</v>
      </c>
      <c r="AN221" s="1" t="s">
        <v>509</v>
      </c>
    </row>
    <row r="222" spans="1:40" x14ac:dyDescent="0.2">
      <c r="A222" s="1" t="s">
        <v>664</v>
      </c>
      <c r="B222" s="1" t="str">
        <f t="shared" si="6"/>
        <v>0224_gold_myanmar_loipaw_agm_region_TSTM</v>
      </c>
      <c r="C222" s="1" t="str">
        <f>_xlfn.CONCAT("s",0,RIGHT(A222,3), "_",_xlfn.XLOOKUP(R222,country_code_lookup!$A$1:$A$247,country_code_lookup!$C$1:$C$247),"_", LOWER(LEFT(U222,4)))</f>
        <v>s0224_MMR_gold</v>
      </c>
      <c r="D222" s="1" t="str">
        <f>IF(OR(F222="NA",RIGHT(E222,4)="TSTM"), _xlfn.CONCAT("pTSTM_", C222), _xlfn.CONCAT(_xlfn.XLOOKUP(F222,profile_data!$C$2:$C$174,profile_data!$B$2:$B$174), "_",C222))</f>
        <v>pTSTM_s0224_MMR_gold</v>
      </c>
      <c r="E222" s="1" t="s">
        <v>552</v>
      </c>
      <c r="F222" s="1" t="s">
        <v>549</v>
      </c>
      <c r="J222" s="1" t="s">
        <v>549</v>
      </c>
      <c r="K222" s="1" t="str">
        <f t="shared" si="7"/>
        <v>true</v>
      </c>
      <c r="L222" s="1" t="s">
        <v>1093</v>
      </c>
      <c r="M222" s="1" t="s">
        <v>1266</v>
      </c>
      <c r="N222" s="1">
        <v>0</v>
      </c>
      <c r="P222" s="1">
        <v>1984</v>
      </c>
      <c r="Q222" s="1">
        <v>2013</v>
      </c>
      <c r="R222" s="1" t="s">
        <v>18</v>
      </c>
      <c r="T222" s="1" t="s">
        <v>12</v>
      </c>
      <c r="U222" s="1" t="s">
        <v>14</v>
      </c>
      <c r="X222" s="1">
        <v>2014</v>
      </c>
      <c r="Y222" s="1" t="s">
        <v>80</v>
      </c>
      <c r="AB222" s="1" t="s">
        <v>56</v>
      </c>
      <c r="AI222" s="1" t="s">
        <v>56</v>
      </c>
      <c r="AJ222" s="1">
        <v>61</v>
      </c>
      <c r="AK222" s="1" t="s">
        <v>110</v>
      </c>
      <c r="AN222" s="1" t="s">
        <v>554</v>
      </c>
    </row>
    <row r="223" spans="1:40" x14ac:dyDescent="0.2">
      <c r="A223" s="1" t="s">
        <v>665</v>
      </c>
      <c r="B223" s="1" t="str">
        <f t="shared" si="6"/>
        <v>0225_gold_myanmar_maing_nawng_agm_region_TSTM</v>
      </c>
      <c r="C223" s="1" t="str">
        <f>_xlfn.CONCAT("s",0,RIGHT(A223,3), "_",_xlfn.XLOOKUP(R223,country_code_lookup!$A$1:$A$247,country_code_lookup!$C$1:$C$247),"_", LOWER(LEFT(U223,4)))</f>
        <v>s0225_MMR_gold</v>
      </c>
      <c r="D223" s="1" t="str">
        <f>IF(OR(F223="NA",RIGHT(E223,4)="TSTM"), _xlfn.CONCAT("pTSTM_", C223), _xlfn.CONCAT(_xlfn.XLOOKUP(F223,profile_data!$C$2:$C$174,profile_data!$B$2:$B$174), "_",C223))</f>
        <v>pTSTM_s0225_MMR_gold</v>
      </c>
      <c r="E223" s="1" t="s">
        <v>561</v>
      </c>
      <c r="F223" s="1" t="s">
        <v>77</v>
      </c>
      <c r="K223" s="1" t="str">
        <f t="shared" si="7"/>
        <v>false</v>
      </c>
      <c r="R223" s="1" t="s">
        <v>18</v>
      </c>
      <c r="T223" s="1" t="s">
        <v>12</v>
      </c>
      <c r="U223" s="1" t="s">
        <v>14</v>
      </c>
      <c r="X223" s="1">
        <v>2000</v>
      </c>
      <c r="Y223" s="1" t="s">
        <v>80</v>
      </c>
      <c r="AA223" s="1" t="s">
        <v>62</v>
      </c>
      <c r="AB223" s="1" t="s">
        <v>56</v>
      </c>
      <c r="AN223" s="1" t="s">
        <v>562</v>
      </c>
    </row>
    <row r="224" spans="1:40" x14ac:dyDescent="0.2">
      <c r="A224" s="1" t="s">
        <v>666</v>
      </c>
      <c r="B224" s="1" t="str">
        <f t="shared" si="6"/>
        <v>0226_gold_myanmar_mali_kha_river_yunrang_agm_region</v>
      </c>
      <c r="C224" s="1" t="str">
        <f>_xlfn.CONCAT("s",0,RIGHT(A224,3), "_",_xlfn.XLOOKUP(R224,country_code_lookup!$A$1:$A$247,country_code_lookup!$C$1:$C$247),"_", LOWER(LEFT(U224,4)))</f>
        <v>s0226_MMR_gold</v>
      </c>
      <c r="D224" s="1" t="str">
        <f>IF(OR(F224="NA",RIGHT(E224,4)="TSTM"), _xlfn.CONCAT("pTSTM_", C224), _xlfn.CONCAT(_xlfn.XLOOKUP(F224,profile_data!$C$2:$C$174,profile_data!$B$2:$B$174), "_",C224))</f>
        <v>p0061_MMR_s0226_MMR_gold</v>
      </c>
      <c r="E224" s="1" t="s">
        <v>505</v>
      </c>
      <c r="F224" s="1" t="s">
        <v>505</v>
      </c>
      <c r="J224" s="1" t="s">
        <v>505</v>
      </c>
      <c r="K224" s="1" t="str">
        <f t="shared" si="7"/>
        <v>true</v>
      </c>
      <c r="L224" s="1" t="s">
        <v>1099</v>
      </c>
      <c r="M224" s="1" t="s">
        <v>1272</v>
      </c>
      <c r="N224" s="1">
        <v>0</v>
      </c>
      <c r="P224" s="1">
        <v>1984</v>
      </c>
      <c r="Q224" s="1">
        <v>2005</v>
      </c>
      <c r="R224" s="1" t="s">
        <v>18</v>
      </c>
      <c r="T224" s="1" t="s">
        <v>12</v>
      </c>
      <c r="U224" s="1" t="s">
        <v>14</v>
      </c>
      <c r="X224" s="1">
        <v>2006</v>
      </c>
      <c r="Y224" s="1" t="s">
        <v>79</v>
      </c>
      <c r="AA224" s="1" t="s">
        <v>56</v>
      </c>
      <c r="AB224" s="1" t="s">
        <v>62</v>
      </c>
      <c r="AN224" s="1" t="s">
        <v>2364</v>
      </c>
    </row>
    <row r="225" spans="1:40" x14ac:dyDescent="0.2">
      <c r="A225" s="1" t="s">
        <v>667</v>
      </c>
      <c r="B225" s="1" t="str">
        <f t="shared" si="6"/>
        <v>0227_gold_myanmar_maw_luu_agm_region</v>
      </c>
      <c r="C225" s="1" t="str">
        <f>_xlfn.CONCAT("s",0,RIGHT(A225,3), "_",_xlfn.XLOOKUP(R225,country_code_lookup!$A$1:$A$247,country_code_lookup!$C$1:$C$247),"_", LOWER(LEFT(U225,4)))</f>
        <v>s0227_MMR_gold</v>
      </c>
      <c r="D225" s="1" t="str">
        <f>IF(OR(F225="NA",RIGHT(E225,4)="TSTM"), _xlfn.CONCAT("pTSTM_", C225), _xlfn.CONCAT(_xlfn.XLOOKUP(F225,profile_data!$C$2:$C$174,profile_data!$B$2:$B$174), "_",C225))</f>
        <v>p0062_MMR_s0227_MMR_gold</v>
      </c>
      <c r="E225" s="1" t="s">
        <v>542</v>
      </c>
      <c r="F225" s="1" t="s">
        <v>542</v>
      </c>
      <c r="G225" s="1" t="s">
        <v>537</v>
      </c>
      <c r="J225" s="1" t="s">
        <v>542</v>
      </c>
      <c r="K225" s="1" t="str">
        <f t="shared" si="7"/>
        <v>true</v>
      </c>
      <c r="L225" s="1" t="s">
        <v>1100</v>
      </c>
      <c r="M225" s="1" t="s">
        <v>1273</v>
      </c>
      <c r="N225" s="1">
        <v>0</v>
      </c>
      <c r="P225" s="1">
        <v>1984</v>
      </c>
      <c r="Q225" s="1">
        <v>2006</v>
      </c>
      <c r="R225" s="1" t="s">
        <v>18</v>
      </c>
      <c r="T225" s="1" t="s">
        <v>12</v>
      </c>
      <c r="U225" s="1" t="s">
        <v>14</v>
      </c>
      <c r="X225" s="1">
        <v>2007</v>
      </c>
      <c r="Y225" s="1" t="s">
        <v>80</v>
      </c>
      <c r="AI225" s="1" t="s">
        <v>56</v>
      </c>
      <c r="AJ225" s="1">
        <v>56</v>
      </c>
      <c r="AK225" s="1" t="s">
        <v>110</v>
      </c>
      <c r="AL225" s="1" t="s">
        <v>83</v>
      </c>
      <c r="AN225" s="1" t="s">
        <v>545</v>
      </c>
    </row>
    <row r="226" spans="1:40" x14ac:dyDescent="0.2">
      <c r="A226" s="1" t="s">
        <v>668</v>
      </c>
      <c r="B226" s="1" t="str">
        <f t="shared" si="6"/>
        <v>0228_gold_myanmar_mawhun_agm_region</v>
      </c>
      <c r="C226" s="1" t="str">
        <f>_xlfn.CONCAT("s",0,RIGHT(A226,3), "_",_xlfn.XLOOKUP(R226,country_code_lookup!$A$1:$A$247,country_code_lookup!$C$1:$C$247),"_", LOWER(LEFT(U226,4)))</f>
        <v>s0228_MMR_gold</v>
      </c>
      <c r="D226" s="1" t="str">
        <f>IF(OR(F226="NA",RIGHT(E226,4)="TSTM"), _xlfn.CONCAT("pTSTM_", C226), _xlfn.CONCAT(_xlfn.XLOOKUP(F226,profile_data!$C$2:$C$174,profile_data!$B$2:$B$174), "_",C226))</f>
        <v>p0062_MMR_s0228_MMR_gold</v>
      </c>
      <c r="E226" s="1" t="s">
        <v>547</v>
      </c>
      <c r="F226" s="1" t="s">
        <v>542</v>
      </c>
      <c r="J226" s="1" t="s">
        <v>542</v>
      </c>
      <c r="K226" s="1" t="str">
        <f t="shared" si="7"/>
        <v>true</v>
      </c>
      <c r="L226" s="1" t="s">
        <v>1100</v>
      </c>
      <c r="M226" s="1" t="s">
        <v>1273</v>
      </c>
      <c r="N226" s="1">
        <v>0</v>
      </c>
      <c r="P226" s="1">
        <v>1984</v>
      </c>
      <c r="Q226" s="1">
        <v>2006</v>
      </c>
      <c r="R226" s="1" t="s">
        <v>18</v>
      </c>
      <c r="T226" s="1" t="s">
        <v>12</v>
      </c>
      <c r="U226" s="1" t="s">
        <v>14</v>
      </c>
      <c r="X226" s="1">
        <v>2007</v>
      </c>
      <c r="Y226" s="1" t="s">
        <v>79</v>
      </c>
      <c r="AI226" s="1" t="s">
        <v>56</v>
      </c>
      <c r="AJ226" s="1">
        <v>56</v>
      </c>
      <c r="AK226" s="1" t="s">
        <v>110</v>
      </c>
      <c r="AL226" s="1" t="s">
        <v>83</v>
      </c>
      <c r="AN226" s="1" t="s">
        <v>548</v>
      </c>
    </row>
    <row r="227" spans="1:40" x14ac:dyDescent="0.2">
      <c r="A227" s="1" t="s">
        <v>669</v>
      </c>
      <c r="B227" s="1" t="str">
        <f t="shared" si="6"/>
        <v>0229_gold_myanmar_mekahta_agm_region</v>
      </c>
      <c r="C227" s="1" t="str">
        <f>_xlfn.CONCAT("s",0,RIGHT(A227,3), "_",_xlfn.XLOOKUP(R227,country_code_lookup!$A$1:$A$247,country_code_lookup!$C$1:$C$247),"_", LOWER(LEFT(U227,4)))</f>
        <v>s0229_MMR_gold</v>
      </c>
      <c r="D227" s="1" t="str">
        <f>IF(OR(F227="NA",RIGHT(E227,4)="TSTM"), _xlfn.CONCAT("pTSTM_", C227), _xlfn.CONCAT(_xlfn.XLOOKUP(F227,profile_data!$C$2:$C$174,profile_data!$B$2:$B$174), "_",C227))</f>
        <v>p0063_MMR_s0229_MMR_gold</v>
      </c>
      <c r="E227" s="1" t="s">
        <v>502</v>
      </c>
      <c r="F227" s="1" t="s">
        <v>502</v>
      </c>
      <c r="G227" s="1" t="s">
        <v>503</v>
      </c>
      <c r="J227" s="1" t="s">
        <v>502</v>
      </c>
      <c r="K227" s="1" t="str">
        <f t="shared" si="7"/>
        <v>true</v>
      </c>
      <c r="L227" s="1" t="s">
        <v>1101</v>
      </c>
      <c r="M227" s="1" t="s">
        <v>1274</v>
      </c>
      <c r="N227" s="1">
        <v>0</v>
      </c>
      <c r="P227" s="1">
        <v>1984</v>
      </c>
      <c r="Q227" s="1">
        <v>2010</v>
      </c>
      <c r="R227" s="1" t="s">
        <v>18</v>
      </c>
      <c r="T227" s="1" t="s">
        <v>12</v>
      </c>
      <c r="U227" s="1" t="s">
        <v>14</v>
      </c>
      <c r="X227" s="1">
        <v>2010</v>
      </c>
      <c r="Y227" s="1" t="s">
        <v>79</v>
      </c>
      <c r="AA227" s="1" t="s">
        <v>62</v>
      </c>
      <c r="AB227" s="1" t="s">
        <v>56</v>
      </c>
      <c r="AI227" s="1" t="s">
        <v>56</v>
      </c>
      <c r="AJ227" s="1">
        <v>12</v>
      </c>
      <c r="AK227" s="1" t="s">
        <v>110</v>
      </c>
      <c r="AL227" s="1" t="s">
        <v>83</v>
      </c>
      <c r="AN227" s="1" t="s">
        <v>504</v>
      </c>
    </row>
    <row r="228" spans="1:40" x14ac:dyDescent="0.2">
      <c r="A228" s="1" t="s">
        <v>670</v>
      </c>
      <c r="B228" s="1" t="str">
        <f t="shared" si="6"/>
        <v>0230_gold_myanmar_mogok_agm_region</v>
      </c>
      <c r="C228" s="1" t="str">
        <f>_xlfn.CONCAT("s",0,RIGHT(A228,3), "_",_xlfn.XLOOKUP(R228,country_code_lookup!$A$1:$A$247,country_code_lookup!$C$1:$C$247),"_", LOWER(LEFT(U228,4)))</f>
        <v>s0230_MMR_gold</v>
      </c>
      <c r="D228" s="1" t="str">
        <f>IF(OR(F228="NA",RIGHT(E228,4)="TSTM"), _xlfn.CONCAT("pTSTM_", C228), _xlfn.CONCAT(_xlfn.XLOOKUP(F228,profile_data!$C$2:$C$174,profile_data!$B$2:$B$174), "_",C228))</f>
        <v>p0064_MMR_s0230_MMR_gold</v>
      </c>
      <c r="E228" s="1" t="s">
        <v>57</v>
      </c>
      <c r="F228" s="1" t="s">
        <v>57</v>
      </c>
      <c r="G228" s="1" t="s">
        <v>557</v>
      </c>
      <c r="J228" s="1" t="s">
        <v>57</v>
      </c>
      <c r="K228" s="1" t="str">
        <f t="shared" si="7"/>
        <v>true</v>
      </c>
      <c r="L228" s="1" t="s">
        <v>1102</v>
      </c>
      <c r="M228" s="1" t="s">
        <v>1275</v>
      </c>
      <c r="N228" s="1">
        <v>0</v>
      </c>
      <c r="P228" s="1">
        <v>1984</v>
      </c>
      <c r="Q228" s="1">
        <v>1998</v>
      </c>
      <c r="R228" s="1" t="s">
        <v>18</v>
      </c>
      <c r="T228" s="1" t="s">
        <v>12</v>
      </c>
      <c r="U228" s="1" t="s">
        <v>14</v>
      </c>
      <c r="X228" s="1">
        <v>1999</v>
      </c>
      <c r="Y228" s="1" t="s">
        <v>79</v>
      </c>
      <c r="AA228" s="1" t="s">
        <v>62</v>
      </c>
      <c r="AB228" s="1" t="s">
        <v>56</v>
      </c>
      <c r="AE228" s="1" t="s">
        <v>62</v>
      </c>
      <c r="AI228" s="2" t="s">
        <v>56</v>
      </c>
      <c r="AJ228" s="2">
        <v>275</v>
      </c>
      <c r="AK228" s="2" t="s">
        <v>110</v>
      </c>
      <c r="AL228" s="2" t="s">
        <v>83</v>
      </c>
      <c r="AN228" s="1" t="s">
        <v>58</v>
      </c>
    </row>
    <row r="229" spans="1:40" x14ac:dyDescent="0.2">
      <c r="A229" s="1" t="s">
        <v>671</v>
      </c>
      <c r="B229" s="1" t="str">
        <f t="shared" si="6"/>
        <v>0231_gold_myanmar_mu_river_migyaung_in_agm_region</v>
      </c>
      <c r="C229" s="1" t="str">
        <f>_xlfn.CONCAT("s",0,RIGHT(A229,3), "_",_xlfn.XLOOKUP(R229,country_code_lookup!$A$1:$A$247,country_code_lookup!$C$1:$C$247),"_", LOWER(LEFT(U229,4)))</f>
        <v>s0231_MMR_gold</v>
      </c>
      <c r="D229" s="1" t="str">
        <f>IF(OR(F229="NA",RIGHT(E229,4)="TSTM"), _xlfn.CONCAT("pTSTM_", C229), _xlfn.CONCAT(_xlfn.XLOOKUP(F229,profile_data!$C$2:$C$174,profile_data!$B$2:$B$174), "_",C229))</f>
        <v>p0065_MMR_s0231_MMR_gold</v>
      </c>
      <c r="E229" s="1" t="s">
        <v>523</v>
      </c>
      <c r="F229" s="1" t="s">
        <v>524</v>
      </c>
      <c r="J229" s="1" t="s">
        <v>524</v>
      </c>
      <c r="K229" s="1" t="str">
        <f t="shared" si="7"/>
        <v>true</v>
      </c>
      <c r="L229" s="1" t="s">
        <v>1103</v>
      </c>
      <c r="M229" s="1" t="s">
        <v>1276</v>
      </c>
      <c r="N229" s="1">
        <v>0</v>
      </c>
      <c r="P229" s="1">
        <v>1984</v>
      </c>
      <c r="Q229" s="1">
        <v>2005</v>
      </c>
      <c r="R229" s="1" t="s">
        <v>18</v>
      </c>
      <c r="T229" s="1" t="s">
        <v>12</v>
      </c>
      <c r="U229" s="1" t="s">
        <v>14</v>
      </c>
      <c r="X229" s="1">
        <v>2005</v>
      </c>
      <c r="Y229" s="1" t="s">
        <v>80</v>
      </c>
      <c r="AA229" s="1" t="s">
        <v>62</v>
      </c>
      <c r="AB229" s="1" t="s">
        <v>56</v>
      </c>
      <c r="AN229" s="1" t="s">
        <v>525</v>
      </c>
    </row>
    <row r="230" spans="1:40" x14ac:dyDescent="0.2">
      <c r="A230" s="1" t="s">
        <v>672</v>
      </c>
      <c r="B230" s="1" t="str">
        <f t="shared" si="6"/>
        <v>0232_gold_myanmar_namsi_awng_agm_region</v>
      </c>
      <c r="C230" s="1" t="str">
        <f>_xlfn.CONCAT("s",0,RIGHT(A230,3), "_",_xlfn.XLOOKUP(R230,country_code_lookup!$A$1:$A$247,country_code_lookup!$C$1:$C$247),"_", LOWER(LEFT(U230,4)))</f>
        <v>s0232_MMR_gold</v>
      </c>
      <c r="D230" s="1" t="str">
        <f>IF(OR(F230="NA",RIGHT(E230,4)="TSTM"), _xlfn.CONCAT("pTSTM_", C230), _xlfn.CONCAT(_xlfn.XLOOKUP(F230,profile_data!$C$2:$C$174,profile_data!$B$2:$B$174), "_",C230))</f>
        <v>p0062_MMR_s0232_MMR_gold</v>
      </c>
      <c r="E230" s="1" t="s">
        <v>543</v>
      </c>
      <c r="F230" s="1" t="s">
        <v>542</v>
      </c>
      <c r="G230" s="1" t="s">
        <v>537</v>
      </c>
      <c r="J230" s="1" t="s">
        <v>542</v>
      </c>
      <c r="K230" s="1" t="str">
        <f t="shared" si="7"/>
        <v>true</v>
      </c>
      <c r="L230" s="1" t="s">
        <v>1100</v>
      </c>
      <c r="M230" s="1" t="s">
        <v>1273</v>
      </c>
      <c r="N230" s="1">
        <v>56</v>
      </c>
      <c r="P230" s="1">
        <v>1984</v>
      </c>
      <c r="Q230" s="1">
        <v>2002</v>
      </c>
      <c r="R230" s="1" t="s">
        <v>18</v>
      </c>
      <c r="T230" s="1" t="s">
        <v>12</v>
      </c>
      <c r="U230" s="1" t="s">
        <v>14</v>
      </c>
      <c r="X230" s="1">
        <v>2003</v>
      </c>
      <c r="Y230" s="1" t="s">
        <v>79</v>
      </c>
      <c r="AI230" s="1" t="s">
        <v>56</v>
      </c>
      <c r="AJ230" s="1">
        <v>56</v>
      </c>
      <c r="AK230" s="1" t="s">
        <v>110</v>
      </c>
      <c r="AL230" s="1" t="s">
        <v>83</v>
      </c>
      <c r="AN230" s="1" t="s">
        <v>544</v>
      </c>
    </row>
    <row r="231" spans="1:40" x14ac:dyDescent="0.2">
      <c r="A231" s="1" t="s">
        <v>673</v>
      </c>
      <c r="B231" s="1" t="str">
        <f t="shared" si="6"/>
        <v>0233_gold_myanmar_north_mali_kha_river_chipwi_agm_region</v>
      </c>
      <c r="C231" s="1" t="str">
        <f>_xlfn.CONCAT("s",0,RIGHT(A231,3), "_",_xlfn.XLOOKUP(R231,country_code_lookup!$A$1:$A$247,country_code_lookup!$C$1:$C$247),"_", LOWER(LEFT(U231,4)))</f>
        <v>s0233_MMR_gold</v>
      </c>
      <c r="D231" s="1" t="str">
        <f>IF(OR(F231="NA",RIGHT(E231,4)="TSTM"), _xlfn.CONCAT("pTSTM_", C231), _xlfn.CONCAT(_xlfn.XLOOKUP(F231,profile_data!$C$2:$C$174,profile_data!$B$2:$B$174), "_",C231))</f>
        <v>p0061_MMR_s0233_MMR_gold</v>
      </c>
      <c r="E231" s="1" t="s">
        <v>506</v>
      </c>
      <c r="F231" s="1" t="s">
        <v>505</v>
      </c>
      <c r="J231" s="1" t="s">
        <v>506</v>
      </c>
      <c r="K231" s="1" t="str">
        <f t="shared" si="7"/>
        <v>false</v>
      </c>
      <c r="L231" s="1" t="s">
        <v>1104</v>
      </c>
      <c r="M231" s="1" t="s">
        <v>1277</v>
      </c>
      <c r="N231" s="1">
        <v>0</v>
      </c>
      <c r="P231" s="1">
        <v>1984</v>
      </c>
      <c r="Q231" s="1">
        <v>2008</v>
      </c>
      <c r="R231" s="1" t="s">
        <v>18</v>
      </c>
      <c r="T231" s="1" t="s">
        <v>12</v>
      </c>
      <c r="U231" s="1" t="s">
        <v>14</v>
      </c>
      <c r="X231" s="1">
        <v>2009</v>
      </c>
      <c r="Y231" s="1" t="s">
        <v>79</v>
      </c>
      <c r="AA231" s="1" t="s">
        <v>62</v>
      </c>
      <c r="AB231" s="1" t="s">
        <v>62</v>
      </c>
      <c r="AI231" s="1" t="s">
        <v>56</v>
      </c>
      <c r="AJ231" s="1">
        <v>168</v>
      </c>
      <c r="AK231" s="1" t="s">
        <v>110</v>
      </c>
      <c r="AL231" s="1" t="s">
        <v>83</v>
      </c>
      <c r="AN231" s="1" t="s">
        <v>507</v>
      </c>
    </row>
    <row r="232" spans="1:40" x14ac:dyDescent="0.2">
      <c r="A232" s="1" t="s">
        <v>674</v>
      </c>
      <c r="B232" s="1" t="str">
        <f t="shared" si="6"/>
        <v>0234_gold_myanmar_peinnegyaung_agm_region</v>
      </c>
      <c r="C232" s="1" t="str">
        <f>_xlfn.CONCAT("s",0,RIGHT(A232,3), "_",_xlfn.XLOOKUP(R232,country_code_lookup!$A$1:$A$247,country_code_lookup!$C$1:$C$247),"_", LOWER(LEFT(U232,4)))</f>
        <v>s0234_MMR_gold</v>
      </c>
      <c r="D232" s="1" t="str">
        <f>IF(OR(F232="NA",RIGHT(E232,4)="TSTM"), _xlfn.CONCAT("pTSTM_", C232), _xlfn.CONCAT(_xlfn.XLOOKUP(F232,profile_data!$C$2:$C$174,profile_data!$B$2:$B$174), "_",C232))</f>
        <v>p0071_MMR_s0234_MMR_gold</v>
      </c>
      <c r="E232" s="1" t="s">
        <v>500</v>
      </c>
      <c r="F232" s="1" t="s">
        <v>499</v>
      </c>
      <c r="J232" s="1" t="s">
        <v>499</v>
      </c>
      <c r="K232" s="1" t="str">
        <f t="shared" si="7"/>
        <v>true</v>
      </c>
      <c r="L232" s="1" t="s">
        <v>1105</v>
      </c>
      <c r="M232" s="1" t="s">
        <v>1278</v>
      </c>
      <c r="N232" s="1">
        <v>0</v>
      </c>
      <c r="P232" s="1">
        <v>1984</v>
      </c>
      <c r="Q232" s="1">
        <v>2014</v>
      </c>
      <c r="R232" s="1" t="s">
        <v>18</v>
      </c>
      <c r="T232" s="1" t="s">
        <v>12</v>
      </c>
      <c r="U232" s="1" t="s">
        <v>14</v>
      </c>
      <c r="X232" s="1">
        <v>2015</v>
      </c>
      <c r="Y232" s="1" t="s">
        <v>80</v>
      </c>
      <c r="AA232" s="1" t="s">
        <v>62</v>
      </c>
      <c r="AB232" s="1" t="s">
        <v>56</v>
      </c>
      <c r="AN232" s="1" t="s">
        <v>501</v>
      </c>
    </row>
    <row r="233" spans="1:40" x14ac:dyDescent="0.2">
      <c r="A233" s="1" t="s">
        <v>675</v>
      </c>
      <c r="B233" s="1" t="str">
        <f t="shared" si="6"/>
        <v>0235_gold_myanmar_shaduzup_agm_region</v>
      </c>
      <c r="C233" s="1" t="str">
        <f>_xlfn.CONCAT("s",0,RIGHT(A233,3), "_",_xlfn.XLOOKUP(R233,country_code_lookup!$A$1:$A$247,country_code_lookup!$C$1:$C$247),"_", LOWER(LEFT(U233,4)))</f>
        <v>s0235_MMR_gold</v>
      </c>
      <c r="D233" s="1" t="str">
        <f>IF(OR(F233="NA",RIGHT(E233,4)="TSTM"), _xlfn.CONCAT("pTSTM_", C233), _xlfn.CONCAT(_xlfn.XLOOKUP(F233,profile_data!$C$2:$C$174,profile_data!$B$2:$B$174), "_",C233))</f>
        <v>p0067_MMR_s0235_MMR_gold</v>
      </c>
      <c r="E233" s="1" t="s">
        <v>549</v>
      </c>
      <c r="F233" s="1" t="s">
        <v>549</v>
      </c>
      <c r="G233" s="1" t="s">
        <v>557</v>
      </c>
      <c r="J233" s="1" t="s">
        <v>549</v>
      </c>
      <c r="K233" s="1" t="str">
        <f t="shared" si="7"/>
        <v>true</v>
      </c>
      <c r="L233" s="1" t="s">
        <v>1093</v>
      </c>
      <c r="M233" s="1" t="s">
        <v>1266</v>
      </c>
      <c r="N233" s="1">
        <v>0</v>
      </c>
      <c r="P233" s="1">
        <v>1984</v>
      </c>
      <c r="Q233" s="1">
        <v>2003</v>
      </c>
      <c r="R233" s="1" t="s">
        <v>18</v>
      </c>
      <c r="T233" s="1" t="s">
        <v>12</v>
      </c>
      <c r="U233" s="1" t="s">
        <v>14</v>
      </c>
      <c r="X233" s="1">
        <v>2004</v>
      </c>
      <c r="Y233" s="1" t="s">
        <v>80</v>
      </c>
      <c r="AA233" s="1" t="s">
        <v>56</v>
      </c>
      <c r="AB233" s="1" t="s">
        <v>56</v>
      </c>
      <c r="AI233" s="2" t="s">
        <v>56</v>
      </c>
      <c r="AJ233" s="2">
        <v>41</v>
      </c>
      <c r="AK233" s="2" t="s">
        <v>110</v>
      </c>
      <c r="AL233" s="2" t="s">
        <v>83</v>
      </c>
      <c r="AN233" s="1" t="s">
        <v>553</v>
      </c>
    </row>
    <row r="234" spans="1:40" x14ac:dyDescent="0.2">
      <c r="A234" s="1" t="s">
        <v>676</v>
      </c>
      <c r="B234" s="1" t="str">
        <f t="shared" si="6"/>
        <v>0236_gold_myanmar_shin_bway_yang_agm_region</v>
      </c>
      <c r="C234" s="1" t="str">
        <f>_xlfn.CONCAT("s",0,RIGHT(A234,3), "_",_xlfn.XLOOKUP(R234,country_code_lookup!$A$1:$A$247,country_code_lookup!$C$1:$C$247),"_", LOWER(LEFT(U234,4)))</f>
        <v>s0236_MMR_gold</v>
      </c>
      <c r="D234" s="1" t="str">
        <f>IF(OR(F234="NA",RIGHT(E234,4)="TSTM"), _xlfn.CONCAT("pTSTM_", C234), _xlfn.CONCAT(_xlfn.XLOOKUP(F234,profile_data!$C$2:$C$174,profile_data!$B$2:$B$174), "_",C234))</f>
        <v>p0068_MMR_s0236_MMR_gold</v>
      </c>
      <c r="E234" s="1" t="s">
        <v>510</v>
      </c>
      <c r="F234" s="1" t="s">
        <v>510</v>
      </c>
      <c r="G234" s="1" t="s">
        <v>511</v>
      </c>
      <c r="J234" s="1" t="s">
        <v>510</v>
      </c>
      <c r="K234" s="1" t="str">
        <f t="shared" si="7"/>
        <v>true</v>
      </c>
      <c r="L234" s="1" t="s">
        <v>1106</v>
      </c>
      <c r="M234" s="1" t="s">
        <v>1279</v>
      </c>
      <c r="N234" s="1">
        <v>0</v>
      </c>
      <c r="P234" s="1">
        <v>1984</v>
      </c>
      <c r="Q234" s="1">
        <v>1999</v>
      </c>
      <c r="R234" s="1" t="s">
        <v>18</v>
      </c>
      <c r="T234" s="1" t="s">
        <v>12</v>
      </c>
      <c r="U234" s="1" t="s">
        <v>14</v>
      </c>
      <c r="X234" s="1">
        <v>2000</v>
      </c>
      <c r="Y234" s="1" t="s">
        <v>79</v>
      </c>
      <c r="AA234" s="1" t="s">
        <v>62</v>
      </c>
      <c r="AB234" s="1" t="s">
        <v>56</v>
      </c>
      <c r="AI234" s="1" t="s">
        <v>56</v>
      </c>
      <c r="AJ234" s="1">
        <v>0</v>
      </c>
      <c r="AK234" s="1" t="s">
        <v>110</v>
      </c>
      <c r="AL234" s="1" t="s">
        <v>83</v>
      </c>
      <c r="AN234" s="1" t="s">
        <v>512</v>
      </c>
    </row>
    <row r="235" spans="1:40" x14ac:dyDescent="0.2">
      <c r="A235" s="1" t="s">
        <v>677</v>
      </c>
      <c r="B235" s="1" t="str">
        <f t="shared" si="6"/>
        <v>0237_gold_myanmar_sikaw_agm_region</v>
      </c>
      <c r="C235" s="1" t="str">
        <f>_xlfn.CONCAT("s",0,RIGHT(A235,3), "_",_xlfn.XLOOKUP(R235,country_code_lookup!$A$1:$A$247,country_code_lookup!$C$1:$C$247),"_", LOWER(LEFT(U235,4)))</f>
        <v>s0237_MMR_gold</v>
      </c>
      <c r="D235" s="1" t="str">
        <f>IF(OR(F235="NA",RIGHT(E235,4)="TSTM"), _xlfn.CONCAT("pTSTM_", C235), _xlfn.CONCAT(_xlfn.XLOOKUP(F235,profile_data!$C$2:$C$174,profile_data!$B$2:$B$174), "_",C235))</f>
        <v>p0069_MMR_s0237_MMR_gold</v>
      </c>
      <c r="E235" s="1" t="s">
        <v>555</v>
      </c>
      <c r="F235" s="1" t="s">
        <v>555</v>
      </c>
      <c r="G235" s="1" t="s">
        <v>557</v>
      </c>
      <c r="J235" s="1" t="s">
        <v>555</v>
      </c>
      <c r="K235" s="1" t="str">
        <f t="shared" si="7"/>
        <v>true</v>
      </c>
      <c r="L235" s="1" t="s">
        <v>1107</v>
      </c>
      <c r="M235" s="1" t="s">
        <v>1280</v>
      </c>
      <c r="N235" s="1">
        <v>0</v>
      </c>
      <c r="P235" s="1">
        <v>1984</v>
      </c>
      <c r="Q235" s="1">
        <v>2003</v>
      </c>
      <c r="R235" s="1" t="s">
        <v>18</v>
      </c>
      <c r="T235" s="1" t="s">
        <v>12</v>
      </c>
      <c r="U235" s="1" t="s">
        <v>14</v>
      </c>
      <c r="X235" s="1">
        <v>2004</v>
      </c>
      <c r="Y235" s="1" t="s">
        <v>80</v>
      </c>
      <c r="AA235" s="1" t="s">
        <v>62</v>
      </c>
      <c r="AB235" s="1" t="s">
        <v>56</v>
      </c>
      <c r="AI235" s="2" t="s">
        <v>56</v>
      </c>
      <c r="AJ235" s="2">
        <v>154</v>
      </c>
      <c r="AK235" s="2" t="s">
        <v>110</v>
      </c>
      <c r="AL235" s="2" t="s">
        <v>83</v>
      </c>
      <c r="AM235" s="1" t="s">
        <v>1378</v>
      </c>
      <c r="AN235" s="1" t="s">
        <v>556</v>
      </c>
    </row>
    <row r="236" spans="1:40" x14ac:dyDescent="0.2">
      <c r="A236" s="1" t="s">
        <v>678</v>
      </c>
      <c r="B236" s="1" t="str">
        <f t="shared" si="6"/>
        <v>0238_gold_myanmar_sittang_htikhe_agm_region</v>
      </c>
      <c r="C236" s="1" t="str">
        <f>_xlfn.CONCAT("s",0,RIGHT(A236,3), "_",_xlfn.XLOOKUP(R236,country_code_lookup!$A$1:$A$247,country_code_lookup!$C$1:$C$247),"_", LOWER(LEFT(U236,4)))</f>
        <v>s0238_MMR_gold</v>
      </c>
      <c r="D236" s="1" t="str">
        <f>IF(OR(F236="NA",RIGHT(E236,4)="TSTM"), _xlfn.CONCAT("pTSTM_", C236), _xlfn.CONCAT(_xlfn.XLOOKUP(F236,profile_data!$C$2:$C$174,profile_data!$B$2:$B$174), "_",C236))</f>
        <v>p0070_MMR_s0238_MMR_gold</v>
      </c>
      <c r="E236" s="1" t="s">
        <v>961</v>
      </c>
      <c r="F236" s="1" t="s">
        <v>503</v>
      </c>
      <c r="G236" s="1" t="s">
        <v>963</v>
      </c>
      <c r="J236" s="1" t="s">
        <v>503</v>
      </c>
      <c r="K236" s="1" t="str">
        <f t="shared" si="7"/>
        <v>true</v>
      </c>
      <c r="L236" s="1" t="s">
        <v>1108</v>
      </c>
      <c r="M236" s="1" t="s">
        <v>1281</v>
      </c>
      <c r="N236" s="1">
        <v>0</v>
      </c>
      <c r="P236" s="1">
        <v>1984</v>
      </c>
      <c r="Q236" s="1">
        <v>1999</v>
      </c>
      <c r="R236" s="1" t="s">
        <v>18</v>
      </c>
      <c r="T236" s="1" t="s">
        <v>12</v>
      </c>
      <c r="U236" s="1" t="s">
        <v>14</v>
      </c>
      <c r="X236" s="1">
        <v>2000</v>
      </c>
      <c r="Y236" s="1" t="s">
        <v>80</v>
      </c>
      <c r="AA236" s="1" t="s">
        <v>62</v>
      </c>
      <c r="AI236" s="1" t="s">
        <v>56</v>
      </c>
      <c r="AJ236" s="1">
        <v>133</v>
      </c>
      <c r="AK236" s="1" t="s">
        <v>110</v>
      </c>
      <c r="AL236" s="1" t="s">
        <v>83</v>
      </c>
      <c r="AN236" s="1" t="s">
        <v>2370</v>
      </c>
    </row>
    <row r="237" spans="1:40" x14ac:dyDescent="0.2">
      <c r="A237" s="1" t="s">
        <v>679</v>
      </c>
      <c r="B237" s="1" t="str">
        <f t="shared" si="6"/>
        <v>0239_gold_myanmar_tatlwin_agm_region</v>
      </c>
      <c r="C237" s="1" t="str">
        <f>_xlfn.CONCAT("s",0,RIGHT(A237,3), "_",_xlfn.XLOOKUP(R237,country_code_lookup!$A$1:$A$247,country_code_lookup!$C$1:$C$247),"_", LOWER(LEFT(U237,4)))</f>
        <v>s0239_MMR_gold</v>
      </c>
      <c r="D237" s="1" t="str">
        <f>IF(OR(F237="NA",RIGHT(E237,4)="TSTM"), _xlfn.CONCAT("pTSTM_", C237), _xlfn.CONCAT(_xlfn.XLOOKUP(F237,profile_data!$C$2:$C$174,profile_data!$B$2:$B$174), "_",C237))</f>
        <v>p0058_MMR_s0239_MMR_gold</v>
      </c>
      <c r="E237" s="1" t="s">
        <v>541</v>
      </c>
      <c r="F237" s="1" t="s">
        <v>537</v>
      </c>
      <c r="J237" s="1" t="s">
        <v>537</v>
      </c>
      <c r="K237" s="1" t="str">
        <f t="shared" si="7"/>
        <v>true</v>
      </c>
      <c r="L237" s="1" t="s">
        <v>1096</v>
      </c>
      <c r="M237" s="1" t="s">
        <v>1269</v>
      </c>
      <c r="N237" s="1">
        <v>90</v>
      </c>
      <c r="P237" s="1">
        <v>1984</v>
      </c>
      <c r="Q237" s="1">
        <v>2001</v>
      </c>
      <c r="R237" s="1" t="s">
        <v>18</v>
      </c>
      <c r="T237" s="1" t="s">
        <v>12</v>
      </c>
      <c r="U237" s="1" t="s">
        <v>14</v>
      </c>
      <c r="X237" s="1">
        <v>2002</v>
      </c>
      <c r="Y237" s="1" t="s">
        <v>80</v>
      </c>
      <c r="AI237" s="1" t="s">
        <v>56</v>
      </c>
      <c r="AJ237" s="1">
        <v>90</v>
      </c>
      <c r="AK237" s="1" t="s">
        <v>110</v>
      </c>
      <c r="AN237" s="1" t="s">
        <v>546</v>
      </c>
    </row>
    <row r="238" spans="1:40" x14ac:dyDescent="0.2">
      <c r="A238" s="1" t="s">
        <v>680</v>
      </c>
      <c r="B238" s="1" t="str">
        <f t="shared" si="6"/>
        <v>0240_gold_myanmar_theinkun_agm_region</v>
      </c>
      <c r="C238" s="1" t="str">
        <f>_xlfn.CONCAT("s",0,RIGHT(A238,3), "_",_xlfn.XLOOKUP(R238,country_code_lookup!$A$1:$A$247,country_code_lookup!$C$1:$C$247),"_", LOWER(LEFT(U238,4)))</f>
        <v>s0240_MMR_gold</v>
      </c>
      <c r="D238" s="1" t="str">
        <f>IF(OR(F238="NA",RIGHT(E238,4)="TSTM"), _xlfn.CONCAT("pTSTM_", C238), _xlfn.CONCAT(_xlfn.XLOOKUP(F238,profile_data!$C$2:$C$174,profile_data!$B$2:$B$174), "_",C238))</f>
        <v>p0072_MMR_s0240_MMR_gold</v>
      </c>
      <c r="E238" s="1" t="s">
        <v>17</v>
      </c>
      <c r="F238" s="1" t="s">
        <v>17</v>
      </c>
      <c r="J238" s="1" t="s">
        <v>17</v>
      </c>
      <c r="K238" s="1" t="str">
        <f t="shared" si="7"/>
        <v>true</v>
      </c>
      <c r="L238" s="1" t="s">
        <v>1097</v>
      </c>
      <c r="M238" s="1" t="s">
        <v>1270</v>
      </c>
      <c r="N238" s="1">
        <v>0</v>
      </c>
      <c r="P238" s="1">
        <v>1984</v>
      </c>
      <c r="Q238" s="1">
        <v>2014</v>
      </c>
      <c r="R238" s="1" t="s">
        <v>18</v>
      </c>
      <c r="T238" s="1" t="s">
        <v>12</v>
      </c>
      <c r="U238" s="1" t="s">
        <v>14</v>
      </c>
      <c r="W238" s="1" t="s">
        <v>20</v>
      </c>
      <c r="X238" s="1">
        <v>2015</v>
      </c>
      <c r="Y238" s="1" t="s">
        <v>79</v>
      </c>
      <c r="AA238" s="1" t="s">
        <v>56</v>
      </c>
      <c r="AB238" s="1" t="s">
        <v>62</v>
      </c>
      <c r="AE238" s="1" t="s">
        <v>56</v>
      </c>
    </row>
    <row r="239" spans="1:40" x14ac:dyDescent="0.2">
      <c r="A239" s="1" t="s">
        <v>681</v>
      </c>
      <c r="B239" s="1" t="str">
        <f t="shared" si="6"/>
        <v>0241_gold_myanmar_tonpin_agm_region</v>
      </c>
      <c r="C239" s="1" t="str">
        <f>_xlfn.CONCAT("s",0,RIGHT(A239,3), "_",_xlfn.XLOOKUP(R239,country_code_lookup!$A$1:$A$247,country_code_lookup!$C$1:$C$247),"_", LOWER(LEFT(U239,4)))</f>
        <v>s0241_MMR_gold</v>
      </c>
      <c r="D239" s="1" t="e">
        <f>IF(OR(F239="NA",RIGHT(E239,4)="TSTM"), _xlfn.CONCAT("pTSTM_", C239), _xlfn.CONCAT(_xlfn.XLOOKUP(F239,profile_data!$C$2:$C$174,profile_data!$B$2:$B$174), "_",C239))</f>
        <v>#N/A</v>
      </c>
      <c r="E239" s="1" t="s">
        <v>539</v>
      </c>
      <c r="F239" s="1" t="s">
        <v>2379</v>
      </c>
      <c r="J239" s="1" t="s">
        <v>539</v>
      </c>
      <c r="K239" s="1" t="str">
        <f t="shared" si="7"/>
        <v>false</v>
      </c>
      <c r="L239" s="1" t="s">
        <v>1109</v>
      </c>
      <c r="M239" s="1" t="s">
        <v>1282</v>
      </c>
      <c r="N239" s="1">
        <v>0</v>
      </c>
      <c r="P239" s="1">
        <v>1984</v>
      </c>
      <c r="Q239" s="1">
        <v>2001</v>
      </c>
      <c r="R239" s="1" t="s">
        <v>18</v>
      </c>
      <c r="T239" s="1" t="s">
        <v>12</v>
      </c>
      <c r="U239" s="1" t="s">
        <v>14</v>
      </c>
      <c r="X239" s="1">
        <v>2002</v>
      </c>
      <c r="Y239" s="1" t="s">
        <v>79</v>
      </c>
      <c r="AI239" s="1" t="s">
        <v>56</v>
      </c>
      <c r="AJ239" s="1">
        <v>42</v>
      </c>
      <c r="AK239" s="1" t="s">
        <v>110</v>
      </c>
      <c r="AL239" s="1" t="s">
        <v>83</v>
      </c>
      <c r="AN239" s="1" t="s">
        <v>540</v>
      </c>
    </row>
    <row r="240" spans="1:40" x14ac:dyDescent="0.2">
      <c r="A240" s="1" t="s">
        <v>682</v>
      </c>
      <c r="B240" s="1" t="str">
        <f t="shared" si="6"/>
        <v>0242_gold_myanmar_uyu_river_homalin_agm_region</v>
      </c>
      <c r="C240" s="1" t="str">
        <f>_xlfn.CONCAT("s",0,RIGHT(A240,3), "_",_xlfn.XLOOKUP(R240,country_code_lookup!$A$1:$A$247,country_code_lookup!$C$1:$C$247),"_", LOWER(LEFT(U240,4)))</f>
        <v>s0242_MMR_gold</v>
      </c>
      <c r="D240" s="1" t="str">
        <f>IF(OR(F240="NA",RIGHT(E240,4)="TSTM"), _xlfn.CONCAT("pTSTM_", C240), _xlfn.CONCAT(_xlfn.XLOOKUP(F240,profile_data!$C$2:$C$174,profile_data!$B$2:$B$174), "_",C240))</f>
        <v>p0074_MMR_s0242_MMR_gold</v>
      </c>
      <c r="E240" s="1" t="s">
        <v>526</v>
      </c>
      <c r="F240" s="1" t="s">
        <v>519</v>
      </c>
      <c r="G240" s="1" t="s">
        <v>533</v>
      </c>
      <c r="J240" s="1" t="s">
        <v>519</v>
      </c>
      <c r="K240" s="1" t="str">
        <f t="shared" si="7"/>
        <v>true</v>
      </c>
      <c r="L240" s="1" t="s">
        <v>1110</v>
      </c>
      <c r="M240" s="1" t="s">
        <v>1283</v>
      </c>
      <c r="N240" s="1">
        <v>0</v>
      </c>
      <c r="P240" s="1">
        <v>1984</v>
      </c>
      <c r="Q240" s="1">
        <v>1994</v>
      </c>
      <c r="R240" s="1" t="s">
        <v>18</v>
      </c>
      <c r="T240" s="1" t="s">
        <v>12</v>
      </c>
      <c r="U240" s="1" t="s">
        <v>14</v>
      </c>
      <c r="X240" s="1">
        <v>1995</v>
      </c>
      <c r="Y240" s="1" t="s">
        <v>79</v>
      </c>
      <c r="AA240" s="1" t="s">
        <v>62</v>
      </c>
      <c r="AB240" s="1" t="s">
        <v>56</v>
      </c>
      <c r="AI240" s="1" t="s">
        <v>56</v>
      </c>
      <c r="AJ240" s="1">
        <v>195</v>
      </c>
      <c r="AK240" s="1" t="s">
        <v>110</v>
      </c>
      <c r="AN240" s="1" t="s">
        <v>527</v>
      </c>
    </row>
    <row r="241" spans="1:40" x14ac:dyDescent="0.2">
      <c r="A241" s="1" t="s">
        <v>683</v>
      </c>
      <c r="B241" s="1" t="str">
        <f t="shared" si="6"/>
        <v>0243_gold_myanmar_uyu_river_mingon_agm_region</v>
      </c>
      <c r="C241" s="1" t="str">
        <f>_xlfn.CONCAT("s",0,RIGHT(A241,3), "_",_xlfn.XLOOKUP(R241,country_code_lookup!$A$1:$A$247,country_code_lookup!$C$1:$C$247),"_", LOWER(LEFT(U241,4)))</f>
        <v>s0243_MMR_gold</v>
      </c>
      <c r="D241" s="1" t="str">
        <f>IF(OR(F241="NA",RIGHT(E241,4)="TSTM"), _xlfn.CONCAT("pTSTM_", C241), _xlfn.CONCAT(_xlfn.XLOOKUP(F241,profile_data!$C$2:$C$174,profile_data!$B$2:$B$174), "_",C241))</f>
        <v>p0073_MMR_s0243_MMR_gold</v>
      </c>
      <c r="E241" s="1" t="s">
        <v>521</v>
      </c>
      <c r="F241" s="1" t="s">
        <v>521</v>
      </c>
      <c r="G241" s="1" t="s">
        <v>519</v>
      </c>
      <c r="J241" s="1" t="s">
        <v>521</v>
      </c>
      <c r="K241" s="1" t="str">
        <f t="shared" si="7"/>
        <v>true</v>
      </c>
      <c r="L241" s="1" t="s">
        <v>1111</v>
      </c>
      <c r="M241" s="1" t="s">
        <v>1284</v>
      </c>
      <c r="N241" s="1">
        <v>0</v>
      </c>
      <c r="P241" s="1">
        <v>1984</v>
      </c>
      <c r="Q241" s="1">
        <v>1993</v>
      </c>
      <c r="R241" s="1" t="s">
        <v>18</v>
      </c>
      <c r="T241" s="1" t="s">
        <v>12</v>
      </c>
      <c r="U241" s="1" t="s">
        <v>14</v>
      </c>
      <c r="X241" s="1">
        <v>1994</v>
      </c>
      <c r="Y241" s="1" t="s">
        <v>80</v>
      </c>
      <c r="AA241" s="1" t="s">
        <v>62</v>
      </c>
      <c r="AB241" s="1" t="s">
        <v>56</v>
      </c>
      <c r="AI241" s="1" t="s">
        <v>56</v>
      </c>
      <c r="AJ241" s="1">
        <v>186</v>
      </c>
      <c r="AK241" s="1" t="s">
        <v>110</v>
      </c>
      <c r="AL241" s="1" t="s">
        <v>83</v>
      </c>
      <c r="AN241" s="1" t="s">
        <v>522</v>
      </c>
    </row>
    <row r="242" spans="1:40" x14ac:dyDescent="0.2">
      <c r="A242" s="1" t="s">
        <v>684</v>
      </c>
      <c r="B242" s="1" t="str">
        <f t="shared" si="6"/>
        <v>0244_gold_myanmar_uyu_river_sezin_agm_region</v>
      </c>
      <c r="C242" s="1" t="str">
        <f>_xlfn.CONCAT("s",0,RIGHT(A242,3), "_",_xlfn.XLOOKUP(R242,country_code_lookup!$A$1:$A$247,country_code_lookup!$C$1:$C$247),"_", LOWER(LEFT(U242,4)))</f>
        <v>s0244_MMR_gold</v>
      </c>
      <c r="D242" s="1" t="str">
        <f>IF(OR(F242="NA",RIGHT(E242,4)="TSTM"), _xlfn.CONCAT("pTSTM_", C242), _xlfn.CONCAT(_xlfn.XLOOKUP(F242,profile_data!$C$2:$C$174,profile_data!$B$2:$B$174), "_",C242))</f>
        <v>p0074_MMR_s0244_MMR_gold</v>
      </c>
      <c r="E242" s="1" t="s">
        <v>518</v>
      </c>
      <c r="F242" s="1" t="s">
        <v>519</v>
      </c>
      <c r="G242" s="1" t="s">
        <v>533</v>
      </c>
      <c r="J242" s="1" t="s">
        <v>519</v>
      </c>
      <c r="K242" s="1" t="str">
        <f t="shared" si="7"/>
        <v>true</v>
      </c>
      <c r="L242" s="1" t="s">
        <v>1110</v>
      </c>
      <c r="M242" s="1" t="s">
        <v>1283</v>
      </c>
      <c r="N242" s="1">
        <v>0</v>
      </c>
      <c r="P242" s="1">
        <v>1984</v>
      </c>
      <c r="Q242" s="1">
        <v>1991</v>
      </c>
      <c r="R242" s="1" t="s">
        <v>18</v>
      </c>
      <c r="T242" s="1" t="s">
        <v>12</v>
      </c>
      <c r="U242" s="1" t="s">
        <v>14</v>
      </c>
      <c r="X242" s="1">
        <v>1992</v>
      </c>
      <c r="Y242" s="1" t="s">
        <v>80</v>
      </c>
      <c r="AA242" s="1" t="s">
        <v>56</v>
      </c>
      <c r="AB242" s="1" t="s">
        <v>56</v>
      </c>
      <c r="AN242" s="1" t="s">
        <v>520</v>
      </c>
    </row>
    <row r="243" spans="1:40" x14ac:dyDescent="0.2">
      <c r="A243" s="1" t="s">
        <v>685</v>
      </c>
      <c r="B243" s="1" t="str">
        <f t="shared" si="6"/>
        <v>0245_gold_nigeria_diko_agm_region</v>
      </c>
      <c r="C243" s="1" t="str">
        <f>_xlfn.CONCAT("s",0,RIGHT(A243,3), "_",_xlfn.XLOOKUP(R243,country_code_lookup!$A$1:$A$247,country_code_lookup!$C$1:$C$247),"_", LOWER(LEFT(U243,4)))</f>
        <v>s0245_NGA_gold</v>
      </c>
      <c r="D243" s="1" t="str">
        <f>IF(OR(F243="NA",RIGHT(E243,4)="TSTM"), _xlfn.CONCAT("pTSTM_", C243), _xlfn.CONCAT(_xlfn.XLOOKUP(F243,profile_data!$C$2:$C$174,profile_data!$B$2:$B$174), "_",C243))</f>
        <v>p0042_NGA_s0245_NGA_gold</v>
      </c>
      <c r="E243" s="1" t="s">
        <v>857</v>
      </c>
      <c r="F243" s="1" t="s">
        <v>857</v>
      </c>
      <c r="J243" s="1" t="s">
        <v>857</v>
      </c>
      <c r="K243" s="1" t="str">
        <f t="shared" si="7"/>
        <v>true</v>
      </c>
      <c r="L243" s="1" t="s">
        <v>1112</v>
      </c>
      <c r="M243" s="1" t="s">
        <v>1285</v>
      </c>
      <c r="N243" s="1">
        <v>0</v>
      </c>
      <c r="P243" s="1">
        <v>1984</v>
      </c>
      <c r="Q243" s="1">
        <v>2009</v>
      </c>
      <c r="R243" s="1" t="s">
        <v>633</v>
      </c>
      <c r="T243" s="1" t="s">
        <v>617</v>
      </c>
      <c r="U243" s="1" t="s">
        <v>14</v>
      </c>
      <c r="X243" s="1">
        <v>2010</v>
      </c>
      <c r="Y243" s="1" t="s">
        <v>415</v>
      </c>
      <c r="AA243" s="1" t="s">
        <v>62</v>
      </c>
      <c r="AB243" s="1" t="s">
        <v>62</v>
      </c>
      <c r="AN243" s="1" t="s">
        <v>970</v>
      </c>
    </row>
    <row r="244" spans="1:40" x14ac:dyDescent="0.2">
      <c r="A244" s="1" t="s">
        <v>686</v>
      </c>
      <c r="B244" s="1" t="str">
        <f t="shared" si="6"/>
        <v>0246_gold_nigeria_ijesa_agm_region_TSTM</v>
      </c>
      <c r="C244" s="1" t="str">
        <f>_xlfn.CONCAT("s",0,RIGHT(A244,3), "_",_xlfn.XLOOKUP(R244,country_code_lookup!$A$1:$A$247,country_code_lookup!$C$1:$C$247),"_", LOWER(LEFT(U244,4)))</f>
        <v>s0246_NGA_gold</v>
      </c>
      <c r="D244" s="1" t="str">
        <f>IF(OR(F244="NA",RIGHT(E244,4)="TSTM"), _xlfn.CONCAT("pTSTM_", C244), _xlfn.CONCAT(_xlfn.XLOOKUP(F244,profile_data!$C$2:$C$174,profile_data!$B$2:$B$174), "_",C244))</f>
        <v>pTSTM_s0246_NGA_gold</v>
      </c>
      <c r="E244" s="1" t="s">
        <v>604</v>
      </c>
      <c r="F244" s="1" t="s">
        <v>77</v>
      </c>
      <c r="K244" s="1" t="str">
        <f t="shared" si="7"/>
        <v>false</v>
      </c>
      <c r="R244" s="1" t="s">
        <v>633</v>
      </c>
      <c r="T244" s="1" t="s">
        <v>617</v>
      </c>
      <c r="U244" s="1" t="s">
        <v>14</v>
      </c>
      <c r="X244" s="1">
        <v>2017</v>
      </c>
      <c r="Y244" s="1" t="s">
        <v>79</v>
      </c>
      <c r="AA244" s="1" t="s">
        <v>62</v>
      </c>
      <c r="AB244" s="1" t="s">
        <v>56</v>
      </c>
      <c r="AN244" s="1" t="s">
        <v>605</v>
      </c>
    </row>
    <row r="245" spans="1:40" x14ac:dyDescent="0.2">
      <c r="A245" s="1" t="s">
        <v>687</v>
      </c>
      <c r="B245" s="1" t="str">
        <f t="shared" si="6"/>
        <v>0247_tin_nigeria_jos_tin_mining_region</v>
      </c>
      <c r="C245" s="1" t="str">
        <f>_xlfn.CONCAT("s",0,RIGHT(A245,3), "_",_xlfn.XLOOKUP(R245,country_code_lookup!$A$1:$A$247,country_code_lookup!$C$1:$C$247),"_", LOWER(LEFT(U245,4)))</f>
        <v>s0247_NGA_tin</v>
      </c>
      <c r="D245" s="1" t="str">
        <f>IF(OR(F245="NA",RIGHT(E245,4)="TSTM"), _xlfn.CONCAT("pTSTM_", C245), _xlfn.CONCAT(_xlfn.XLOOKUP(F245,profile_data!$C$2:$C$174,profile_data!$B$2:$B$174), "_",C245))</f>
        <v>p0043_NGA_s0247_NGA_tin</v>
      </c>
      <c r="E245" s="1" t="s">
        <v>858</v>
      </c>
      <c r="F245" s="1" t="s">
        <v>858</v>
      </c>
      <c r="J245" s="1" t="s">
        <v>857</v>
      </c>
      <c r="K245" s="1" t="str">
        <f t="shared" si="7"/>
        <v>false</v>
      </c>
      <c r="L245" s="1" t="s">
        <v>1323</v>
      </c>
      <c r="M245" s="1" t="s">
        <v>1322</v>
      </c>
      <c r="N245" s="1">
        <v>0</v>
      </c>
      <c r="P245" s="1">
        <v>1984</v>
      </c>
      <c r="Q245" s="1">
        <v>2009</v>
      </c>
      <c r="R245" s="1" t="s">
        <v>633</v>
      </c>
      <c r="T245" s="1" t="s">
        <v>617</v>
      </c>
      <c r="U245" s="1" t="s">
        <v>859</v>
      </c>
      <c r="X245" s="1">
        <v>1980</v>
      </c>
      <c r="Y245" s="1" t="s">
        <v>79</v>
      </c>
      <c r="AA245" s="1" t="s">
        <v>62</v>
      </c>
      <c r="AB245" s="1" t="s">
        <v>56</v>
      </c>
      <c r="AN245" s="1" t="s">
        <v>860</v>
      </c>
    </row>
    <row r="246" spans="1:40" x14ac:dyDescent="0.2">
      <c r="A246" s="1" t="s">
        <v>688</v>
      </c>
      <c r="B246" s="1" t="str">
        <f t="shared" si="6"/>
        <v>0248_gold_nigeria_ogun_river_agm_region</v>
      </c>
      <c r="C246" s="1" t="str">
        <f>_xlfn.CONCAT("s",0,RIGHT(A246,3), "_",_xlfn.XLOOKUP(R246,country_code_lookup!$A$1:$A$247,country_code_lookup!$C$1:$C$247),"_", LOWER(LEFT(U246,4)))</f>
        <v>s0248_NGA_gold</v>
      </c>
      <c r="D246" s="1" t="str">
        <f>IF(OR(F246="NA",RIGHT(E246,4)="TSTM"), _xlfn.CONCAT("pTSTM_", C246), _xlfn.CONCAT(_xlfn.XLOOKUP(F246,profile_data!$C$2:$C$174,profile_data!$B$2:$B$174), "_",C246))</f>
        <v>p0044_NGA_s0248_NGA_gold</v>
      </c>
      <c r="E246" s="1" t="s">
        <v>782</v>
      </c>
      <c r="F246" s="1" t="s">
        <v>782</v>
      </c>
      <c r="J246" s="1" t="s">
        <v>782</v>
      </c>
      <c r="K246" s="1" t="str">
        <f t="shared" si="7"/>
        <v>true</v>
      </c>
      <c r="L246" s="1" t="s">
        <v>1113</v>
      </c>
      <c r="M246" s="1" t="s">
        <v>1286</v>
      </c>
      <c r="N246" s="1">
        <v>0</v>
      </c>
      <c r="P246" s="1">
        <v>1984</v>
      </c>
      <c r="Q246" s="1">
        <v>2009</v>
      </c>
      <c r="R246" s="1" t="s">
        <v>633</v>
      </c>
      <c r="T246" s="1" t="s">
        <v>617</v>
      </c>
      <c r="U246" s="1" t="s">
        <v>14</v>
      </c>
      <c r="X246" s="1">
        <v>2010</v>
      </c>
      <c r="Y246" s="1" t="s">
        <v>80</v>
      </c>
      <c r="AA246" s="1" t="s">
        <v>62</v>
      </c>
      <c r="AB246" s="1" t="s">
        <v>62</v>
      </c>
      <c r="AE246" s="1" t="s">
        <v>56</v>
      </c>
      <c r="AF246" s="1">
        <v>22</v>
      </c>
      <c r="AN246" s="1" t="s">
        <v>783</v>
      </c>
    </row>
    <row r="247" spans="1:40" x14ac:dyDescent="0.2">
      <c r="A247" s="1" t="s">
        <v>689</v>
      </c>
      <c r="B247" s="1" t="str">
        <f t="shared" si="6"/>
        <v>0249_gold_peru_alto_malinowski_agm_region</v>
      </c>
      <c r="C247" s="1" t="str">
        <f>_xlfn.CONCAT("s",0,RIGHT(A247,3), "_",_xlfn.XLOOKUP(R247,country_code_lookup!$A$1:$A$247,country_code_lookup!$C$1:$C$247),"_", LOWER(LEFT(U247,4)))</f>
        <v>s0249_PER_gold</v>
      </c>
      <c r="D247" s="1" t="str">
        <f>IF(OR(F247="NA",RIGHT(E247,4)="TSTM"), _xlfn.CONCAT("pTSTM_", C247), _xlfn.CONCAT(_xlfn.XLOOKUP(F247,profile_data!$C$2:$C$174,profile_data!$B$2:$B$174), "_",C247))</f>
        <v>p0158_PER_s0249_PER_gold</v>
      </c>
      <c r="E247" s="1" t="s">
        <v>647</v>
      </c>
      <c r="F247" s="1" t="s">
        <v>640</v>
      </c>
      <c r="G247" s="1" t="s">
        <v>635</v>
      </c>
      <c r="J247" s="1" t="s">
        <v>640</v>
      </c>
      <c r="K247" s="1" t="str">
        <f t="shared" si="7"/>
        <v>true</v>
      </c>
      <c r="L247" s="1" t="s">
        <v>1114</v>
      </c>
      <c r="M247" s="1" t="s">
        <v>1287</v>
      </c>
      <c r="N247" s="1">
        <v>0</v>
      </c>
      <c r="P247" s="1">
        <v>1984</v>
      </c>
      <c r="Q247" s="1">
        <v>2009</v>
      </c>
      <c r="R247" s="1" t="s">
        <v>327</v>
      </c>
      <c r="T247" s="1" t="s">
        <v>328</v>
      </c>
      <c r="U247" s="1" t="s">
        <v>14</v>
      </c>
      <c r="X247" s="1">
        <v>2010</v>
      </c>
      <c r="Y247" s="1" t="s">
        <v>79</v>
      </c>
      <c r="AA247" s="1" t="s">
        <v>56</v>
      </c>
      <c r="AB247" s="1" t="s">
        <v>56</v>
      </c>
      <c r="AI247" s="1" t="s">
        <v>56</v>
      </c>
      <c r="AJ247" s="1">
        <v>414</v>
      </c>
      <c r="AK247" s="1" t="s">
        <v>110</v>
      </c>
      <c r="AL247" s="1" t="s">
        <v>83</v>
      </c>
      <c r="AN247" s="1" t="s">
        <v>649</v>
      </c>
    </row>
    <row r="248" spans="1:40" x14ac:dyDescent="0.2">
      <c r="A248" s="1" t="s">
        <v>690</v>
      </c>
      <c r="B248" s="1" t="str">
        <f t="shared" si="6"/>
        <v>0250_gold_peru_chaspa_river_agm_region</v>
      </c>
      <c r="C248" s="1" t="str">
        <f>_xlfn.CONCAT("s",0,RIGHT(A248,3), "_",_xlfn.XLOOKUP(R248,country_code_lookup!$A$1:$A$247,country_code_lookup!$C$1:$C$247),"_", LOWER(LEFT(U248,4)))</f>
        <v>s0250_PER_gold</v>
      </c>
      <c r="D248" s="1" t="str">
        <f>IF(OR(F248="NA",RIGHT(E248,4)="TSTM"), _xlfn.CONCAT("pTSTM_", C248), _xlfn.CONCAT(_xlfn.XLOOKUP(F248,profile_data!$C$2:$C$174,profile_data!$B$2:$B$174), "_",C248))</f>
        <v>p0153_PER_s0250_PER_gold</v>
      </c>
      <c r="E248" s="1" t="s">
        <v>331</v>
      </c>
      <c r="F248" s="1" t="s">
        <v>331</v>
      </c>
      <c r="G248" s="1" t="s">
        <v>330</v>
      </c>
      <c r="J248" s="1" t="s">
        <v>331</v>
      </c>
      <c r="K248" s="1" t="str">
        <f t="shared" si="7"/>
        <v>true</v>
      </c>
      <c r="L248" s="1" t="s">
        <v>1115</v>
      </c>
      <c r="M248" s="1" t="s">
        <v>1288</v>
      </c>
      <c r="N248" s="1">
        <v>0</v>
      </c>
      <c r="P248" s="1">
        <v>1984</v>
      </c>
      <c r="Q248" s="1">
        <v>2014</v>
      </c>
      <c r="R248" s="1" t="s">
        <v>327</v>
      </c>
      <c r="T248" s="1" t="s">
        <v>328</v>
      </c>
      <c r="U248" s="1" t="s">
        <v>14</v>
      </c>
      <c r="X248" s="1">
        <v>2015</v>
      </c>
      <c r="Y248" s="1" t="s">
        <v>79</v>
      </c>
      <c r="AA248" s="1" t="s">
        <v>56</v>
      </c>
      <c r="AB248" s="1" t="s">
        <v>62</v>
      </c>
      <c r="AE248" s="1" t="s">
        <v>56</v>
      </c>
      <c r="AF248" s="1">
        <v>4</v>
      </c>
      <c r="AG248" s="1" t="s">
        <v>110</v>
      </c>
      <c r="AI248" s="1" t="s">
        <v>56</v>
      </c>
      <c r="AJ248" s="1">
        <v>56</v>
      </c>
      <c r="AK248" s="1" t="s">
        <v>110</v>
      </c>
      <c r="AL248" s="1" t="s">
        <v>83</v>
      </c>
      <c r="AN248" s="1" t="s">
        <v>332</v>
      </c>
    </row>
    <row r="249" spans="1:40" x14ac:dyDescent="0.2">
      <c r="A249" s="1" t="s">
        <v>691</v>
      </c>
      <c r="B249" s="1" t="str">
        <f t="shared" si="6"/>
        <v>0251_gold_peru_delta_agm_region</v>
      </c>
      <c r="C249" s="1" t="str">
        <f>_xlfn.CONCAT("s",0,RIGHT(A249,3), "_",_xlfn.XLOOKUP(R249,country_code_lookup!$A$1:$A$247,country_code_lookup!$C$1:$C$247),"_", LOWER(LEFT(U249,4)))</f>
        <v>s0251_PER_gold</v>
      </c>
      <c r="D249" s="1" t="str">
        <f>IF(OR(F249="NA",RIGHT(E249,4)="TSTM"), _xlfn.CONCAT("pTSTM_", C249), _xlfn.CONCAT(_xlfn.XLOOKUP(F249,profile_data!$C$2:$C$174,profile_data!$B$2:$B$174), "_",C249))</f>
        <v>p0155_PER_s0251_PER_gold</v>
      </c>
      <c r="E249" s="1" t="s">
        <v>643</v>
      </c>
      <c r="F249" s="1" t="s">
        <v>330</v>
      </c>
      <c r="G249" s="1" t="s">
        <v>635</v>
      </c>
      <c r="J249" s="1" t="s">
        <v>330</v>
      </c>
      <c r="K249" s="1" t="str">
        <f t="shared" si="7"/>
        <v>true</v>
      </c>
      <c r="L249" s="1" t="s">
        <v>1116</v>
      </c>
      <c r="M249" s="1" t="s">
        <v>1289</v>
      </c>
      <c r="N249" s="1">
        <v>0</v>
      </c>
      <c r="O249" s="1">
        <v>70</v>
      </c>
      <c r="P249" s="1">
        <v>1984</v>
      </c>
      <c r="Q249" s="1">
        <v>2014</v>
      </c>
      <c r="R249" s="1" t="s">
        <v>327</v>
      </c>
      <c r="T249" s="1" t="s">
        <v>328</v>
      </c>
      <c r="U249" s="1" t="s">
        <v>14</v>
      </c>
      <c r="X249" s="1">
        <v>2000</v>
      </c>
      <c r="Y249" s="1" t="s">
        <v>79</v>
      </c>
      <c r="AI249" s="1" t="s">
        <v>56</v>
      </c>
      <c r="AJ249" s="1">
        <v>86</v>
      </c>
      <c r="AK249" s="1" t="s">
        <v>110</v>
      </c>
      <c r="AN249" s="1" t="s">
        <v>637</v>
      </c>
    </row>
    <row r="250" spans="1:40" x14ac:dyDescent="0.2">
      <c r="A250" s="1" t="s">
        <v>692</v>
      </c>
      <c r="B250" s="1" t="str">
        <f t="shared" si="6"/>
        <v>0252_gold_peru_la_pampa_north_agm_region</v>
      </c>
      <c r="C250" s="1" t="str">
        <f>_xlfn.CONCAT("s",0,RIGHT(A250,3), "_",_xlfn.XLOOKUP(R250,country_code_lookup!$A$1:$A$247,country_code_lookup!$C$1:$C$247),"_", LOWER(LEFT(U250,4)))</f>
        <v>s0252_PER_gold</v>
      </c>
      <c r="D250" s="1" t="str">
        <f>IF(OR(F250="NA",RIGHT(E250,4)="TSTM"), _xlfn.CONCAT("pTSTM_", C250), _xlfn.CONCAT(_xlfn.XLOOKUP(F250,profile_data!$C$2:$C$174,profile_data!$B$2:$B$174), "_",C250))</f>
        <v>p0155_PER_s0252_PER_gold</v>
      </c>
      <c r="E250" s="1" t="s">
        <v>645</v>
      </c>
      <c r="F250" s="1" t="s">
        <v>330</v>
      </c>
      <c r="G250" s="1" t="s">
        <v>635</v>
      </c>
      <c r="J250" s="1" t="s">
        <v>330</v>
      </c>
      <c r="K250" s="1" t="str">
        <f t="shared" si="7"/>
        <v>true</v>
      </c>
      <c r="L250" s="1" t="s">
        <v>1116</v>
      </c>
      <c r="M250" s="1" t="s">
        <v>1289</v>
      </c>
      <c r="N250" s="1">
        <v>0</v>
      </c>
      <c r="O250" s="1">
        <v>70</v>
      </c>
      <c r="P250" s="1">
        <v>1984</v>
      </c>
      <c r="Q250" s="1">
        <v>2014</v>
      </c>
      <c r="R250" s="1" t="s">
        <v>327</v>
      </c>
      <c r="T250" s="1" t="s">
        <v>328</v>
      </c>
      <c r="U250" s="1" t="s">
        <v>14</v>
      </c>
      <c r="X250" s="1">
        <v>2006</v>
      </c>
      <c r="Y250" s="1" t="s">
        <v>79</v>
      </c>
      <c r="AA250" s="1" t="s">
        <v>56</v>
      </c>
      <c r="AB250" s="1" t="s">
        <v>56</v>
      </c>
      <c r="AC250" s="1">
        <v>100</v>
      </c>
      <c r="AD250" s="1" t="s">
        <v>76</v>
      </c>
      <c r="AE250" s="1" t="s">
        <v>56</v>
      </c>
      <c r="AF250" s="1">
        <v>50</v>
      </c>
      <c r="AG250" s="1" t="s">
        <v>76</v>
      </c>
      <c r="AI250" s="1" t="s">
        <v>56</v>
      </c>
      <c r="AJ250" s="1">
        <v>180</v>
      </c>
      <c r="AK250" s="1" t="s">
        <v>110</v>
      </c>
      <c r="AN250" s="1" t="s">
        <v>2365</v>
      </c>
    </row>
    <row r="251" spans="1:40" x14ac:dyDescent="0.2">
      <c r="A251" s="1" t="s">
        <v>693</v>
      </c>
      <c r="B251" s="1" t="str">
        <f t="shared" si="6"/>
        <v>0253_gold_peru_la_pampa_south_agm_region</v>
      </c>
      <c r="C251" s="1" t="str">
        <f>_xlfn.CONCAT("s",0,RIGHT(A251,3), "_",_xlfn.XLOOKUP(R251,country_code_lookup!$A$1:$A$247,country_code_lookup!$C$1:$C$247),"_", LOWER(LEFT(U251,4)))</f>
        <v>s0253_PER_gold</v>
      </c>
      <c r="D251" s="1" t="str">
        <f>IF(OR(F251="NA",RIGHT(E251,4)="TSTM"), _xlfn.CONCAT("pTSTM_", C251), _xlfn.CONCAT(_xlfn.XLOOKUP(F251,profile_data!$C$2:$C$174,profile_data!$B$2:$B$174), "_",C251))</f>
        <v>p0155_PER_s0253_PER_gold</v>
      </c>
      <c r="E251" s="1" t="s">
        <v>641</v>
      </c>
      <c r="F251" s="1" t="s">
        <v>330</v>
      </c>
      <c r="G251" s="1" t="s">
        <v>635</v>
      </c>
      <c r="J251" s="1" t="s">
        <v>330</v>
      </c>
      <c r="K251" s="1" t="str">
        <f t="shared" si="7"/>
        <v>true</v>
      </c>
      <c r="L251" s="1" t="s">
        <v>1116</v>
      </c>
      <c r="M251" s="1" t="s">
        <v>1289</v>
      </c>
      <c r="N251" s="1">
        <v>0</v>
      </c>
      <c r="O251" s="1">
        <v>70</v>
      </c>
      <c r="P251" s="1">
        <v>1984</v>
      </c>
      <c r="Q251" s="1">
        <v>2014</v>
      </c>
      <c r="R251" s="1" t="s">
        <v>327</v>
      </c>
      <c r="T251" s="1" t="s">
        <v>328</v>
      </c>
      <c r="U251" s="1" t="s">
        <v>14</v>
      </c>
      <c r="X251" s="1">
        <v>2011</v>
      </c>
      <c r="Y251" s="1" t="s">
        <v>79</v>
      </c>
      <c r="AA251" s="1" t="s">
        <v>56</v>
      </c>
      <c r="AB251" s="1" t="s">
        <v>56</v>
      </c>
      <c r="AI251" s="1" t="s">
        <v>56</v>
      </c>
      <c r="AJ251" s="1">
        <v>180</v>
      </c>
      <c r="AK251" s="1" t="s">
        <v>110</v>
      </c>
      <c r="AN251" s="1" t="s">
        <v>653</v>
      </c>
    </row>
    <row r="252" spans="1:40" x14ac:dyDescent="0.2">
      <c r="A252" s="1" t="s">
        <v>694</v>
      </c>
      <c r="B252" s="1" t="str">
        <f t="shared" si="6"/>
        <v>0254_gold_peru_las_piedras_agm_region</v>
      </c>
      <c r="C252" s="1" t="str">
        <f>_xlfn.CONCAT("s",0,RIGHT(A252,3), "_",_xlfn.XLOOKUP(R252,country_code_lookup!$A$1:$A$247,country_code_lookup!$C$1:$C$247),"_", LOWER(LEFT(U252,4)))</f>
        <v>s0254_PER_gold</v>
      </c>
      <c r="D252" s="1" t="str">
        <f>IF(OR(F252="NA",RIGHT(E252,4)="TSTM"), _xlfn.CONCAT("pTSTM_", C252), _xlfn.CONCAT(_xlfn.XLOOKUP(F252,profile_data!$C$2:$C$174,profile_data!$B$2:$B$174), "_",C252))</f>
        <v>p0156_PER_s0254_PER_gold</v>
      </c>
      <c r="E252" s="1" t="s">
        <v>594</v>
      </c>
      <c r="F252" s="1" t="s">
        <v>594</v>
      </c>
      <c r="J252" s="1" t="s">
        <v>594</v>
      </c>
      <c r="K252" s="1" t="str">
        <f t="shared" si="7"/>
        <v>true</v>
      </c>
      <c r="L252" s="1" t="s">
        <v>1117</v>
      </c>
      <c r="M252" s="1" t="s">
        <v>1290</v>
      </c>
      <c r="N252" s="1">
        <v>0</v>
      </c>
      <c r="P252" s="1">
        <v>1984</v>
      </c>
      <c r="Q252" s="1">
        <v>2006</v>
      </c>
      <c r="R252" s="1" t="s">
        <v>327</v>
      </c>
      <c r="T252" s="1" t="s">
        <v>328</v>
      </c>
      <c r="U252" s="1" t="s">
        <v>14</v>
      </c>
      <c r="X252" s="1">
        <v>2007</v>
      </c>
      <c r="Y252" s="1" t="s">
        <v>79</v>
      </c>
      <c r="AA252" s="1" t="s">
        <v>62</v>
      </c>
      <c r="AB252" s="1" t="s">
        <v>56</v>
      </c>
      <c r="AN252" s="1" t="s">
        <v>595</v>
      </c>
    </row>
    <row r="253" spans="1:40" x14ac:dyDescent="0.2">
      <c r="A253" s="1" t="s">
        <v>695</v>
      </c>
      <c r="B253" s="1" t="str">
        <f t="shared" si="6"/>
        <v>0255_gold_peru_madre_de_dios_main_stem_agm_region</v>
      </c>
      <c r="C253" s="1" t="str">
        <f>_xlfn.CONCAT("s",0,RIGHT(A253,3), "_",_xlfn.XLOOKUP(R253,country_code_lookup!$A$1:$A$247,country_code_lookup!$C$1:$C$247),"_", LOWER(LEFT(U253,4)))</f>
        <v>s0255_PER_gold</v>
      </c>
      <c r="D253" s="1" t="str">
        <f>IF(OR(F253="NA",RIGHT(E253,4)="TSTM"), _xlfn.CONCAT("pTSTM_", C253), _xlfn.CONCAT(_xlfn.XLOOKUP(F253,profile_data!$C$2:$C$174,profile_data!$B$2:$B$174), "_",C253))</f>
        <v>p0157_PER_s0255_PER_gold</v>
      </c>
      <c r="E253" s="1" t="s">
        <v>747</v>
      </c>
      <c r="F253" s="1" t="s">
        <v>635</v>
      </c>
      <c r="J253" s="1" t="s">
        <v>635</v>
      </c>
      <c r="K253" s="1" t="str">
        <f t="shared" si="7"/>
        <v>true</v>
      </c>
      <c r="L253" s="1" t="s">
        <v>1118</v>
      </c>
      <c r="M253" s="1" t="s">
        <v>1291</v>
      </c>
      <c r="N253" s="1">
        <v>0</v>
      </c>
      <c r="P253" s="1">
        <v>1984</v>
      </c>
      <c r="Q253" s="1">
        <v>1995</v>
      </c>
      <c r="R253" s="1" t="s">
        <v>327</v>
      </c>
      <c r="T253" s="1" t="s">
        <v>328</v>
      </c>
      <c r="U253" s="1" t="s">
        <v>14</v>
      </c>
      <c r="X253" s="1">
        <v>2000</v>
      </c>
      <c r="Y253" s="1" t="s">
        <v>79</v>
      </c>
      <c r="AA253" s="1" t="s">
        <v>56</v>
      </c>
      <c r="AB253" s="1" t="s">
        <v>62</v>
      </c>
      <c r="AE253" s="1" t="s">
        <v>56</v>
      </c>
      <c r="AF253" s="1">
        <v>127</v>
      </c>
      <c r="AG253" s="1" t="s">
        <v>110</v>
      </c>
      <c r="AI253" s="1" t="s">
        <v>56</v>
      </c>
      <c r="AJ253" s="1">
        <v>275</v>
      </c>
      <c r="AK253" s="1" t="s">
        <v>110</v>
      </c>
      <c r="AN253" s="1" t="s">
        <v>748</v>
      </c>
    </row>
    <row r="254" spans="1:40" x14ac:dyDescent="0.2">
      <c r="A254" s="1" t="s">
        <v>696</v>
      </c>
      <c r="B254" s="1" t="str">
        <f t="shared" si="6"/>
        <v>0256_gold_peru_mazuko_agm_region</v>
      </c>
      <c r="C254" s="1" t="str">
        <f>_xlfn.CONCAT("s",0,RIGHT(A254,3), "_",_xlfn.XLOOKUP(R254,country_code_lookup!$A$1:$A$247,country_code_lookup!$C$1:$C$247),"_", LOWER(LEFT(U254,4)))</f>
        <v>s0256_PER_gold</v>
      </c>
      <c r="D254" s="1" t="str">
        <f>IF(OR(F254="NA",RIGHT(E254,4)="TSTM"), _xlfn.CONCAT("pTSTM_", C254), _xlfn.CONCAT(_xlfn.XLOOKUP(F254,profile_data!$C$2:$C$174,profile_data!$B$2:$B$174), "_",C254))</f>
        <v>p0155_PER_s0256_PER_gold</v>
      </c>
      <c r="E254" s="1" t="s">
        <v>646</v>
      </c>
      <c r="F254" s="1" t="s">
        <v>330</v>
      </c>
      <c r="G254" s="1" t="s">
        <v>635</v>
      </c>
      <c r="J254" s="1" t="s">
        <v>330</v>
      </c>
      <c r="K254" s="1" t="str">
        <f t="shared" si="7"/>
        <v>true</v>
      </c>
      <c r="L254" s="1" t="s">
        <v>1116</v>
      </c>
      <c r="M254" s="1" t="s">
        <v>1289</v>
      </c>
      <c r="N254" s="1">
        <v>0</v>
      </c>
      <c r="O254" s="1">
        <v>70</v>
      </c>
      <c r="P254" s="1">
        <v>1984</v>
      </c>
      <c r="Q254" s="1">
        <v>2014</v>
      </c>
      <c r="R254" s="1" t="s">
        <v>327</v>
      </c>
      <c r="T254" s="1" t="s">
        <v>328</v>
      </c>
      <c r="U254" s="1" t="s">
        <v>14</v>
      </c>
      <c r="X254" s="1">
        <v>2000</v>
      </c>
      <c r="Y254" s="1" t="s">
        <v>79</v>
      </c>
      <c r="AI254" s="1" t="s">
        <v>56</v>
      </c>
      <c r="AJ254" s="1">
        <v>85</v>
      </c>
      <c r="AK254" s="1" t="s">
        <v>110</v>
      </c>
      <c r="AN254" s="1" t="s">
        <v>648</v>
      </c>
    </row>
    <row r="255" spans="1:40" x14ac:dyDescent="0.2">
      <c r="A255" s="1" t="s">
        <v>697</v>
      </c>
      <c r="B255" s="1" t="str">
        <f t="shared" si="6"/>
        <v>0257_gold_peru_rio_araza_agm_region</v>
      </c>
      <c r="C255" s="1" t="str">
        <f>_xlfn.CONCAT("s",0,RIGHT(A255,3), "_",_xlfn.XLOOKUP(R255,country_code_lookup!$A$1:$A$247,country_code_lookup!$C$1:$C$247),"_", LOWER(LEFT(U255,4)))</f>
        <v>s0257_PER_gold</v>
      </c>
      <c r="D255" s="1" t="str">
        <f>IF(OR(F255="NA",RIGHT(E255,4)="TSTM"), _xlfn.CONCAT("pTSTM_", C255), _xlfn.CONCAT(_xlfn.XLOOKUP(F255,profile_data!$C$2:$C$174,profile_data!$B$2:$B$174), "_",C255))</f>
        <v>p0152_PER_s0257_PER_gold</v>
      </c>
      <c r="E255" s="1" t="s">
        <v>656</v>
      </c>
      <c r="F255" s="1" t="s">
        <v>656</v>
      </c>
      <c r="G255" s="1" t="s">
        <v>330</v>
      </c>
      <c r="J255" s="1" t="s">
        <v>656</v>
      </c>
      <c r="K255" s="1" t="str">
        <f t="shared" si="7"/>
        <v>true</v>
      </c>
      <c r="L255" s="1" t="s">
        <v>1119</v>
      </c>
      <c r="M255" s="1" t="s">
        <v>1292</v>
      </c>
      <c r="N255" s="1">
        <v>0</v>
      </c>
      <c r="P255" s="1">
        <v>1984</v>
      </c>
      <c r="Q255" s="1">
        <v>2007</v>
      </c>
      <c r="R255" s="1" t="s">
        <v>327</v>
      </c>
      <c r="T255" s="1" t="s">
        <v>328</v>
      </c>
      <c r="U255" s="1" t="s">
        <v>14</v>
      </c>
      <c r="X255" s="1">
        <v>2008</v>
      </c>
      <c r="Y255" s="1" t="s">
        <v>79</v>
      </c>
      <c r="AI255" s="1" t="s">
        <v>56</v>
      </c>
      <c r="AJ255" s="1">
        <v>65</v>
      </c>
      <c r="AK255" s="1" t="s">
        <v>110</v>
      </c>
      <c r="AL255" s="1" t="s">
        <v>83</v>
      </c>
      <c r="AN255" s="1" t="s">
        <v>639</v>
      </c>
    </row>
    <row r="256" spans="1:40" x14ac:dyDescent="0.2">
      <c r="A256" s="1" t="s">
        <v>698</v>
      </c>
      <c r="B256" s="1" t="str">
        <f t="shared" si="6"/>
        <v>0258_gold_peru_rio_colorado_delta_agm_region</v>
      </c>
      <c r="C256" s="1" t="str">
        <f>_xlfn.CONCAT("s",0,RIGHT(A256,3), "_",_xlfn.XLOOKUP(R256,country_code_lookup!$A$1:$A$247,country_code_lookup!$C$1:$C$247),"_", LOWER(LEFT(U256,4)))</f>
        <v>s0258_PER_gold</v>
      </c>
      <c r="D256" s="1" t="str">
        <f>IF(OR(F256="NA",RIGHT(E256,4)="TSTM"), _xlfn.CONCAT("pTSTM_", C256), _xlfn.CONCAT(_xlfn.XLOOKUP(F256,profile_data!$C$2:$C$174,profile_data!$B$2:$B$174), "_",C256))</f>
        <v>p0154_PER_s0258_PER_gold</v>
      </c>
      <c r="E256" s="1" t="s">
        <v>741</v>
      </c>
      <c r="F256" s="1" t="s">
        <v>655</v>
      </c>
      <c r="G256" s="1" t="s">
        <v>635</v>
      </c>
      <c r="J256" s="1" t="s">
        <v>744</v>
      </c>
      <c r="K256" s="1" t="str">
        <f t="shared" si="7"/>
        <v>false</v>
      </c>
      <c r="L256" s="1" t="s">
        <v>1324</v>
      </c>
      <c r="M256" s="1" t="s">
        <v>1325</v>
      </c>
      <c r="N256" s="1">
        <v>0</v>
      </c>
      <c r="P256" s="1">
        <v>1984</v>
      </c>
      <c r="Q256" s="1">
        <v>2021</v>
      </c>
      <c r="R256" s="1" t="s">
        <v>327</v>
      </c>
      <c r="T256" s="1" t="s">
        <v>328</v>
      </c>
      <c r="U256" s="1" t="s">
        <v>14</v>
      </c>
      <c r="X256" s="1">
        <v>1980</v>
      </c>
      <c r="Y256" s="1" t="s">
        <v>79</v>
      </c>
      <c r="AA256" s="1" t="s">
        <v>62</v>
      </c>
      <c r="AB256" s="1" t="s">
        <v>56</v>
      </c>
      <c r="AI256" s="1" t="s">
        <v>56</v>
      </c>
      <c r="AJ256" s="1">
        <v>127</v>
      </c>
      <c r="AK256" s="1" t="s">
        <v>110</v>
      </c>
      <c r="AL256" s="1" t="s">
        <v>83</v>
      </c>
      <c r="AN256" s="1" t="s">
        <v>654</v>
      </c>
    </row>
    <row r="257" spans="1:40" x14ac:dyDescent="0.2">
      <c r="A257" s="1" t="s">
        <v>699</v>
      </c>
      <c r="B257" s="1" t="str">
        <f t="shared" si="6"/>
        <v>0259_refe_peru_rio_colorado_tributary_reference_region</v>
      </c>
      <c r="C257" s="1" t="str">
        <f>_xlfn.CONCAT("s",0,RIGHT(A257,3), "_",_xlfn.XLOOKUP(R257,country_code_lookup!$A$1:$A$247,country_code_lookup!$C$1:$C$247),"_", LOWER(LEFT(U257,4)))</f>
        <v>s0259_PER_refe</v>
      </c>
      <c r="D257" s="1" t="e">
        <f>IF(OR(F257="NA",RIGHT(E257,4)="TSTM"), _xlfn.CONCAT("pTSTM_", C257), _xlfn.CONCAT(_xlfn.XLOOKUP(F257,profile_data!$C$2:$C$174,profile_data!$B$2:$B$174), "_",C257))</f>
        <v>#N/A</v>
      </c>
      <c r="E257" s="1" t="s">
        <v>742</v>
      </c>
      <c r="F257" s="1" t="s">
        <v>744</v>
      </c>
      <c r="J257" s="1" t="s">
        <v>743</v>
      </c>
      <c r="K257" s="1" t="str">
        <f t="shared" si="7"/>
        <v>false</v>
      </c>
      <c r="L257" s="1" t="s">
        <v>1120</v>
      </c>
      <c r="M257" s="1" t="s">
        <v>1293</v>
      </c>
      <c r="R257" s="1" t="s">
        <v>327</v>
      </c>
      <c r="T257" s="1" t="s">
        <v>328</v>
      </c>
      <c r="U257" s="1" t="s">
        <v>743</v>
      </c>
      <c r="AN257" s="1" t="s">
        <v>746</v>
      </c>
    </row>
    <row r="258" spans="1:40" x14ac:dyDescent="0.2">
      <c r="A258" s="1" t="s">
        <v>700</v>
      </c>
      <c r="B258" s="1" t="str">
        <f t="shared" si="6"/>
        <v>0260_gold_peru_rio_inambari_channel_agm_region</v>
      </c>
      <c r="C258" s="1" t="str">
        <f>_xlfn.CONCAT("s",0,RIGHT(A258,3), "_",_xlfn.XLOOKUP(R258,country_code_lookup!$A$1:$A$247,country_code_lookup!$C$1:$C$247),"_", LOWER(LEFT(U258,4)))</f>
        <v>s0260_PER_gold</v>
      </c>
      <c r="D258" s="1" t="str">
        <f>IF(OR(F258="NA",RIGHT(E258,4)="TSTM"), _xlfn.CONCAT("pTSTM_", C258), _xlfn.CONCAT(_xlfn.XLOOKUP(F258,profile_data!$C$2:$C$174,profile_data!$B$2:$B$174), "_",C258))</f>
        <v>p0155_PER_s0260_PER_gold</v>
      </c>
      <c r="E258" s="1" t="s">
        <v>644</v>
      </c>
      <c r="F258" s="1" t="s">
        <v>330</v>
      </c>
      <c r="G258" s="1" t="s">
        <v>635</v>
      </c>
      <c r="J258" s="1" t="s">
        <v>330</v>
      </c>
      <c r="K258" s="1" t="str">
        <f t="shared" si="7"/>
        <v>true</v>
      </c>
      <c r="L258" s="1" t="s">
        <v>1116</v>
      </c>
      <c r="M258" s="1" t="s">
        <v>1289</v>
      </c>
      <c r="N258" s="1">
        <v>0</v>
      </c>
      <c r="O258" s="1">
        <v>70</v>
      </c>
      <c r="P258" s="1">
        <v>1984</v>
      </c>
      <c r="Q258" s="1">
        <v>2014</v>
      </c>
      <c r="R258" s="1" t="s">
        <v>327</v>
      </c>
      <c r="T258" s="1" t="s">
        <v>328</v>
      </c>
      <c r="U258" s="1" t="s">
        <v>14</v>
      </c>
      <c r="X258" s="1">
        <v>1980</v>
      </c>
      <c r="Y258" s="1" t="s">
        <v>79</v>
      </c>
      <c r="AA258" s="1" t="s">
        <v>56</v>
      </c>
      <c r="AB258" s="1" t="s">
        <v>56</v>
      </c>
      <c r="AE258" s="1" t="s">
        <v>103</v>
      </c>
      <c r="AF258" s="1">
        <v>92</v>
      </c>
      <c r="AG258" s="1" t="s">
        <v>110</v>
      </c>
      <c r="AH258" s="1">
        <v>2002</v>
      </c>
      <c r="AI258" s="1" t="s">
        <v>56</v>
      </c>
      <c r="AJ258" s="1">
        <v>271</v>
      </c>
      <c r="AK258" s="1" t="s">
        <v>110</v>
      </c>
      <c r="AL258" s="1" t="s">
        <v>83</v>
      </c>
      <c r="AN258" s="1" t="s">
        <v>636</v>
      </c>
    </row>
    <row r="259" spans="1:40" x14ac:dyDescent="0.2">
      <c r="A259" s="1" t="s">
        <v>701</v>
      </c>
      <c r="B259" s="1" t="str">
        <f t="shared" ref="B259:B322" si="8">_xlfn.CONCAT(0,RIGHT(A259,3), "_", LOWER(LEFT(U259,4)), "_",E259)</f>
        <v>0261_gold_peru_rio_malinowski_agm_region</v>
      </c>
      <c r="C259" s="1" t="str">
        <f>_xlfn.CONCAT("s",0,RIGHT(A259,3), "_",_xlfn.XLOOKUP(R259,country_code_lookup!$A$1:$A$247,country_code_lookup!$C$1:$C$247),"_", LOWER(LEFT(U259,4)))</f>
        <v>s0261_PER_gold</v>
      </c>
      <c r="D259" s="1" t="str">
        <f>IF(OR(F259="NA",RIGHT(E259,4)="TSTM"), _xlfn.CONCAT("pTSTM_", C259), _xlfn.CONCAT(_xlfn.XLOOKUP(F259,profile_data!$C$2:$C$174,profile_data!$B$2:$B$174), "_",C259))</f>
        <v>p0158_PER_s0261_PER_gold</v>
      </c>
      <c r="E259" s="1" t="s">
        <v>640</v>
      </c>
      <c r="F259" s="1" t="s">
        <v>640</v>
      </c>
      <c r="G259" s="1" t="s">
        <v>635</v>
      </c>
      <c r="J259" s="1" t="s">
        <v>640</v>
      </c>
      <c r="K259" s="1" t="str">
        <f t="shared" ref="K259:K322" si="9">IF(J259=F259, "true",  "false")</f>
        <v>true</v>
      </c>
      <c r="L259" s="1" t="s">
        <v>1114</v>
      </c>
      <c r="M259" s="1" t="s">
        <v>1287</v>
      </c>
      <c r="N259" s="1">
        <v>0</v>
      </c>
      <c r="P259" s="1">
        <v>1984</v>
      </c>
      <c r="Q259" s="1">
        <v>2006</v>
      </c>
      <c r="R259" s="1" t="s">
        <v>327</v>
      </c>
      <c r="T259" s="1" t="s">
        <v>328</v>
      </c>
      <c r="U259" s="1" t="s">
        <v>14</v>
      </c>
      <c r="X259" s="1">
        <v>2007</v>
      </c>
      <c r="Y259" s="1" t="s">
        <v>79</v>
      </c>
      <c r="AA259" s="1" t="s">
        <v>56</v>
      </c>
      <c r="AB259" s="1" t="s">
        <v>62</v>
      </c>
      <c r="AI259" s="1" t="s">
        <v>56</v>
      </c>
      <c r="AJ259" s="1">
        <v>414</v>
      </c>
      <c r="AK259" s="1" t="s">
        <v>110</v>
      </c>
      <c r="AL259" s="1" t="s">
        <v>83</v>
      </c>
      <c r="AN259" s="1" t="s">
        <v>652</v>
      </c>
    </row>
    <row r="260" spans="1:40" x14ac:dyDescent="0.2">
      <c r="A260" s="1" t="s">
        <v>702</v>
      </c>
      <c r="B260" s="1" t="str">
        <f t="shared" si="8"/>
        <v>0262_gold_peru_rio_malinowski_middle_agm_region</v>
      </c>
      <c r="C260" s="1" t="str">
        <f>_xlfn.CONCAT("s",0,RIGHT(A260,3), "_",_xlfn.XLOOKUP(R260,country_code_lookup!$A$1:$A$247,country_code_lookup!$C$1:$C$247),"_", LOWER(LEFT(U260,4)))</f>
        <v>s0262_PER_gold</v>
      </c>
      <c r="D260" s="1" t="str">
        <f>IF(OR(F260="NA",RIGHT(E260,4)="TSTM"), _xlfn.CONCAT("pTSTM_", C260), _xlfn.CONCAT(_xlfn.XLOOKUP(F260,profile_data!$C$2:$C$174,profile_data!$B$2:$B$174), "_",C260))</f>
        <v>p0158_PER_s0262_PER_gold</v>
      </c>
      <c r="E260" s="1" t="s">
        <v>651</v>
      </c>
      <c r="F260" s="1" t="s">
        <v>640</v>
      </c>
      <c r="G260" s="1" t="s">
        <v>635</v>
      </c>
      <c r="J260" s="1" t="s">
        <v>640</v>
      </c>
      <c r="K260" s="1" t="str">
        <f t="shared" si="9"/>
        <v>true</v>
      </c>
      <c r="L260" s="1" t="s">
        <v>1114</v>
      </c>
      <c r="M260" s="1" t="s">
        <v>1287</v>
      </c>
      <c r="N260" s="1">
        <v>0</v>
      </c>
      <c r="P260" s="1">
        <v>1984</v>
      </c>
      <c r="Q260" s="1">
        <v>2006</v>
      </c>
      <c r="R260" s="1" t="s">
        <v>327</v>
      </c>
      <c r="T260" s="1" t="s">
        <v>328</v>
      </c>
      <c r="U260" s="1" t="s">
        <v>14</v>
      </c>
      <c r="X260" s="1">
        <v>2006</v>
      </c>
      <c r="Y260" s="1" t="s">
        <v>79</v>
      </c>
      <c r="AI260" s="1" t="s">
        <v>56</v>
      </c>
      <c r="AJ260" s="1">
        <v>414</v>
      </c>
      <c r="AK260" s="1" t="s">
        <v>110</v>
      </c>
      <c r="AL260" s="1" t="s">
        <v>83</v>
      </c>
      <c r="AN260" s="1" t="s">
        <v>650</v>
      </c>
    </row>
    <row r="261" spans="1:40" x14ac:dyDescent="0.2">
      <c r="A261" s="1" t="s">
        <v>703</v>
      </c>
      <c r="B261" s="1" t="str">
        <f t="shared" si="8"/>
        <v>0263_gold_peru_rio_quimiri_downstream</v>
      </c>
      <c r="C261" s="1" t="str">
        <f>_xlfn.CONCAT("s",0,RIGHT(A261,3), "_",_xlfn.XLOOKUP(R261,country_code_lookup!$A$1:$A$247,country_code_lookup!$C$1:$C$247),"_", LOWER(LEFT(U261,4)))</f>
        <v>s0263_PER_gold</v>
      </c>
      <c r="D261" s="1" t="str">
        <f>IF(OR(F261="NA",RIGHT(E261,4)="TSTM"), _xlfn.CONCAT("pTSTM_", C261), _xlfn.CONCAT(_xlfn.XLOOKUP(F261,profile_data!$C$2:$C$174,profile_data!$B$2:$B$174), "_",C261))</f>
        <v>p0155_PER_s0263_PER_gold</v>
      </c>
      <c r="E261" s="1" t="s">
        <v>642</v>
      </c>
      <c r="F261" s="1" t="s">
        <v>330</v>
      </c>
      <c r="G261" s="1" t="s">
        <v>635</v>
      </c>
      <c r="J261" s="1" t="s">
        <v>330</v>
      </c>
      <c r="K261" s="1" t="str">
        <f t="shared" si="9"/>
        <v>true</v>
      </c>
      <c r="L261" s="1" t="s">
        <v>1116</v>
      </c>
      <c r="M261" s="1" t="s">
        <v>1289</v>
      </c>
      <c r="N261" s="1">
        <v>0</v>
      </c>
      <c r="O261" s="1">
        <v>70</v>
      </c>
      <c r="P261" s="1">
        <v>1984</v>
      </c>
      <c r="Q261" s="1">
        <v>2014</v>
      </c>
      <c r="R261" s="1" t="s">
        <v>327</v>
      </c>
      <c r="T261" s="1" t="s">
        <v>328</v>
      </c>
      <c r="U261" s="1" t="s">
        <v>14</v>
      </c>
      <c r="X261" s="1">
        <v>2000</v>
      </c>
      <c r="Y261" s="1" t="s">
        <v>79</v>
      </c>
      <c r="AI261" s="1" t="s">
        <v>56</v>
      </c>
      <c r="AJ261" s="1">
        <v>83</v>
      </c>
      <c r="AK261" s="1" t="s">
        <v>110</v>
      </c>
      <c r="AN261" s="1" t="s">
        <v>638</v>
      </c>
    </row>
    <row r="262" spans="1:40" x14ac:dyDescent="0.2">
      <c r="A262" s="1" t="s">
        <v>704</v>
      </c>
      <c r="B262" s="1" t="str">
        <f t="shared" si="8"/>
        <v>0264_gold_peru_tournavista_agm_region_TSTM</v>
      </c>
      <c r="C262" s="1" t="str">
        <f>_xlfn.CONCAT("s",0,RIGHT(A262,3), "_",_xlfn.XLOOKUP(R262,country_code_lookup!$A$1:$A$247,country_code_lookup!$C$1:$C$247),"_", LOWER(LEFT(U262,4)))</f>
        <v>s0264_PER_gold</v>
      </c>
      <c r="D262" s="1" t="str">
        <f>IF(OR(F262="NA",RIGHT(E262,4)="TSTM"), _xlfn.CONCAT("pTSTM_", C262), _xlfn.CONCAT(_xlfn.XLOOKUP(F262,profile_data!$C$2:$C$174,profile_data!$B$2:$B$174), "_",C262))</f>
        <v>pTSTM_s0264_PER_gold</v>
      </c>
      <c r="E262" s="1" t="s">
        <v>325</v>
      </c>
      <c r="F262" s="1" t="s">
        <v>77</v>
      </c>
      <c r="K262" s="1" t="str">
        <f t="shared" si="9"/>
        <v>false</v>
      </c>
      <c r="R262" s="1" t="s">
        <v>327</v>
      </c>
      <c r="T262" s="1" t="s">
        <v>328</v>
      </c>
      <c r="U262" s="1" t="s">
        <v>14</v>
      </c>
      <c r="W262" s="1" t="s">
        <v>329</v>
      </c>
      <c r="X262" s="1">
        <v>2018</v>
      </c>
      <c r="Y262" s="1" t="s">
        <v>415</v>
      </c>
    </row>
    <row r="263" spans="1:40" x14ac:dyDescent="0.2">
      <c r="A263" s="1" t="s">
        <v>705</v>
      </c>
      <c r="B263" s="1" t="str">
        <f t="shared" si="8"/>
        <v>0265_gold_philippines_canatuan_mine_TSTM</v>
      </c>
      <c r="C263" s="1" t="str">
        <f>_xlfn.CONCAT("s",0,RIGHT(A263,3), "_",_xlfn.XLOOKUP(R263,country_code_lookup!$A$1:$A$247,country_code_lookup!$C$1:$C$247),"_", LOWER(LEFT(U263,4)))</f>
        <v>s0265_PHL_gold</v>
      </c>
      <c r="D263" s="1" t="str">
        <f>IF(OR(F263="NA",RIGHT(E263,4)="TSTM"), _xlfn.CONCAT("pTSTM_", C263), _xlfn.CONCAT(_xlfn.XLOOKUP(F263,profile_data!$C$2:$C$174,profile_data!$B$2:$B$174), "_",C263))</f>
        <v>pTSTM_s0265_PHL_gold</v>
      </c>
      <c r="E263" s="1" t="s">
        <v>2336</v>
      </c>
      <c r="F263" s="1" t="s">
        <v>77</v>
      </c>
      <c r="K263" s="1" t="str">
        <f t="shared" si="9"/>
        <v>false</v>
      </c>
      <c r="R263" s="1" t="s">
        <v>2124</v>
      </c>
      <c r="T263" s="1" t="s">
        <v>73</v>
      </c>
      <c r="U263" s="1" t="s">
        <v>14</v>
      </c>
      <c r="X263" s="1">
        <v>2003</v>
      </c>
      <c r="Y263" s="1" t="s">
        <v>79</v>
      </c>
    </row>
    <row r="264" spans="1:40" x14ac:dyDescent="0.2">
      <c r="A264" s="1" t="s">
        <v>706</v>
      </c>
      <c r="B264" s="1" t="str">
        <f t="shared" si="8"/>
        <v>0266_gold_philippines_nalisbitan_agm_region</v>
      </c>
      <c r="C264" s="1" t="str">
        <f>_xlfn.CONCAT("s",0,RIGHT(A264,3), "_",_xlfn.XLOOKUP(R264,country_code_lookup!$A$1:$A$247,country_code_lookup!$C$1:$C$247),"_", LOWER(LEFT(U264,4)))</f>
        <v>s0266_PHL_gold</v>
      </c>
      <c r="D264" s="1" t="str">
        <f>IF(OR(F264="NA",RIGHT(E264,4)="TSTM"), _xlfn.CONCAT("pTSTM_", C264), _xlfn.CONCAT(_xlfn.XLOOKUP(F264,profile_data!$C$2:$C$174,profile_data!$B$2:$B$174), "_",C264))</f>
        <v>p0109_PHL_s0266_PHL_gold</v>
      </c>
      <c r="E264" s="1" t="s">
        <v>2332</v>
      </c>
      <c r="F264" s="1" t="s">
        <v>2332</v>
      </c>
      <c r="J264" s="1" t="s">
        <v>2332</v>
      </c>
      <c r="K264" s="1" t="str">
        <f t="shared" si="9"/>
        <v>true</v>
      </c>
      <c r="L264" s="1" t="s">
        <v>2333</v>
      </c>
      <c r="M264" s="1" t="s">
        <v>1294</v>
      </c>
      <c r="N264" s="1">
        <v>0</v>
      </c>
      <c r="O264" s="1">
        <v>17</v>
      </c>
      <c r="P264" s="1">
        <v>1984</v>
      </c>
      <c r="Q264" s="1">
        <v>2021</v>
      </c>
      <c r="R264" s="1" t="s">
        <v>2124</v>
      </c>
      <c r="T264" s="1" t="s">
        <v>73</v>
      </c>
      <c r="U264" s="1" t="s">
        <v>14</v>
      </c>
      <c r="W264" s="1" t="s">
        <v>20</v>
      </c>
      <c r="X264" s="1">
        <v>1980</v>
      </c>
      <c r="Y264" s="1" t="s">
        <v>79</v>
      </c>
      <c r="AA264" s="1" t="s">
        <v>62</v>
      </c>
      <c r="AB264" s="1" t="s">
        <v>56</v>
      </c>
      <c r="AE264" s="1" t="s">
        <v>56</v>
      </c>
      <c r="AF264" s="1">
        <v>17</v>
      </c>
      <c r="AG264" s="1" t="s">
        <v>110</v>
      </c>
      <c r="AI264" s="1" t="s">
        <v>62</v>
      </c>
      <c r="AN264" s="1" t="s">
        <v>74</v>
      </c>
    </row>
    <row r="265" spans="1:40" x14ac:dyDescent="0.2">
      <c r="A265" s="1" t="s">
        <v>707</v>
      </c>
      <c r="B265" s="1" t="str">
        <f t="shared" si="8"/>
        <v>0267_gold_philippines_quiniput_agm_region_TSTM</v>
      </c>
      <c r="C265" s="1" t="str">
        <f>_xlfn.CONCAT("s",0,RIGHT(A265,3), "_",_xlfn.XLOOKUP(R265,country_code_lookup!$A$1:$A$247,country_code_lookup!$C$1:$C$247),"_", LOWER(LEFT(U265,4)))</f>
        <v>s0267_PHL_gold</v>
      </c>
      <c r="D265" s="1" t="str">
        <f>IF(OR(F265="NA",RIGHT(E265,4)="TSTM"), _xlfn.CONCAT("pTSTM_", C265), _xlfn.CONCAT(_xlfn.XLOOKUP(F265,profile_data!$C$2:$C$174,profile_data!$B$2:$B$174), "_",C265))</f>
        <v>pTSTM_s0267_PHL_gold</v>
      </c>
      <c r="E265" s="1" t="s">
        <v>2337</v>
      </c>
      <c r="F265" s="1" t="s">
        <v>77</v>
      </c>
      <c r="K265" s="1" t="str">
        <f t="shared" si="9"/>
        <v>false</v>
      </c>
      <c r="R265" s="1" t="s">
        <v>2124</v>
      </c>
      <c r="T265" s="1" t="s">
        <v>73</v>
      </c>
      <c r="U265" s="1" t="s">
        <v>14</v>
      </c>
      <c r="X265" s="1">
        <v>2008</v>
      </c>
      <c r="Y265" s="1" t="s">
        <v>80</v>
      </c>
    </row>
    <row r="266" spans="1:40" x14ac:dyDescent="0.2">
      <c r="A266" s="1" t="s">
        <v>708</v>
      </c>
      <c r="B266" s="1" t="str">
        <f t="shared" si="8"/>
        <v>0268_gold_philippines_quiniput_downstream_agm_region_TSTM</v>
      </c>
      <c r="C266" s="1" t="str">
        <f>_xlfn.CONCAT("s",0,RIGHT(A266,3), "_",_xlfn.XLOOKUP(R266,country_code_lookup!$A$1:$A$247,country_code_lookup!$C$1:$C$247),"_", LOWER(LEFT(U266,4)))</f>
        <v>s0268_PHL_gold</v>
      </c>
      <c r="D266" s="1" t="str">
        <f>IF(OR(F266="NA",RIGHT(E266,4)="TSTM"), _xlfn.CONCAT("pTSTM_", C266), _xlfn.CONCAT(_xlfn.XLOOKUP(F266,profile_data!$C$2:$C$174,profile_data!$B$2:$B$174), "_",C266))</f>
        <v>pTSTM_s0268_PHL_gold</v>
      </c>
      <c r="E266" s="1" t="s">
        <v>2334</v>
      </c>
      <c r="F266" s="1" t="s">
        <v>77</v>
      </c>
      <c r="K266" s="1" t="str">
        <f t="shared" si="9"/>
        <v>false</v>
      </c>
      <c r="R266" s="1" t="s">
        <v>2124</v>
      </c>
      <c r="T266" s="1" t="s">
        <v>73</v>
      </c>
      <c r="U266" s="1" t="s">
        <v>14</v>
      </c>
      <c r="X266" s="1">
        <v>2008</v>
      </c>
      <c r="Y266" s="1" t="s">
        <v>80</v>
      </c>
    </row>
    <row r="267" spans="1:40" x14ac:dyDescent="0.2">
      <c r="A267" s="1" t="s">
        <v>709</v>
      </c>
      <c r="B267" s="1" t="str">
        <f t="shared" si="8"/>
        <v>0269_gold_russia_koryak_plateau</v>
      </c>
      <c r="C267" s="1" t="str">
        <f>_xlfn.CONCAT("s",0,RIGHT(A267,3), "_",_xlfn.XLOOKUP(R267,country_code_lookup!$A$1:$A$247,country_code_lookup!$C$1:$C$247),"_", LOWER(LEFT(U267,4)))</f>
        <v>s0269_RUS_gold</v>
      </c>
      <c r="D267" s="1" t="str">
        <f>IF(OR(F267="NA",RIGHT(E267,4)="TSTM"), _xlfn.CONCAT("pTSTM_", C267), _xlfn.CONCAT(_xlfn.XLOOKUP(F267,profile_data!$C$2:$C$174,profile_data!$B$2:$B$174), "_",C267))</f>
        <v>p0077_RUS_s0269_RUS_gold</v>
      </c>
      <c r="E267" s="1" t="s">
        <v>749</v>
      </c>
      <c r="F267" s="1" t="s">
        <v>749</v>
      </c>
      <c r="J267" s="1" t="s">
        <v>749</v>
      </c>
      <c r="K267" s="1" t="str">
        <f t="shared" si="9"/>
        <v>true</v>
      </c>
      <c r="L267" s="1" t="s">
        <v>1121</v>
      </c>
      <c r="M267" s="1" t="s">
        <v>1295</v>
      </c>
      <c r="N267" s="1">
        <v>0</v>
      </c>
      <c r="O267" s="1">
        <v>95</v>
      </c>
      <c r="P267" s="1">
        <v>1984</v>
      </c>
      <c r="Q267" s="1">
        <v>2021</v>
      </c>
      <c r="R267" s="1" t="s">
        <v>632</v>
      </c>
      <c r="T267" s="1" t="s">
        <v>12</v>
      </c>
      <c r="U267" s="1" t="s">
        <v>14</v>
      </c>
      <c r="X267" s="1">
        <v>1996</v>
      </c>
      <c r="Y267" s="1" t="s">
        <v>80</v>
      </c>
      <c r="AA267" s="1" t="s">
        <v>62</v>
      </c>
      <c r="AB267" s="1" t="s">
        <v>56</v>
      </c>
      <c r="AE267" s="1" t="s">
        <v>56</v>
      </c>
      <c r="AF267" s="1">
        <v>95</v>
      </c>
      <c r="AG267" s="1" t="s">
        <v>110</v>
      </c>
      <c r="AI267" s="1" t="s">
        <v>56</v>
      </c>
      <c r="AJ267" s="1">
        <v>95</v>
      </c>
      <c r="AK267" s="1" t="s">
        <v>110</v>
      </c>
      <c r="AN267" s="1" t="s">
        <v>750</v>
      </c>
    </row>
    <row r="268" spans="1:40" x14ac:dyDescent="0.2">
      <c r="A268" s="1" t="s">
        <v>710</v>
      </c>
      <c r="B268" s="1" t="str">
        <f t="shared" si="8"/>
        <v>0270_gold_russia_reka_bolshoy_pit_agm_region</v>
      </c>
      <c r="C268" s="1" t="str">
        <f>_xlfn.CONCAT("s",0,RIGHT(A268,3), "_",_xlfn.XLOOKUP(R268,country_code_lookup!$A$1:$A$247,country_code_lookup!$C$1:$C$247),"_", LOWER(LEFT(U268,4)))</f>
        <v>s0270_RUS_gold</v>
      </c>
      <c r="D268" s="1" t="str">
        <f>IF(OR(F268="NA",RIGHT(E268,4)="TSTM"), _xlfn.CONCAT("pTSTM_", C268), _xlfn.CONCAT(_xlfn.XLOOKUP(F268,profile_data!$C$2:$C$174,profile_data!$B$2:$B$174), "_",C268))</f>
        <v>p0075_RUS_s0270_RUS_gold</v>
      </c>
      <c r="E268" s="1" t="s">
        <v>600</v>
      </c>
      <c r="F268" s="1" t="s">
        <v>600</v>
      </c>
      <c r="J268" s="1" t="s">
        <v>600</v>
      </c>
      <c r="K268" s="1" t="str">
        <f t="shared" si="9"/>
        <v>true</v>
      </c>
      <c r="L268" s="1" t="s">
        <v>1122</v>
      </c>
      <c r="M268" s="1" t="s">
        <v>1296</v>
      </c>
      <c r="N268" s="1">
        <v>0</v>
      </c>
      <c r="O268" s="1">
        <v>46</v>
      </c>
      <c r="P268" s="1">
        <v>1984</v>
      </c>
      <c r="Q268" s="1">
        <v>2021</v>
      </c>
      <c r="R268" s="1" t="s">
        <v>632</v>
      </c>
      <c r="T268" s="1" t="s">
        <v>12</v>
      </c>
      <c r="U268" s="1" t="s">
        <v>14</v>
      </c>
      <c r="X268" s="1">
        <v>1980</v>
      </c>
      <c r="Y268" s="1" t="s">
        <v>79</v>
      </c>
      <c r="AA268" s="1" t="s">
        <v>56</v>
      </c>
      <c r="AB268" s="1" t="s">
        <v>56</v>
      </c>
      <c r="AE268" s="1" t="s">
        <v>56</v>
      </c>
      <c r="AF268" s="1">
        <v>46</v>
      </c>
      <c r="AG268" s="1" t="s">
        <v>110</v>
      </c>
      <c r="AM268" s="1" t="s">
        <v>1370</v>
      </c>
      <c r="AN268" s="1" t="s">
        <v>599</v>
      </c>
    </row>
    <row r="269" spans="1:40" x14ac:dyDescent="0.2">
      <c r="A269" s="1" t="s">
        <v>711</v>
      </c>
      <c r="B269" s="1" t="str">
        <f t="shared" si="8"/>
        <v>0271_gold_russia_reka_bolshoy_pit_partizansk_agm_region</v>
      </c>
      <c r="C269" s="1" t="str">
        <f>_xlfn.CONCAT("s",0,RIGHT(A269,3), "_",_xlfn.XLOOKUP(R269,country_code_lookup!$A$1:$A$247,country_code_lookup!$C$1:$C$247),"_", LOWER(LEFT(U269,4)))</f>
        <v>s0271_RUS_gold</v>
      </c>
      <c r="D269" s="1" t="str">
        <f>IF(OR(F269="NA",RIGHT(E269,4)="TSTM"), _xlfn.CONCAT("pTSTM_", C269), _xlfn.CONCAT(_xlfn.XLOOKUP(F269,profile_data!$C$2:$C$174,profile_data!$B$2:$B$174), "_",C269))</f>
        <v>p0076_RUS_s0271_RUS_gold</v>
      </c>
      <c r="E269" s="1" t="s">
        <v>601</v>
      </c>
      <c r="F269" s="1" t="s">
        <v>601</v>
      </c>
      <c r="G269" s="1" t="s">
        <v>600</v>
      </c>
      <c r="J269" s="1" t="s">
        <v>601</v>
      </c>
      <c r="K269" s="1" t="str">
        <f t="shared" si="9"/>
        <v>true</v>
      </c>
      <c r="L269" s="1" t="s">
        <v>1326</v>
      </c>
      <c r="M269" s="1" t="s">
        <v>1327</v>
      </c>
      <c r="N269" s="1">
        <v>0</v>
      </c>
      <c r="O269" s="1">
        <v>46</v>
      </c>
      <c r="P269" s="1">
        <v>1984</v>
      </c>
      <c r="Q269" s="1">
        <v>2021</v>
      </c>
      <c r="R269" s="1" t="s">
        <v>632</v>
      </c>
      <c r="T269" s="1" t="s">
        <v>12</v>
      </c>
      <c r="U269" s="1" t="s">
        <v>14</v>
      </c>
      <c r="X269" s="1">
        <v>1980</v>
      </c>
      <c r="Y269" s="1" t="s">
        <v>79</v>
      </c>
      <c r="AA269" s="1" t="s">
        <v>62</v>
      </c>
      <c r="AB269" s="1" t="s">
        <v>56</v>
      </c>
      <c r="AI269" s="1" t="s">
        <v>56</v>
      </c>
      <c r="AJ269" s="1">
        <v>68</v>
      </c>
      <c r="AK269" s="1" t="s">
        <v>110</v>
      </c>
      <c r="AL269" s="1" t="s">
        <v>83</v>
      </c>
      <c r="AN269" s="1" t="s">
        <v>599</v>
      </c>
    </row>
    <row r="270" spans="1:40" x14ac:dyDescent="0.2">
      <c r="A270" s="1" t="s">
        <v>712</v>
      </c>
      <c r="B270" s="1" t="str">
        <f t="shared" si="8"/>
        <v>0272_gold_russia_reka_zolotoy_kitat_agm_region</v>
      </c>
      <c r="C270" s="1" t="str">
        <f>_xlfn.CONCAT("s",0,RIGHT(A270,3), "_",_xlfn.XLOOKUP(R270,country_code_lookup!$A$1:$A$247,country_code_lookup!$C$1:$C$247),"_", LOWER(LEFT(U270,4)))</f>
        <v>s0272_RUS_gold</v>
      </c>
      <c r="D270" s="1" t="e">
        <f>IF(OR(F270="NA",RIGHT(E270,4)="TSTM"), _xlfn.CONCAT("pTSTM_", C270), _xlfn.CONCAT(_xlfn.XLOOKUP(F270,profile_data!$C$2:$C$174,profile_data!$B$2:$B$174), "_",C270))</f>
        <v>#N/A</v>
      </c>
      <c r="E270" s="1" t="s">
        <v>603</v>
      </c>
      <c r="F270" s="1" t="s">
        <v>603</v>
      </c>
      <c r="J270" s="6" t="s">
        <v>603</v>
      </c>
      <c r="K270" s="1" t="str">
        <f t="shared" si="9"/>
        <v>true</v>
      </c>
      <c r="L270" s="6" t="s">
        <v>1328</v>
      </c>
      <c r="M270" s="6" t="s">
        <v>1638</v>
      </c>
      <c r="N270" s="1">
        <v>0</v>
      </c>
      <c r="O270" s="1">
        <v>46</v>
      </c>
      <c r="P270" s="1">
        <v>1984</v>
      </c>
      <c r="Q270" s="1">
        <v>2005</v>
      </c>
      <c r="R270" s="1" t="s">
        <v>632</v>
      </c>
      <c r="T270" s="1" t="s">
        <v>12</v>
      </c>
      <c r="U270" s="1" t="s">
        <v>14</v>
      </c>
      <c r="X270" s="1">
        <v>1980</v>
      </c>
      <c r="Y270" s="1" t="s">
        <v>79</v>
      </c>
      <c r="AA270" s="1" t="s">
        <v>62</v>
      </c>
      <c r="AB270" s="1" t="s">
        <v>56</v>
      </c>
      <c r="AN270" s="1" t="s">
        <v>599</v>
      </c>
    </row>
    <row r="271" spans="1:40" x14ac:dyDescent="0.2">
      <c r="A271" s="1" t="s">
        <v>713</v>
      </c>
      <c r="B271" s="1" t="str">
        <f t="shared" si="8"/>
        <v>0273_gold_russia_tumnin_agm_region_TSTM</v>
      </c>
      <c r="C271" s="1" t="str">
        <f>_xlfn.CONCAT("s",0,RIGHT(A271,3), "_",_xlfn.XLOOKUP(R271,country_code_lookup!$A$1:$A$247,country_code_lookup!$C$1:$C$247),"_", LOWER(LEFT(U271,4)))</f>
        <v>s0273_RUS_gold</v>
      </c>
      <c r="D271" s="1" t="str">
        <f>IF(OR(F271="NA",RIGHT(E271,4)="TSTM"), _xlfn.CONCAT("pTSTM_", C271), _xlfn.CONCAT(_xlfn.XLOOKUP(F271,profile_data!$C$2:$C$174,profile_data!$B$2:$B$174), "_",C271))</f>
        <v>pTSTM_s0273_RUS_gold</v>
      </c>
      <c r="E271" s="1" t="s">
        <v>626</v>
      </c>
      <c r="F271" s="1" t="s">
        <v>77</v>
      </c>
      <c r="K271" s="1" t="str">
        <f t="shared" si="9"/>
        <v>false</v>
      </c>
      <c r="R271" s="1" t="s">
        <v>632</v>
      </c>
      <c r="T271" s="1" t="s">
        <v>12</v>
      </c>
      <c r="U271" s="1" t="s">
        <v>14</v>
      </c>
      <c r="X271" s="1">
        <v>1987</v>
      </c>
      <c r="Y271" s="1" t="s">
        <v>79</v>
      </c>
      <c r="AN271" s="1" t="s">
        <v>627</v>
      </c>
    </row>
    <row r="272" spans="1:40" x14ac:dyDescent="0.2">
      <c r="A272" s="1" t="s">
        <v>714</v>
      </c>
      <c r="B272" s="1" t="str">
        <f t="shared" si="8"/>
        <v>0274_gold_russia_tumnin_tributary_agm_region_TSTM</v>
      </c>
      <c r="C272" s="1" t="str">
        <f>_xlfn.CONCAT("s",0,RIGHT(A272,3), "_",_xlfn.XLOOKUP(R272,country_code_lookup!$A$1:$A$247,country_code_lookup!$C$1:$C$247),"_", LOWER(LEFT(U272,4)))</f>
        <v>s0274_RUS_gold</v>
      </c>
      <c r="D272" s="1" t="str">
        <f>IF(OR(F272="NA",RIGHT(E272,4)="TSTM"), _xlfn.CONCAT("pTSTM_", C272), _xlfn.CONCAT(_xlfn.XLOOKUP(F272,profile_data!$C$2:$C$174,profile_data!$B$2:$B$174), "_",C272))</f>
        <v>pTSTM_s0274_RUS_gold</v>
      </c>
      <c r="E272" s="1" t="s">
        <v>628</v>
      </c>
      <c r="F272" s="1" t="s">
        <v>77</v>
      </c>
      <c r="K272" s="1" t="str">
        <f t="shared" si="9"/>
        <v>false</v>
      </c>
      <c r="R272" s="1" t="s">
        <v>632</v>
      </c>
      <c r="T272" s="1" t="s">
        <v>12</v>
      </c>
      <c r="U272" s="1" t="s">
        <v>14</v>
      </c>
      <c r="X272" s="1">
        <v>1987</v>
      </c>
      <c r="Y272" s="1" t="s">
        <v>79</v>
      </c>
      <c r="AN272" s="1" t="s">
        <v>627</v>
      </c>
    </row>
    <row r="273" spans="1:40" x14ac:dyDescent="0.2">
      <c r="A273" s="1" t="s">
        <v>715</v>
      </c>
      <c r="B273" s="1" t="str">
        <f t="shared" si="8"/>
        <v>0275_gold_russia_yenisei_novaya_agm_region</v>
      </c>
      <c r="C273" s="1" t="str">
        <f>_xlfn.CONCAT("s",0,RIGHT(A273,3), "_",_xlfn.XLOOKUP(R273,country_code_lookup!$A$1:$A$247,country_code_lookup!$C$1:$C$247),"_", LOWER(LEFT(U273,4)))</f>
        <v>s0275_RUS_gold</v>
      </c>
      <c r="D273" s="1" t="str">
        <f>IF(OR(F273="NA",RIGHT(E273,4)="TSTM"), _xlfn.CONCAT("pTSTM_", C273), _xlfn.CONCAT(_xlfn.XLOOKUP(F273,profile_data!$C$2:$C$174,profile_data!$B$2:$B$174), "_",C273))</f>
        <v>p0078_RUS_s0275_RUS_gold</v>
      </c>
      <c r="E273" s="1" t="s">
        <v>598</v>
      </c>
      <c r="F273" s="1" t="s">
        <v>598</v>
      </c>
      <c r="J273" s="1" t="s">
        <v>598</v>
      </c>
      <c r="K273" s="1" t="str">
        <f t="shared" si="9"/>
        <v>true</v>
      </c>
      <c r="L273" s="1" t="s">
        <v>1123</v>
      </c>
      <c r="M273" s="1" t="s">
        <v>1297</v>
      </c>
      <c r="N273" s="1">
        <v>0</v>
      </c>
      <c r="P273" s="1">
        <v>1984</v>
      </c>
      <c r="Q273" s="1">
        <v>2005</v>
      </c>
      <c r="R273" s="1" t="s">
        <v>632</v>
      </c>
      <c r="T273" s="1" t="s">
        <v>12</v>
      </c>
      <c r="U273" s="1" t="s">
        <v>14</v>
      </c>
      <c r="X273" s="1">
        <v>1980</v>
      </c>
      <c r="Y273" s="1" t="s">
        <v>79</v>
      </c>
      <c r="AA273" s="1" t="s">
        <v>62</v>
      </c>
      <c r="AB273" s="1" t="s">
        <v>56</v>
      </c>
      <c r="AN273" s="1" t="s">
        <v>599</v>
      </c>
    </row>
    <row r="274" spans="1:40" x14ac:dyDescent="0.2">
      <c r="A274" s="1" t="s">
        <v>716</v>
      </c>
      <c r="B274" s="1" t="str">
        <f t="shared" si="8"/>
        <v>0276_gold_russia_yenisei_yuzhno_agm_region</v>
      </c>
      <c r="C274" s="1" t="str">
        <f>_xlfn.CONCAT("s",0,RIGHT(A274,3), "_",_xlfn.XLOOKUP(R274,country_code_lookup!$A$1:$A$247,country_code_lookup!$C$1:$C$247),"_", LOWER(LEFT(U274,4)))</f>
        <v>s0276_RUS_gold</v>
      </c>
      <c r="D274" s="1" t="str">
        <f>IF(OR(F274="NA",RIGHT(E274,4)="TSTM"), _xlfn.CONCAT("pTSTM_", C274), _xlfn.CONCAT(_xlfn.XLOOKUP(F274,profile_data!$C$2:$C$174,profile_data!$B$2:$B$174), "_",C274))</f>
        <v>p0079_RUS_s0276_RUS_gold</v>
      </c>
      <c r="E274" s="1" t="s">
        <v>602</v>
      </c>
      <c r="F274" s="1" t="s">
        <v>602</v>
      </c>
      <c r="J274" s="1" t="s">
        <v>598</v>
      </c>
      <c r="K274" s="1" t="str">
        <f t="shared" si="9"/>
        <v>false</v>
      </c>
      <c r="L274" s="1" t="s">
        <v>1329</v>
      </c>
      <c r="M274" s="1" t="s">
        <v>1330</v>
      </c>
      <c r="N274" s="1">
        <v>0</v>
      </c>
      <c r="P274" s="1">
        <v>1984</v>
      </c>
      <c r="Q274" s="1">
        <v>2010</v>
      </c>
      <c r="R274" s="1" t="s">
        <v>632</v>
      </c>
      <c r="T274" s="1" t="s">
        <v>12</v>
      </c>
      <c r="U274" s="1" t="s">
        <v>14</v>
      </c>
      <c r="X274" s="1">
        <v>1980</v>
      </c>
      <c r="Y274" s="1" t="s">
        <v>79</v>
      </c>
      <c r="AA274" s="1" t="s">
        <v>62</v>
      </c>
      <c r="AB274" s="1" t="s">
        <v>56</v>
      </c>
      <c r="AN274" s="1" t="s">
        <v>599</v>
      </c>
    </row>
    <row r="275" spans="1:40" x14ac:dyDescent="0.2">
      <c r="A275" s="1" t="s">
        <v>717</v>
      </c>
      <c r="B275" s="1" t="str">
        <f t="shared" si="8"/>
        <v>0277_gold_rwanda_sebeya_river_agm_region_TSTM</v>
      </c>
      <c r="C275" s="1" t="str">
        <f>_xlfn.CONCAT("s",0,RIGHT(A275,3), "_",_xlfn.XLOOKUP(R275,country_code_lookup!$A$1:$A$247,country_code_lookup!$C$1:$C$247),"_", LOWER(LEFT(U275,4)))</f>
        <v>s0277_RWA_gold</v>
      </c>
      <c r="D275" s="1" t="str">
        <f>IF(OR(F275="NA",RIGHT(E275,4)="TSTM"), _xlfn.CONCAT("pTSTM_", C275), _xlfn.CONCAT(_xlfn.XLOOKUP(F275,profile_data!$C$2:$C$174,profile_data!$B$2:$B$174), "_",C275))</f>
        <v>pTSTM_s0277_RWA_gold</v>
      </c>
      <c r="E275" s="1" t="s">
        <v>897</v>
      </c>
      <c r="F275" s="1" t="s">
        <v>77</v>
      </c>
      <c r="K275" s="1" t="str">
        <f t="shared" si="9"/>
        <v>false</v>
      </c>
      <c r="R275" s="1" t="s">
        <v>898</v>
      </c>
      <c r="T275" s="1" t="s">
        <v>617</v>
      </c>
      <c r="U275" s="1" t="s">
        <v>14</v>
      </c>
      <c r="X275" s="1">
        <v>2013</v>
      </c>
      <c r="Y275" s="1" t="s">
        <v>79</v>
      </c>
      <c r="AN275" s="1" t="s">
        <v>899</v>
      </c>
    </row>
    <row r="276" spans="1:40" x14ac:dyDescent="0.2">
      <c r="A276" s="1" t="s">
        <v>718</v>
      </c>
      <c r="B276" s="1" t="str">
        <f t="shared" si="8"/>
        <v>0278_gold_rwanda_sebeya_river_upper_agm_region_TSTM</v>
      </c>
      <c r="C276" s="1" t="str">
        <f>_xlfn.CONCAT("s",0,RIGHT(A276,3), "_",_xlfn.XLOOKUP(R276,country_code_lookup!$A$1:$A$247,country_code_lookup!$C$1:$C$247),"_", LOWER(LEFT(U276,4)))</f>
        <v>s0278_RWA_gold</v>
      </c>
      <c r="D276" s="1" t="str">
        <f>IF(OR(F276="NA",RIGHT(E276,4)="TSTM"), _xlfn.CONCAT("pTSTM_", C276), _xlfn.CONCAT(_xlfn.XLOOKUP(F276,profile_data!$C$2:$C$174,profile_data!$B$2:$B$174), "_",C276))</f>
        <v>pTSTM_s0278_RWA_gold</v>
      </c>
      <c r="E276" s="1" t="s">
        <v>896</v>
      </c>
      <c r="F276" s="1" t="s">
        <v>77</v>
      </c>
      <c r="K276" s="1" t="str">
        <f t="shared" si="9"/>
        <v>false</v>
      </c>
      <c r="R276" s="1" t="s">
        <v>898</v>
      </c>
      <c r="T276" s="1" t="s">
        <v>617</v>
      </c>
      <c r="U276" s="1" t="s">
        <v>14</v>
      </c>
      <c r="X276" s="1">
        <v>1989</v>
      </c>
      <c r="Y276" s="1" t="s">
        <v>80</v>
      </c>
      <c r="AN276" s="1" t="s">
        <v>899</v>
      </c>
    </row>
    <row r="277" spans="1:40" x14ac:dyDescent="0.2">
      <c r="A277" s="1" t="s">
        <v>719</v>
      </c>
      <c r="B277" s="1" t="str">
        <f t="shared" si="8"/>
        <v>0279_gold_senegal_river_gambie_agm_region_TSTM</v>
      </c>
      <c r="C277" s="1" t="str">
        <f>_xlfn.CONCAT("s",0,RIGHT(A277,3), "_",_xlfn.XLOOKUP(R277,country_code_lookup!$A$1:$A$247,country_code_lookup!$C$1:$C$247),"_", LOWER(LEFT(U277,4)))</f>
        <v>s0279_SEN_gold</v>
      </c>
      <c r="D277" s="1" t="str">
        <f>IF(OR(F277="NA",RIGHT(E277,4)="TSTM"), _xlfn.CONCAT("pTSTM_", C277), _xlfn.CONCAT(_xlfn.XLOOKUP(F277,profile_data!$C$2:$C$174,profile_data!$B$2:$B$174), "_",C277))</f>
        <v>pTSTM_s0279_SEN_gold</v>
      </c>
      <c r="E277" s="1" t="s">
        <v>622</v>
      </c>
      <c r="F277" s="1" t="s">
        <v>77</v>
      </c>
      <c r="K277" s="1" t="str">
        <f t="shared" si="9"/>
        <v>false</v>
      </c>
      <c r="R277" s="1" t="s">
        <v>623</v>
      </c>
      <c r="T277" s="1" t="s">
        <v>617</v>
      </c>
      <c r="U277" s="1" t="s">
        <v>14</v>
      </c>
      <c r="X277" s="1">
        <v>2010</v>
      </c>
      <c r="Y277" s="1" t="s">
        <v>415</v>
      </c>
      <c r="AA277" s="1" t="s">
        <v>62</v>
      </c>
      <c r="AB277" s="1" t="s">
        <v>62</v>
      </c>
      <c r="AN277" s="1" t="s">
        <v>624</v>
      </c>
    </row>
    <row r="278" spans="1:40" x14ac:dyDescent="0.2">
      <c r="A278" s="1" t="s">
        <v>720</v>
      </c>
      <c r="B278" s="1" t="str">
        <f t="shared" si="8"/>
        <v>0280_gold_sierra_leone_sewa_river_agm_region</v>
      </c>
      <c r="C278" s="1" t="str">
        <f>_xlfn.CONCAT("s",0,RIGHT(A278,3), "_",_xlfn.XLOOKUP(R278,country_code_lookup!$A$1:$A$247,country_code_lookup!$C$1:$C$247),"_", LOWER(LEFT(U278,4)))</f>
        <v>s0280_SLE_gold</v>
      </c>
      <c r="D278" s="1" t="str">
        <f>IF(OR(F278="NA",RIGHT(E278,4)="TSTM"), _xlfn.CONCAT("pTSTM_", C278), _xlfn.CONCAT(_xlfn.XLOOKUP(F278,profile_data!$C$2:$C$174,profile_data!$B$2:$B$174), "_",C278))</f>
        <v>p0045_SLE_s0280_SLE_gold</v>
      </c>
      <c r="E278" s="1" t="s">
        <v>615</v>
      </c>
      <c r="F278" s="1" t="s">
        <v>964</v>
      </c>
      <c r="J278" s="1" t="s">
        <v>964</v>
      </c>
      <c r="K278" s="1" t="str">
        <f t="shared" si="9"/>
        <v>true</v>
      </c>
      <c r="L278" s="1" t="s">
        <v>1124</v>
      </c>
      <c r="M278" s="1" t="s">
        <v>1298</v>
      </c>
      <c r="N278" s="1">
        <v>0</v>
      </c>
      <c r="P278" s="1">
        <v>1984</v>
      </c>
      <c r="Q278" s="1">
        <v>2004</v>
      </c>
      <c r="R278" s="1" t="s">
        <v>616</v>
      </c>
      <c r="T278" s="1" t="s">
        <v>617</v>
      </c>
      <c r="U278" s="1" t="s">
        <v>14</v>
      </c>
      <c r="V278" s="1" t="s">
        <v>618</v>
      </c>
      <c r="X278" s="1">
        <v>2005</v>
      </c>
      <c r="Y278" s="1" t="s">
        <v>80</v>
      </c>
      <c r="AA278" s="1" t="s">
        <v>62</v>
      </c>
      <c r="AB278" s="1" t="s">
        <v>56</v>
      </c>
      <c r="AN278" s="1" t="s">
        <v>619</v>
      </c>
    </row>
    <row r="279" spans="1:40" x14ac:dyDescent="0.2">
      <c r="A279" s="1" t="s">
        <v>721</v>
      </c>
      <c r="B279" s="1" t="str">
        <f t="shared" si="8"/>
        <v>0281_gold_sierra_leone_pampan_river_gold_diamond_region</v>
      </c>
      <c r="C279" s="1" t="str">
        <f>_xlfn.CONCAT("s",0,RIGHT(A279,3), "_",_xlfn.XLOOKUP(R279,country_code_lookup!$A$1:$A$247,country_code_lookup!$C$1:$C$247),"_", LOWER(LEFT(U279,4)))</f>
        <v>s0281_SLE_gold</v>
      </c>
      <c r="D279" s="1" t="str">
        <f>IF(OR(F279="NA",RIGHT(E279,4)="TSTM"), _xlfn.CONCAT("pTSTM_", C279), _xlfn.CONCAT(_xlfn.XLOOKUP(F279,profile_data!$C$2:$C$174,profile_data!$B$2:$B$174), "_",C279))</f>
        <v>p0046_SLE_s0281_SLE_gold</v>
      </c>
      <c r="E279" s="1" t="s">
        <v>965</v>
      </c>
      <c r="F279" s="1" t="s">
        <v>965</v>
      </c>
      <c r="J279" s="1" t="s">
        <v>965</v>
      </c>
      <c r="K279" s="1" t="str">
        <f t="shared" si="9"/>
        <v>true</v>
      </c>
      <c r="L279" s="1" t="s">
        <v>1125</v>
      </c>
      <c r="M279" s="1" t="s">
        <v>1299</v>
      </c>
      <c r="N279" s="1">
        <v>0</v>
      </c>
      <c r="P279" s="1">
        <v>1984</v>
      </c>
      <c r="Q279" s="1">
        <v>2012</v>
      </c>
      <c r="R279" s="1" t="s">
        <v>616</v>
      </c>
      <c r="T279" s="1" t="s">
        <v>617</v>
      </c>
      <c r="U279" s="1" t="s">
        <v>14</v>
      </c>
      <c r="X279" s="1">
        <v>2013</v>
      </c>
      <c r="Y279" s="1" t="s">
        <v>79</v>
      </c>
    </row>
    <row r="280" spans="1:40" x14ac:dyDescent="0.2">
      <c r="A280" s="1" t="s">
        <v>722</v>
      </c>
      <c r="B280" s="1" t="str">
        <f t="shared" si="8"/>
        <v>0282_gold_suriname_aeroplane_konde_agm_region</v>
      </c>
      <c r="C280" s="1" t="str">
        <f>_xlfn.CONCAT("s",0,RIGHT(A280,3), "_",_xlfn.XLOOKUP(R280,country_code_lookup!$A$1:$A$247,country_code_lookup!$C$1:$C$247),"_", LOWER(LEFT(U280,4)))</f>
        <v>s0282_SUR_gold</v>
      </c>
      <c r="D280" s="1" t="str">
        <f>IF(OR(F280="NA",RIGHT(E280,4)="TSTM"), _xlfn.CONCAT("pTSTM_", C280), _xlfn.CONCAT(_xlfn.XLOOKUP(F280,profile_data!$C$2:$C$174,profile_data!$B$2:$B$174), "_",C280))</f>
        <v>p0159_SUR_s0282_SUR_gold</v>
      </c>
      <c r="E280" s="1" t="s">
        <v>966</v>
      </c>
      <c r="F280" s="1" t="s">
        <v>966</v>
      </c>
      <c r="G280" s="1" t="s">
        <v>459</v>
      </c>
      <c r="J280" s="1" t="s">
        <v>966</v>
      </c>
      <c r="K280" s="1" t="str">
        <f t="shared" si="9"/>
        <v>true</v>
      </c>
      <c r="L280" s="1" t="s">
        <v>1126</v>
      </c>
      <c r="M280" s="1" t="s">
        <v>1300</v>
      </c>
      <c r="N280" s="1">
        <v>0</v>
      </c>
      <c r="P280" s="1">
        <v>1984</v>
      </c>
      <c r="Q280" s="1">
        <v>2007</v>
      </c>
      <c r="R280" s="1" t="s">
        <v>337</v>
      </c>
      <c r="T280" s="1" t="s">
        <v>328</v>
      </c>
      <c r="U280" s="1" t="s">
        <v>14</v>
      </c>
      <c r="X280" s="1">
        <v>2008</v>
      </c>
      <c r="Y280" s="1" t="s">
        <v>79</v>
      </c>
      <c r="AA280" s="1" t="s">
        <v>62</v>
      </c>
      <c r="AB280" s="1" t="s">
        <v>56</v>
      </c>
      <c r="AI280" s="1" t="s">
        <v>56</v>
      </c>
      <c r="AJ280" s="1">
        <v>252</v>
      </c>
      <c r="AK280" s="1" t="s">
        <v>110</v>
      </c>
      <c r="AN280" s="1" t="s">
        <v>948</v>
      </c>
    </row>
    <row r="281" spans="1:40" x14ac:dyDescent="0.2">
      <c r="A281" s="1" t="s">
        <v>723</v>
      </c>
      <c r="B281" s="1" t="str">
        <f t="shared" si="8"/>
        <v>0283_gold_suriname_babel_agm_region_TSTM</v>
      </c>
      <c r="C281" s="1" t="str">
        <f>_xlfn.CONCAT("s",0,RIGHT(A281,3), "_",_xlfn.XLOOKUP(R281,country_code_lookup!$A$1:$A$247,country_code_lookup!$C$1:$C$247),"_", LOWER(LEFT(U281,4)))</f>
        <v>s0283_SUR_gold</v>
      </c>
      <c r="D281" s="1" t="str">
        <f>IF(OR(F281="NA",RIGHT(E281,4)="TSTM"), _xlfn.CONCAT("pTSTM_", C281), _xlfn.CONCAT(_xlfn.XLOOKUP(F281,profile_data!$C$2:$C$174,profile_data!$B$2:$B$174), "_",C281))</f>
        <v>pTSTM_s0283_SUR_gold</v>
      </c>
      <c r="E281" s="1" t="s">
        <v>344</v>
      </c>
      <c r="F281" s="1" t="s">
        <v>459</v>
      </c>
      <c r="J281" s="1" t="s">
        <v>459</v>
      </c>
      <c r="K281" s="1" t="str">
        <f t="shared" si="9"/>
        <v>true</v>
      </c>
      <c r="L281" s="1" t="s">
        <v>1127</v>
      </c>
      <c r="M281" s="1" t="s">
        <v>1303</v>
      </c>
      <c r="N281" s="1">
        <v>329</v>
      </c>
      <c r="P281" s="1">
        <v>1984</v>
      </c>
      <c r="Q281" s="1">
        <v>1993</v>
      </c>
      <c r="R281" s="1" t="s">
        <v>337</v>
      </c>
      <c r="T281" s="1" t="s">
        <v>328</v>
      </c>
      <c r="U281" s="1" t="s">
        <v>14</v>
      </c>
      <c r="X281" s="1">
        <v>1994</v>
      </c>
      <c r="Y281" s="1" t="s">
        <v>79</v>
      </c>
      <c r="AC281" s="1">
        <v>150</v>
      </c>
      <c r="AD281" s="1" t="s">
        <v>76</v>
      </c>
      <c r="AJ281" s="1">
        <v>329</v>
      </c>
      <c r="AK281" s="1" t="s">
        <v>110</v>
      </c>
    </row>
    <row r="282" spans="1:40" x14ac:dyDescent="0.2">
      <c r="A282" s="1" t="s">
        <v>724</v>
      </c>
      <c r="B282" s="1" t="str">
        <f t="shared" si="8"/>
        <v>0284_gold_suriname_brokolonka_agm_region</v>
      </c>
      <c r="C282" s="1" t="str">
        <f>_xlfn.CONCAT("s",0,RIGHT(A282,3), "_",_xlfn.XLOOKUP(R282,country_code_lookup!$A$1:$A$247,country_code_lookup!$C$1:$C$247),"_", LOWER(LEFT(U282,4)))</f>
        <v>s0284_SUR_gold</v>
      </c>
      <c r="D282" s="1" t="str">
        <f>IF(OR(F282="NA",RIGHT(E282,4)="TSTM"), _xlfn.CONCAT("pTSTM_", C282), _xlfn.CONCAT(_xlfn.XLOOKUP(F282,profile_data!$C$2:$C$174,profile_data!$B$2:$B$174), "_",C282))</f>
        <v>p0160_SUR_s0284_SUR_gold</v>
      </c>
      <c r="E282" s="1" t="s">
        <v>343</v>
      </c>
      <c r="F282" s="1" t="s">
        <v>343</v>
      </c>
      <c r="J282" s="1" t="s">
        <v>343</v>
      </c>
      <c r="K282" s="1" t="str">
        <f t="shared" si="9"/>
        <v>true</v>
      </c>
      <c r="L282" s="1" t="s">
        <v>1128</v>
      </c>
      <c r="M282" s="1" t="s">
        <v>1301</v>
      </c>
      <c r="N282" s="1">
        <v>0</v>
      </c>
      <c r="P282" s="1">
        <v>1984</v>
      </c>
      <c r="Q282" s="1">
        <v>1993</v>
      </c>
      <c r="R282" s="1" t="s">
        <v>337</v>
      </c>
      <c r="T282" s="1" t="s">
        <v>328</v>
      </c>
      <c r="U282" s="1" t="s">
        <v>14</v>
      </c>
      <c r="X282" s="1">
        <v>1994</v>
      </c>
      <c r="Y282" s="1" t="s">
        <v>79</v>
      </c>
      <c r="AA282" s="1" t="s">
        <v>62</v>
      </c>
      <c r="AB282" s="1" t="s">
        <v>62</v>
      </c>
      <c r="AE282" s="1" t="s">
        <v>56</v>
      </c>
      <c r="AF282" s="1">
        <v>33</v>
      </c>
      <c r="AG282" s="1" t="s">
        <v>110</v>
      </c>
      <c r="AN282" s="1" t="s">
        <v>347</v>
      </c>
    </row>
    <row r="283" spans="1:40" x14ac:dyDescent="0.2">
      <c r="A283" s="1" t="s">
        <v>725</v>
      </c>
      <c r="B283" s="1" t="str">
        <f t="shared" si="8"/>
        <v>0285_gold_suriname_brokopondo_agm_region</v>
      </c>
      <c r="C283" s="1" t="str">
        <f>_xlfn.CONCAT("s",0,RIGHT(A283,3), "_",_xlfn.XLOOKUP(R283,country_code_lookup!$A$1:$A$247,country_code_lookup!$C$1:$C$247),"_", LOWER(LEFT(U283,4)))</f>
        <v>s0285_SUR_gold</v>
      </c>
      <c r="D283" s="1" t="str">
        <f>IF(OR(F283="NA",RIGHT(E283,4)="TSTM"), _xlfn.CONCAT("pTSTM_", C283), _xlfn.CONCAT(_xlfn.XLOOKUP(F283,profile_data!$C$2:$C$174,profile_data!$B$2:$B$174), "_",C283))</f>
        <v>p0163_SUR_s0285_SUR_gold</v>
      </c>
      <c r="E283" s="1" t="s">
        <v>336</v>
      </c>
      <c r="F283" s="1" t="s">
        <v>338</v>
      </c>
      <c r="J283" s="1" t="s">
        <v>338</v>
      </c>
      <c r="K283" s="1" t="str">
        <f t="shared" si="9"/>
        <v>true</v>
      </c>
      <c r="L283" s="1" t="s">
        <v>1129</v>
      </c>
      <c r="M283" s="1" t="s">
        <v>337</v>
      </c>
      <c r="N283" s="1">
        <v>0</v>
      </c>
      <c r="P283" s="1">
        <v>1984</v>
      </c>
      <c r="Q283" s="1">
        <v>1992</v>
      </c>
      <c r="R283" s="1" t="s">
        <v>337</v>
      </c>
      <c r="T283" s="1" t="s">
        <v>328</v>
      </c>
      <c r="U283" s="1" t="s">
        <v>14</v>
      </c>
      <c r="X283" s="1">
        <v>1993</v>
      </c>
      <c r="Y283" s="1" t="s">
        <v>79</v>
      </c>
      <c r="AA283" s="1" t="s">
        <v>56</v>
      </c>
      <c r="AB283" s="1" t="s">
        <v>56</v>
      </c>
      <c r="AC283" s="1">
        <v>150</v>
      </c>
      <c r="AD283" s="1" t="s">
        <v>76</v>
      </c>
      <c r="AE283" s="1" t="s">
        <v>62</v>
      </c>
      <c r="AN283" s="1" t="s">
        <v>2371</v>
      </c>
    </row>
    <row r="284" spans="1:40" x14ac:dyDescent="0.2">
      <c r="A284" s="1" t="s">
        <v>726</v>
      </c>
      <c r="B284" s="1" t="str">
        <f t="shared" si="8"/>
        <v>0286_gold_suriname_brownsweg_agm_region_TSTM</v>
      </c>
      <c r="C284" s="1" t="str">
        <f>_xlfn.CONCAT("s",0,RIGHT(A284,3), "_",_xlfn.XLOOKUP(R284,country_code_lookup!$A$1:$A$247,country_code_lookup!$C$1:$C$247),"_", LOWER(LEFT(U284,4)))</f>
        <v>s0286_SUR_gold</v>
      </c>
      <c r="D284" s="1" t="str">
        <f>IF(OR(F284="NA",RIGHT(E284,4)="TSTM"), _xlfn.CONCAT("pTSTM_", C284), _xlfn.CONCAT(_xlfn.XLOOKUP(F284,profile_data!$C$2:$C$174,profile_data!$B$2:$B$174), "_",C284))</f>
        <v>pTSTM_s0286_SUR_gold</v>
      </c>
      <c r="E284" s="1" t="s">
        <v>341</v>
      </c>
      <c r="F284" s="1" t="s">
        <v>77</v>
      </c>
      <c r="K284" s="1" t="str">
        <f t="shared" si="9"/>
        <v>false</v>
      </c>
      <c r="R284" s="1" t="s">
        <v>337</v>
      </c>
      <c r="T284" s="1" t="s">
        <v>328</v>
      </c>
      <c r="U284" s="1" t="s">
        <v>14</v>
      </c>
      <c r="X284" s="1">
        <v>1996</v>
      </c>
      <c r="Y284" s="1" t="s">
        <v>79</v>
      </c>
      <c r="AC284" s="1">
        <v>30</v>
      </c>
      <c r="AD284" s="1" t="s">
        <v>76</v>
      </c>
      <c r="AN284" s="1" t="s">
        <v>342</v>
      </c>
    </row>
    <row r="285" spans="1:40" x14ac:dyDescent="0.2">
      <c r="A285" s="1" t="s">
        <v>727</v>
      </c>
      <c r="B285" s="1" t="str">
        <f t="shared" si="8"/>
        <v>0287_gold_suriname_gran_creek_agm_region</v>
      </c>
      <c r="C285" s="1" t="str">
        <f>_xlfn.CONCAT("s",0,RIGHT(A285,3), "_",_xlfn.XLOOKUP(R285,country_code_lookup!$A$1:$A$247,country_code_lookup!$C$1:$C$247),"_", LOWER(LEFT(U285,4)))</f>
        <v>s0287_SUR_gold</v>
      </c>
      <c r="D285" s="1" t="str">
        <f>IF(OR(F285="NA",RIGHT(E285,4)="TSTM"), _xlfn.CONCAT("pTSTM_", C285), _xlfn.CONCAT(_xlfn.XLOOKUP(F285,profile_data!$C$2:$C$174,profile_data!$B$2:$B$174), "_",C285))</f>
        <v>p0161_SUR_s0287_SUR_gold</v>
      </c>
      <c r="E285" s="1" t="s">
        <v>340</v>
      </c>
      <c r="F285" s="1" t="s">
        <v>340</v>
      </c>
      <c r="J285" s="1" t="s">
        <v>340</v>
      </c>
      <c r="K285" s="1" t="str">
        <f t="shared" si="9"/>
        <v>true</v>
      </c>
      <c r="L285" s="1" t="s">
        <v>1130</v>
      </c>
      <c r="M285" s="1" t="s">
        <v>1302</v>
      </c>
      <c r="N285" s="1">
        <v>0</v>
      </c>
      <c r="P285" s="1">
        <v>1984</v>
      </c>
      <c r="Q285" s="1">
        <v>1995</v>
      </c>
      <c r="R285" s="1" t="s">
        <v>337</v>
      </c>
      <c r="T285" s="1" t="s">
        <v>328</v>
      </c>
      <c r="U285" s="1" t="s">
        <v>14</v>
      </c>
      <c r="X285" s="1">
        <v>1996</v>
      </c>
      <c r="Y285" s="1" t="s">
        <v>79</v>
      </c>
      <c r="AA285" s="1" t="s">
        <v>62</v>
      </c>
      <c r="AB285" s="1" t="s">
        <v>56</v>
      </c>
      <c r="AC285" s="1">
        <v>200</v>
      </c>
      <c r="AD285" s="1" t="s">
        <v>76</v>
      </c>
      <c r="AE285" s="1" t="s">
        <v>62</v>
      </c>
      <c r="AN285" s="1" t="s">
        <v>339</v>
      </c>
    </row>
    <row r="286" spans="1:40" x14ac:dyDescent="0.2">
      <c r="A286" s="1" t="s">
        <v>728</v>
      </c>
      <c r="B286" s="1" t="str">
        <f t="shared" si="8"/>
        <v>0288_gold_suriname_lawa_river_agm_region</v>
      </c>
      <c r="C286" s="1" t="str">
        <f>_xlfn.CONCAT("s",0,RIGHT(A286,3), "_",_xlfn.XLOOKUP(R286,country_code_lookup!$A$1:$A$247,country_code_lookup!$C$1:$C$247),"_", LOWER(LEFT(U286,4)))</f>
        <v>s0288_SUR_gold</v>
      </c>
      <c r="D286" s="1" t="str">
        <f>IF(OR(F286="NA",RIGHT(E286,4)="TSTM"), _xlfn.CONCAT("pTSTM_", C286), _xlfn.CONCAT(_xlfn.XLOOKUP(F286,profile_data!$C$2:$C$174,profile_data!$B$2:$B$174), "_",C286))</f>
        <v>p0162_SUR_s0288_SUR_gold</v>
      </c>
      <c r="E286" s="1" t="s">
        <v>459</v>
      </c>
      <c r="F286" s="1" t="s">
        <v>459</v>
      </c>
      <c r="J286" s="1" t="s">
        <v>459</v>
      </c>
      <c r="K286" s="1" t="str">
        <f t="shared" si="9"/>
        <v>true</v>
      </c>
      <c r="L286" s="1" t="s">
        <v>1127</v>
      </c>
      <c r="M286" s="1" t="s">
        <v>1303</v>
      </c>
      <c r="N286" s="1">
        <v>0</v>
      </c>
      <c r="P286" s="1">
        <v>1984</v>
      </c>
      <c r="Q286" s="1">
        <v>1994</v>
      </c>
      <c r="R286" s="1" t="s">
        <v>337</v>
      </c>
      <c r="T286" s="1" t="s">
        <v>328</v>
      </c>
      <c r="U286" s="1" t="s">
        <v>14</v>
      </c>
      <c r="X286" s="1">
        <v>2011</v>
      </c>
      <c r="Y286" s="1" t="s">
        <v>79</v>
      </c>
      <c r="AA286" s="1" t="s">
        <v>56</v>
      </c>
      <c r="AB286" s="1" t="s">
        <v>56</v>
      </c>
      <c r="AN286" s="1" t="s">
        <v>949</v>
      </c>
    </row>
    <row r="287" spans="1:40" x14ac:dyDescent="0.2">
      <c r="A287" s="1" t="s">
        <v>729</v>
      </c>
      <c r="B287" s="1" t="str">
        <f t="shared" si="8"/>
        <v>0289_gold_suriname_maripasoula_agm_region</v>
      </c>
      <c r="C287" s="1" t="str">
        <f>_xlfn.CONCAT("s",0,RIGHT(A287,3), "_",_xlfn.XLOOKUP(R287,country_code_lookup!$A$1:$A$247,country_code_lookup!$C$1:$C$247),"_", LOWER(LEFT(U287,4)))</f>
        <v>s0289_SUR_gold</v>
      </c>
      <c r="D287" s="1" t="str">
        <f>IF(OR(F287="NA",RIGHT(E287,4)="TSTM"), _xlfn.CONCAT("pTSTM_", C287), _xlfn.CONCAT(_xlfn.XLOOKUP(F287,profile_data!$C$2:$C$174,profile_data!$B$2:$B$174), "_",C287))</f>
        <v>p0162_SUR_s0289_SUR_gold</v>
      </c>
      <c r="E287" s="1" t="s">
        <v>458</v>
      </c>
      <c r="F287" s="1" t="s">
        <v>459</v>
      </c>
      <c r="J287" s="1" t="s">
        <v>459</v>
      </c>
      <c r="K287" s="1" t="str">
        <f t="shared" si="9"/>
        <v>true</v>
      </c>
      <c r="L287" s="1" t="s">
        <v>1127</v>
      </c>
      <c r="M287" s="1" t="s">
        <v>1303</v>
      </c>
      <c r="N287" s="1">
        <v>0</v>
      </c>
      <c r="P287" s="1">
        <v>1984</v>
      </c>
      <c r="Q287" s="1">
        <v>1994</v>
      </c>
      <c r="R287" s="1" t="s">
        <v>337</v>
      </c>
      <c r="T287" s="1" t="s">
        <v>328</v>
      </c>
      <c r="U287" s="1" t="s">
        <v>14</v>
      </c>
      <c r="X287" s="1">
        <v>1995</v>
      </c>
      <c r="Y287" s="1" t="s">
        <v>79</v>
      </c>
      <c r="AA287" s="1" t="s">
        <v>56</v>
      </c>
      <c r="AB287" s="1" t="s">
        <v>56</v>
      </c>
      <c r="AI287" s="1" t="s">
        <v>56</v>
      </c>
      <c r="AJ287" s="1">
        <v>125</v>
      </c>
      <c r="AK287" s="1" t="s">
        <v>110</v>
      </c>
      <c r="AN287" s="1" t="s">
        <v>950</v>
      </c>
    </row>
    <row r="288" spans="1:40" x14ac:dyDescent="0.2">
      <c r="A288" s="1" t="s">
        <v>730</v>
      </c>
      <c r="B288" s="1" t="str">
        <f t="shared" si="8"/>
        <v>0290_gold_suriname_suriname_river_agm_region</v>
      </c>
      <c r="C288" s="1" t="str">
        <f>_xlfn.CONCAT("s",0,RIGHT(A288,3), "_",_xlfn.XLOOKUP(R288,country_code_lookup!$A$1:$A$247,country_code_lookup!$C$1:$C$247),"_", LOWER(LEFT(U288,4)))</f>
        <v>s0290_SUR_gold</v>
      </c>
      <c r="D288" s="1" t="str">
        <f>IF(OR(F288="NA",RIGHT(E288,4)="TSTM"), _xlfn.CONCAT("pTSTM_", C288), _xlfn.CONCAT(_xlfn.XLOOKUP(F288,profile_data!$C$2:$C$174,profile_data!$B$2:$B$174), "_",C288))</f>
        <v>p0163_SUR_s0290_SUR_gold</v>
      </c>
      <c r="E288" s="1" t="s">
        <v>338</v>
      </c>
      <c r="F288" s="1" t="s">
        <v>338</v>
      </c>
      <c r="J288" s="1" t="s">
        <v>338</v>
      </c>
      <c r="K288" s="1" t="str">
        <f t="shared" si="9"/>
        <v>true</v>
      </c>
      <c r="L288" s="1" t="s">
        <v>1129</v>
      </c>
      <c r="M288" s="1" t="s">
        <v>337</v>
      </c>
      <c r="N288" s="1">
        <v>0</v>
      </c>
      <c r="P288" s="1">
        <v>1984</v>
      </c>
      <c r="Q288" s="1">
        <v>1992</v>
      </c>
      <c r="R288" s="1" t="s">
        <v>337</v>
      </c>
      <c r="T288" s="1" t="s">
        <v>328</v>
      </c>
      <c r="U288" s="1" t="s">
        <v>14</v>
      </c>
      <c r="X288" s="1">
        <v>2003</v>
      </c>
      <c r="Y288" s="1" t="s">
        <v>79</v>
      </c>
      <c r="AA288" s="1" t="s">
        <v>62</v>
      </c>
      <c r="AB288" s="1" t="s">
        <v>56</v>
      </c>
      <c r="AN288" s="1" t="s">
        <v>805</v>
      </c>
    </row>
    <row r="289" spans="1:40" x14ac:dyDescent="0.2">
      <c r="A289" s="1" t="s">
        <v>731</v>
      </c>
      <c r="B289" s="1" t="str">
        <f t="shared" si="8"/>
        <v>0291_gold_tanzania_songea_agm_region_TSTM</v>
      </c>
      <c r="C289" s="1" t="str">
        <f>_xlfn.CONCAT("s",0,RIGHT(A289,3), "_",_xlfn.XLOOKUP(R289,country_code_lookup!$A$1:$A$247,country_code_lookup!$C$1:$C$247),"_", LOWER(LEFT(U289,4)))</f>
        <v>s0291_TZA_gold</v>
      </c>
      <c r="D289" s="1" t="str">
        <f>IF(OR(F289="NA",RIGHT(E289,4)="TSTM"), _xlfn.CONCAT("pTSTM_", C289), _xlfn.CONCAT(_xlfn.XLOOKUP(F289,profile_data!$C$2:$C$174,profile_data!$B$2:$B$174), "_",C289))</f>
        <v>pTSTM_s0291_TZA_gold</v>
      </c>
      <c r="E289" s="1" t="s">
        <v>923</v>
      </c>
      <c r="F289" s="1" t="s">
        <v>77</v>
      </c>
      <c r="K289" s="1" t="str">
        <f t="shared" si="9"/>
        <v>false</v>
      </c>
      <c r="R289" s="1" t="s">
        <v>924</v>
      </c>
      <c r="T289" s="1" t="s">
        <v>617</v>
      </c>
      <c r="U289" s="1" t="s">
        <v>14</v>
      </c>
      <c r="X289" s="1">
        <v>2010</v>
      </c>
      <c r="Y289" s="1" t="s">
        <v>415</v>
      </c>
      <c r="AN289" s="1" t="s">
        <v>925</v>
      </c>
    </row>
    <row r="290" spans="1:40" x14ac:dyDescent="0.2">
      <c r="A290" s="1" t="s">
        <v>732</v>
      </c>
      <c r="B290" s="1" t="str">
        <f t="shared" si="8"/>
        <v>0292_gold_venezuela_cantarrana_agm_region</v>
      </c>
      <c r="C290" s="1" t="str">
        <f>_xlfn.CONCAT("s",0,RIGHT(A290,3), "_",_xlfn.XLOOKUP(R290,country_code_lookup!$A$1:$A$247,country_code_lookup!$C$1:$C$247),"_", LOWER(LEFT(U290,4)))</f>
        <v>s0292_VEN_gold</v>
      </c>
      <c r="D290" s="1" t="str">
        <f>IF(OR(F290="NA",RIGHT(E290,4)="TSTM"), _xlfn.CONCAT("pTSTM_", C290), _xlfn.CONCAT(_xlfn.XLOOKUP(F290,profile_data!$C$2:$C$174,profile_data!$B$2:$B$174), "_",C290))</f>
        <v>p0169_VEN_s0292_VEN_gold</v>
      </c>
      <c r="E290" s="1" t="s">
        <v>803</v>
      </c>
      <c r="F290" s="1" t="s">
        <v>804</v>
      </c>
      <c r="G290" s="1" t="s">
        <v>462</v>
      </c>
      <c r="J290" s="1" t="s">
        <v>804</v>
      </c>
      <c r="K290" s="1" t="str">
        <f t="shared" si="9"/>
        <v>true</v>
      </c>
      <c r="L290" s="1" t="s">
        <v>1131</v>
      </c>
      <c r="M290" s="1" t="s">
        <v>1304</v>
      </c>
      <c r="N290" s="1">
        <v>0</v>
      </c>
      <c r="P290" s="1">
        <v>1984</v>
      </c>
      <c r="Q290" s="1">
        <v>1992</v>
      </c>
      <c r="R290" s="1" t="s">
        <v>360</v>
      </c>
      <c r="T290" s="1" t="s">
        <v>328</v>
      </c>
      <c r="U290" s="1" t="s">
        <v>14</v>
      </c>
      <c r="X290" s="1">
        <v>1993</v>
      </c>
      <c r="Y290" s="1" t="s">
        <v>79</v>
      </c>
      <c r="AA290" s="1" t="s">
        <v>62</v>
      </c>
      <c r="AB290" s="1" t="s">
        <v>56</v>
      </c>
      <c r="AN290" s="1" t="s">
        <v>2366</v>
      </c>
    </row>
    <row r="291" spans="1:40" x14ac:dyDescent="0.2">
      <c r="A291" s="1" t="s">
        <v>733</v>
      </c>
      <c r="B291" s="1" t="str">
        <f t="shared" si="8"/>
        <v>0293_gold_venezuela_chicanan_river_las_claritas_agm_region</v>
      </c>
      <c r="C291" s="1" t="str">
        <f>_xlfn.CONCAT("s",0,RIGHT(A291,3), "_",_xlfn.XLOOKUP(R291,country_code_lookup!$A$1:$A$247,country_code_lookup!$C$1:$C$247),"_", LOWER(LEFT(U291,4)))</f>
        <v>s0293_VEN_gold</v>
      </c>
      <c r="D291" s="1" t="str">
        <f>IF(OR(F291="NA",RIGHT(E291,4)="TSTM"), _xlfn.CONCAT("pTSTM_", C291), _xlfn.CONCAT(_xlfn.XLOOKUP(F291,profile_data!$C$2:$C$174,profile_data!$B$2:$B$174), "_",C291))</f>
        <v>p0166_VEN_s0293_VEN_gold</v>
      </c>
      <c r="E291" s="1" t="s">
        <v>375</v>
      </c>
      <c r="F291" s="1" t="s">
        <v>376</v>
      </c>
      <c r="G291" s="1" t="s">
        <v>354</v>
      </c>
      <c r="J291" s="1" t="s">
        <v>376</v>
      </c>
      <c r="K291" s="1" t="str">
        <f t="shared" si="9"/>
        <v>true</v>
      </c>
      <c r="L291" s="1" t="s">
        <v>1133</v>
      </c>
      <c r="M291" s="1" t="s">
        <v>1305</v>
      </c>
      <c r="N291" s="1">
        <v>0</v>
      </c>
      <c r="P291" s="1">
        <v>1995</v>
      </c>
      <c r="Q291" s="1">
        <v>2000</v>
      </c>
      <c r="R291" s="1" t="s">
        <v>360</v>
      </c>
      <c r="T291" s="1" t="s">
        <v>328</v>
      </c>
      <c r="U291" s="1" t="s">
        <v>14</v>
      </c>
      <c r="X291" s="1">
        <v>1980</v>
      </c>
      <c r="Y291" s="1" t="s">
        <v>79</v>
      </c>
      <c r="AA291" s="1" t="s">
        <v>56</v>
      </c>
      <c r="AB291" s="1" t="s">
        <v>56</v>
      </c>
      <c r="AC291" s="1">
        <v>230</v>
      </c>
      <c r="AD291" s="1" t="s">
        <v>76</v>
      </c>
      <c r="AE291" s="1" t="s">
        <v>62</v>
      </c>
      <c r="AI291" s="1" t="s">
        <v>62</v>
      </c>
      <c r="AN291" s="1" t="s">
        <v>377</v>
      </c>
    </row>
    <row r="292" spans="1:40" x14ac:dyDescent="0.2">
      <c r="A292" s="1" t="s">
        <v>734</v>
      </c>
      <c r="B292" s="1" t="str">
        <f t="shared" si="8"/>
        <v>0294_gold_venezuela_chicanan_trib_cuaicuru_agm_region</v>
      </c>
      <c r="C292" s="1" t="str">
        <f>_xlfn.CONCAT("s",0,RIGHT(A292,3), "_",_xlfn.XLOOKUP(R292,country_code_lookup!$A$1:$A$247,country_code_lookup!$C$1:$C$247),"_", LOWER(LEFT(U292,4)))</f>
        <v>s0294_VEN_gold</v>
      </c>
      <c r="D292" s="1" t="str">
        <f>IF(OR(F292="NA",RIGHT(E292,4)="TSTM"), _xlfn.CONCAT("pTSTM_", C292), _xlfn.CONCAT(_xlfn.XLOOKUP(F292,profile_data!$C$2:$C$174,profile_data!$B$2:$B$174), "_",C292))</f>
        <v>p0167_VEN_s0294_VEN_gold</v>
      </c>
      <c r="E292" s="1" t="s">
        <v>378</v>
      </c>
      <c r="F292" s="1" t="s">
        <v>379</v>
      </c>
      <c r="G292" s="1" t="s">
        <v>376</v>
      </c>
      <c r="J292" s="1" t="s">
        <v>379</v>
      </c>
      <c r="K292" s="1" t="str">
        <f t="shared" si="9"/>
        <v>true</v>
      </c>
      <c r="L292" s="1" t="s">
        <v>1132</v>
      </c>
      <c r="M292" s="1" t="s">
        <v>1306</v>
      </c>
      <c r="N292" s="1">
        <v>0</v>
      </c>
      <c r="P292" s="1">
        <v>1984</v>
      </c>
      <c r="Q292" s="1">
        <v>2003</v>
      </c>
      <c r="R292" s="1" t="s">
        <v>360</v>
      </c>
      <c r="T292" s="1" t="s">
        <v>328</v>
      </c>
      <c r="U292" s="1" t="s">
        <v>14</v>
      </c>
      <c r="X292" s="1">
        <v>2004</v>
      </c>
      <c r="Y292" s="1" t="s">
        <v>80</v>
      </c>
      <c r="AA292" s="1" t="s">
        <v>62</v>
      </c>
      <c r="AB292" s="1" t="s">
        <v>56</v>
      </c>
      <c r="AC292" s="1">
        <v>50</v>
      </c>
      <c r="AD292" s="1" t="s">
        <v>76</v>
      </c>
      <c r="AE292" s="1" t="s">
        <v>62</v>
      </c>
      <c r="AI292" s="1" t="s">
        <v>56</v>
      </c>
      <c r="AJ292" s="1">
        <v>44</v>
      </c>
      <c r="AK292" s="1" t="s">
        <v>110</v>
      </c>
      <c r="AL292" s="1" t="s">
        <v>83</v>
      </c>
      <c r="AN292" s="1" t="s">
        <v>380</v>
      </c>
    </row>
    <row r="293" spans="1:40" x14ac:dyDescent="0.2">
      <c r="A293" s="1" t="s">
        <v>735</v>
      </c>
      <c r="B293" s="1" t="str">
        <f t="shared" si="8"/>
        <v>0295_gold_venezuela_cuyuni_upper_agm_region</v>
      </c>
      <c r="C293" s="1" t="str">
        <f>_xlfn.CONCAT("s",0,RIGHT(A293,3), "_",_xlfn.XLOOKUP(R293,country_code_lookup!$A$1:$A$247,country_code_lookup!$C$1:$C$247),"_", LOWER(LEFT(U293,4)))</f>
        <v>s0295_VEN_gold</v>
      </c>
      <c r="D293" s="1" t="str">
        <f>IF(OR(F293="NA",RIGHT(E293,4)="TSTM"), _xlfn.CONCAT("pTSTM_", C293), _xlfn.CONCAT(_xlfn.XLOOKUP(F293,profile_data!$C$2:$C$174,profile_data!$B$2:$B$174), "_",C293))</f>
        <v>p0168_VEN_s0295_VEN_gold</v>
      </c>
      <c r="E293" s="1" t="s">
        <v>381</v>
      </c>
      <c r="F293" s="1" t="s">
        <v>381</v>
      </c>
      <c r="G293" s="1" t="s">
        <v>376</v>
      </c>
      <c r="J293" s="1" t="s">
        <v>381</v>
      </c>
      <c r="K293" s="1" t="str">
        <f t="shared" si="9"/>
        <v>true</v>
      </c>
      <c r="L293" s="1" t="s">
        <v>1134</v>
      </c>
      <c r="M293" s="1" t="s">
        <v>1210</v>
      </c>
      <c r="N293" s="1">
        <v>0</v>
      </c>
      <c r="P293" s="1">
        <v>1984</v>
      </c>
      <c r="Q293" s="1">
        <v>2000</v>
      </c>
      <c r="R293" s="1" t="s">
        <v>360</v>
      </c>
      <c r="T293" s="1" t="s">
        <v>328</v>
      </c>
      <c r="U293" s="1" t="s">
        <v>14</v>
      </c>
      <c r="X293" s="1">
        <v>1980</v>
      </c>
      <c r="Y293" s="1" t="s">
        <v>80</v>
      </c>
      <c r="AA293" s="1" t="s">
        <v>56</v>
      </c>
      <c r="AB293" s="1" t="s">
        <v>56</v>
      </c>
      <c r="AC293" s="1">
        <v>75</v>
      </c>
      <c r="AD293" s="1" t="s">
        <v>76</v>
      </c>
      <c r="AE293" s="1" t="s">
        <v>62</v>
      </c>
      <c r="AI293" s="1" t="s">
        <v>56</v>
      </c>
      <c r="AJ293" s="1">
        <v>97</v>
      </c>
      <c r="AK293" s="1" t="s">
        <v>110</v>
      </c>
      <c r="AL293" s="1" t="s">
        <v>83</v>
      </c>
      <c r="AN293" s="1" t="s">
        <v>382</v>
      </c>
    </row>
    <row r="294" spans="1:40" x14ac:dyDescent="0.2">
      <c r="A294" s="1" t="s">
        <v>736</v>
      </c>
      <c r="B294" s="1" t="str">
        <f t="shared" si="8"/>
        <v>0296_gold_venezuela_guarento_agm_region</v>
      </c>
      <c r="C294" s="1" t="str">
        <f>_xlfn.CONCAT("s",0,RIGHT(A294,3), "_",_xlfn.XLOOKUP(R294,country_code_lookup!$A$1:$A$247,country_code_lookup!$C$1:$C$247),"_", LOWER(LEFT(U294,4)))</f>
        <v>s0296_VEN_gold</v>
      </c>
      <c r="D294" s="1" t="str">
        <f>IF(OR(F294="NA",RIGHT(E294,4)="TSTM"), _xlfn.CONCAT("pTSTM_", C294), _xlfn.CONCAT(_xlfn.XLOOKUP(F294,profile_data!$C$2:$C$174,profile_data!$B$2:$B$174), "_",C294))</f>
        <v>p0168_VEN_s0296_VEN_gold</v>
      </c>
      <c r="E294" s="1" t="s">
        <v>383</v>
      </c>
      <c r="F294" s="1" t="s">
        <v>381</v>
      </c>
      <c r="G294" s="1" t="s">
        <v>376</v>
      </c>
      <c r="J294" s="1" t="s">
        <v>381</v>
      </c>
      <c r="K294" s="1" t="str">
        <f t="shared" si="9"/>
        <v>true</v>
      </c>
      <c r="L294" s="1" t="s">
        <v>1134</v>
      </c>
      <c r="M294" s="1" t="s">
        <v>1210</v>
      </c>
      <c r="N294" s="1">
        <v>0</v>
      </c>
      <c r="P294" s="1">
        <v>1984</v>
      </c>
      <c r="Q294" s="1">
        <v>2000</v>
      </c>
      <c r="R294" s="1" t="s">
        <v>360</v>
      </c>
      <c r="T294" s="1" t="s">
        <v>328</v>
      </c>
      <c r="U294" s="1" t="s">
        <v>14</v>
      </c>
      <c r="X294" s="1">
        <v>1987</v>
      </c>
      <c r="Y294" s="1" t="s">
        <v>80</v>
      </c>
      <c r="AA294" s="1" t="s">
        <v>56</v>
      </c>
      <c r="AB294" s="1" t="s">
        <v>56</v>
      </c>
      <c r="AC294" s="1">
        <v>200</v>
      </c>
      <c r="AD294" s="1" t="s">
        <v>76</v>
      </c>
      <c r="AE294" s="1" t="s">
        <v>62</v>
      </c>
      <c r="AI294" s="1" t="s">
        <v>56</v>
      </c>
      <c r="AJ294" s="1">
        <v>97</v>
      </c>
      <c r="AK294" s="1" t="s">
        <v>110</v>
      </c>
      <c r="AL294" s="1" t="s">
        <v>83</v>
      </c>
      <c r="AN294" s="1" t="s">
        <v>384</v>
      </c>
    </row>
    <row r="295" spans="1:40" x14ac:dyDescent="0.2">
      <c r="A295" s="1" t="s">
        <v>737</v>
      </c>
      <c r="B295" s="1" t="str">
        <f t="shared" si="8"/>
        <v>0297_gold_venezuela_reserva_forestal_agm_region</v>
      </c>
      <c r="C295" s="1" t="str">
        <f>_xlfn.CONCAT("s",0,RIGHT(A295,3), "_",_xlfn.XLOOKUP(R295,country_code_lookup!$A$1:$A$247,country_code_lookup!$C$1:$C$247),"_", LOWER(LEFT(U295,4)))</f>
        <v>s0297_VEN_gold</v>
      </c>
      <c r="D295" s="1" t="str">
        <f>IF(OR(F295="NA",RIGHT(E295,4)="TSTM"), _xlfn.CONCAT("pTSTM_", C295), _xlfn.CONCAT(_xlfn.XLOOKUP(F295,profile_data!$C$2:$C$174,profile_data!$B$2:$B$174), "_",C295))</f>
        <v>p0171_VEN_s0297_VEN_gold</v>
      </c>
      <c r="E295" s="1" t="s">
        <v>359</v>
      </c>
      <c r="F295" s="1" t="s">
        <v>359</v>
      </c>
      <c r="J295" s="1" t="s">
        <v>359</v>
      </c>
      <c r="K295" s="1" t="str">
        <f t="shared" si="9"/>
        <v>true</v>
      </c>
      <c r="L295" s="1" t="s">
        <v>1135</v>
      </c>
      <c r="M295" s="1" t="s">
        <v>1307</v>
      </c>
      <c r="N295" s="1">
        <v>0</v>
      </c>
      <c r="P295" s="1">
        <v>1984</v>
      </c>
      <c r="Q295" s="1">
        <v>2007</v>
      </c>
      <c r="R295" s="1" t="s">
        <v>360</v>
      </c>
      <c r="T295" s="1" t="s">
        <v>328</v>
      </c>
      <c r="U295" s="1" t="s">
        <v>14</v>
      </c>
      <c r="X295" s="1">
        <v>2008</v>
      </c>
      <c r="Y295" s="1" t="s">
        <v>79</v>
      </c>
      <c r="AA295" s="1" t="s">
        <v>56</v>
      </c>
      <c r="AB295" s="1" t="s">
        <v>56</v>
      </c>
      <c r="AC295" s="1">
        <v>100</v>
      </c>
      <c r="AD295" s="1" t="s">
        <v>76</v>
      </c>
      <c r="AE295" s="1" t="s">
        <v>62</v>
      </c>
      <c r="AI295" s="1" t="s">
        <v>62</v>
      </c>
      <c r="AN295" s="1" t="s">
        <v>368</v>
      </c>
    </row>
    <row r="296" spans="1:40" x14ac:dyDescent="0.2">
      <c r="A296" s="1" t="s">
        <v>738</v>
      </c>
      <c r="B296" s="1" t="str">
        <f t="shared" si="8"/>
        <v>0298_gold_venezuela_reserva_forestal_lower_agm_region</v>
      </c>
      <c r="C296" s="1" t="str">
        <f>_xlfn.CONCAT("s",0,RIGHT(A296,3), "_",_xlfn.XLOOKUP(R296,country_code_lookup!$A$1:$A$247,country_code_lookup!$C$1:$C$247),"_", LOWER(LEFT(U296,4)))</f>
        <v>s0298_VEN_gold</v>
      </c>
      <c r="D296" s="1" t="str">
        <f>IF(OR(F296="NA",RIGHT(E296,4)="TSTM"), _xlfn.CONCAT("pTSTM_", C296), _xlfn.CONCAT(_xlfn.XLOOKUP(F296,profile_data!$C$2:$C$174,profile_data!$B$2:$B$174), "_",C296))</f>
        <v>p0171_VEN_s0298_VEN_gold</v>
      </c>
      <c r="E296" s="1" t="s">
        <v>361</v>
      </c>
      <c r="F296" s="1" t="s">
        <v>359</v>
      </c>
      <c r="J296" s="1" t="s">
        <v>359</v>
      </c>
      <c r="K296" s="1" t="str">
        <f t="shared" si="9"/>
        <v>true</v>
      </c>
      <c r="L296" s="1" t="s">
        <v>1135</v>
      </c>
      <c r="M296" s="1" t="s">
        <v>1307</v>
      </c>
      <c r="N296" s="1">
        <v>34</v>
      </c>
      <c r="P296" s="1">
        <v>1984</v>
      </c>
      <c r="Q296" s="1">
        <v>2007</v>
      </c>
      <c r="R296" s="1" t="s">
        <v>360</v>
      </c>
      <c r="T296" s="1" t="s">
        <v>328</v>
      </c>
      <c r="U296" s="1" t="s">
        <v>14</v>
      </c>
      <c r="X296" s="1">
        <v>2012</v>
      </c>
      <c r="Y296" s="1" t="s">
        <v>79</v>
      </c>
      <c r="AA296" s="1" t="s">
        <v>56</v>
      </c>
      <c r="AB296" s="1" t="s">
        <v>56</v>
      </c>
      <c r="AC296" s="1">
        <v>100</v>
      </c>
      <c r="AD296" s="1" t="s">
        <v>76</v>
      </c>
      <c r="AE296" s="1" t="s">
        <v>62</v>
      </c>
      <c r="AI296" s="1" t="s">
        <v>56</v>
      </c>
      <c r="AJ296" s="1">
        <v>34</v>
      </c>
      <c r="AK296" s="1" t="s">
        <v>110</v>
      </c>
      <c r="AN296" s="1" t="s">
        <v>369</v>
      </c>
    </row>
    <row r="297" spans="1:40" x14ac:dyDescent="0.2">
      <c r="A297" s="1" t="s">
        <v>739</v>
      </c>
      <c r="B297" s="1" t="str">
        <f t="shared" si="8"/>
        <v>0299_gold_venezuela_rio_caroni_lower_agm_region</v>
      </c>
      <c r="C297" s="1" t="str">
        <f>_xlfn.CONCAT("s",0,RIGHT(A297,3), "_",_xlfn.XLOOKUP(R297,country_code_lookup!$A$1:$A$247,country_code_lookup!$C$1:$C$247),"_", LOWER(LEFT(U297,4)))</f>
        <v>s0299_VEN_gold</v>
      </c>
      <c r="D297" s="1" t="str">
        <f>IF(OR(F297="NA",RIGHT(E297,4)="TSTM"), _xlfn.CONCAT("pTSTM_", C297), _xlfn.CONCAT(_xlfn.XLOOKUP(F297,profile_data!$C$2:$C$174,profile_data!$B$2:$B$174), "_",C297))</f>
        <v>p0164_VEN_s0299_VEN_gold</v>
      </c>
      <c r="E297" s="1" t="s">
        <v>565</v>
      </c>
      <c r="F297" s="1" t="s">
        <v>462</v>
      </c>
      <c r="J297" s="1" t="s">
        <v>462</v>
      </c>
      <c r="K297" s="1" t="str">
        <f t="shared" si="9"/>
        <v>true</v>
      </c>
      <c r="L297" s="1" t="s">
        <v>1137</v>
      </c>
      <c r="M297" s="1" t="s">
        <v>1308</v>
      </c>
      <c r="N297" s="1">
        <v>0</v>
      </c>
      <c r="P297" s="1">
        <v>1984</v>
      </c>
      <c r="Q297" s="1">
        <v>1990</v>
      </c>
      <c r="R297" s="1" t="s">
        <v>360</v>
      </c>
      <c r="T297" s="1" t="s">
        <v>328</v>
      </c>
      <c r="U297" s="1" t="s">
        <v>14</v>
      </c>
      <c r="X297" s="1">
        <v>1980</v>
      </c>
      <c r="Y297" s="1" t="s">
        <v>80</v>
      </c>
      <c r="AA297" s="1" t="s">
        <v>56</v>
      </c>
      <c r="AB297" s="1" t="s">
        <v>56</v>
      </c>
      <c r="AI297" s="1" t="s">
        <v>56</v>
      </c>
      <c r="AJ297" s="1">
        <v>218</v>
      </c>
      <c r="AK297" s="1" t="s">
        <v>110</v>
      </c>
      <c r="AN297" s="1" t="s">
        <v>566</v>
      </c>
    </row>
    <row r="298" spans="1:40" x14ac:dyDescent="0.2">
      <c r="A298" s="1" t="s">
        <v>740</v>
      </c>
      <c r="B298" s="1" t="str">
        <f t="shared" si="8"/>
        <v>0300_gold_venezuela_rio_caroni_upper_agm_region</v>
      </c>
      <c r="C298" s="1" t="str">
        <f>_xlfn.CONCAT("s",0,RIGHT(A298,3), "_",_xlfn.XLOOKUP(R298,country_code_lookup!$A$1:$A$247,country_code_lookup!$C$1:$C$247),"_", LOWER(LEFT(U298,4)))</f>
        <v>s0300_VEN_gold</v>
      </c>
      <c r="D298" s="1" t="str">
        <f>IF(OR(F298="NA",RIGHT(E298,4)="TSTM"), _xlfn.CONCAT("pTSTM_", C298), _xlfn.CONCAT(_xlfn.XLOOKUP(F298,profile_data!$C$2:$C$174,profile_data!$B$2:$B$174), "_",C298))</f>
        <v>p0165_VEN_s0300_VEN_gold</v>
      </c>
      <c r="E298" s="1" t="s">
        <v>460</v>
      </c>
      <c r="F298" s="1" t="s">
        <v>461</v>
      </c>
      <c r="G298" s="1" t="s">
        <v>462</v>
      </c>
      <c r="J298" s="1" t="s">
        <v>461</v>
      </c>
      <c r="K298" s="1" t="str">
        <f t="shared" si="9"/>
        <v>true</v>
      </c>
      <c r="L298" s="1" t="s">
        <v>1136</v>
      </c>
      <c r="M298" s="1" t="s">
        <v>1309</v>
      </c>
      <c r="N298" s="1">
        <v>0</v>
      </c>
      <c r="P298" s="1">
        <v>1984</v>
      </c>
      <c r="Q298" s="1">
        <v>1994</v>
      </c>
      <c r="R298" s="1" t="s">
        <v>360</v>
      </c>
      <c r="T298" s="1" t="s">
        <v>328</v>
      </c>
      <c r="U298" s="1" t="s">
        <v>14</v>
      </c>
      <c r="X298" s="1">
        <v>1995</v>
      </c>
      <c r="Y298" s="1" t="s">
        <v>80</v>
      </c>
      <c r="AA298" s="1" t="s">
        <v>56</v>
      </c>
      <c r="AB298" s="1" t="s">
        <v>56</v>
      </c>
      <c r="AN298" s="1" t="s">
        <v>951</v>
      </c>
    </row>
    <row r="299" spans="1:40" x14ac:dyDescent="0.2">
      <c r="A299" s="1" t="s">
        <v>937</v>
      </c>
      <c r="B299" s="1" t="str">
        <f t="shared" si="8"/>
        <v>0301_gold_venezuela_rio_paragua_agm_region</v>
      </c>
      <c r="C299" s="1" t="str">
        <f>_xlfn.CONCAT("s",0,RIGHT(A299,3), "_",_xlfn.XLOOKUP(R299,country_code_lookup!$A$1:$A$247,country_code_lookup!$C$1:$C$247),"_", LOWER(LEFT(U299,4)))</f>
        <v>s0301_VEN_gold</v>
      </c>
      <c r="D299" s="1" t="str">
        <f>IF(OR(F299="NA",RIGHT(E299,4)="TSTM"), _xlfn.CONCAT("pTSTM_", C299), _xlfn.CONCAT(_xlfn.XLOOKUP(F299,profile_data!$C$2:$C$174,profile_data!$B$2:$B$174), "_",C299))</f>
        <v>p0170_VEN_s0301_VEN_gold</v>
      </c>
      <c r="E299" s="1" t="s">
        <v>385</v>
      </c>
      <c r="F299" s="1" t="s">
        <v>385</v>
      </c>
      <c r="J299" s="1" t="s">
        <v>385</v>
      </c>
      <c r="K299" s="1" t="str">
        <f t="shared" si="9"/>
        <v>true</v>
      </c>
      <c r="L299" s="1" t="s">
        <v>1138</v>
      </c>
      <c r="M299" s="1" t="s">
        <v>1310</v>
      </c>
      <c r="N299" s="1">
        <v>0</v>
      </c>
      <c r="P299" s="1">
        <v>1984</v>
      </c>
      <c r="Q299" s="1">
        <v>1991</v>
      </c>
      <c r="R299" s="1" t="s">
        <v>360</v>
      </c>
      <c r="T299" s="1" t="s">
        <v>328</v>
      </c>
      <c r="U299" s="1" t="s">
        <v>14</v>
      </c>
      <c r="X299" s="1">
        <v>1992</v>
      </c>
      <c r="Y299" s="1" t="s">
        <v>80</v>
      </c>
      <c r="AA299" s="1" t="s">
        <v>62</v>
      </c>
      <c r="AB299" s="1" t="s">
        <v>56</v>
      </c>
      <c r="AC299" s="1">
        <v>50</v>
      </c>
      <c r="AD299" s="1" t="s">
        <v>76</v>
      </c>
      <c r="AE299" s="1" t="s">
        <v>56</v>
      </c>
      <c r="AF299" s="1">
        <v>48</v>
      </c>
      <c r="AG299" s="1" t="s">
        <v>110</v>
      </c>
      <c r="AI299" s="1" t="s">
        <v>62</v>
      </c>
      <c r="AN299" s="1" t="s">
        <v>386</v>
      </c>
    </row>
    <row r="300" spans="1:40" x14ac:dyDescent="0.2">
      <c r="A300" s="1" t="s">
        <v>938</v>
      </c>
      <c r="B300" s="1" t="str">
        <f t="shared" si="8"/>
        <v>0302_gold_venezuela_rio_yuruari_el_callao_agm_region</v>
      </c>
      <c r="C300" s="1" t="str">
        <f>_xlfn.CONCAT("s",0,RIGHT(A300,3), "_",_xlfn.XLOOKUP(R300,country_code_lookup!$A$1:$A$247,country_code_lookup!$C$1:$C$247),"_", LOWER(LEFT(U300,4)))</f>
        <v>s0302_VEN_gold</v>
      </c>
      <c r="D300" s="1" t="str">
        <f>IF(OR(F300="NA",RIGHT(E300,4)="TSTM"), _xlfn.CONCAT("pTSTM_", C300), _xlfn.CONCAT(_xlfn.XLOOKUP(F300,profile_data!$C$2:$C$174,profile_data!$B$2:$B$174), "_",C300))</f>
        <v>p0173_VEN_s0302_VEN_gold</v>
      </c>
      <c r="E300" s="1" t="s">
        <v>463</v>
      </c>
      <c r="F300" s="1" t="s">
        <v>463</v>
      </c>
      <c r="G300" s="1" t="s">
        <v>381</v>
      </c>
      <c r="J300" s="1" t="s">
        <v>463</v>
      </c>
      <c r="K300" s="1" t="str">
        <f t="shared" si="9"/>
        <v>true</v>
      </c>
      <c r="L300" s="1" t="s">
        <v>1139</v>
      </c>
      <c r="M300" s="1" t="s">
        <v>1311</v>
      </c>
      <c r="N300" s="1">
        <v>0</v>
      </c>
      <c r="P300" s="1">
        <v>1984</v>
      </c>
      <c r="Q300" s="1">
        <v>2012</v>
      </c>
      <c r="R300" s="1" t="s">
        <v>360</v>
      </c>
      <c r="T300" s="1" t="s">
        <v>328</v>
      </c>
      <c r="U300" s="1" t="s">
        <v>14</v>
      </c>
      <c r="X300" s="1">
        <v>1980</v>
      </c>
      <c r="Y300" s="1" t="s">
        <v>79</v>
      </c>
      <c r="AI300" s="1" t="s">
        <v>56</v>
      </c>
      <c r="AJ300" s="1">
        <v>104</v>
      </c>
      <c r="AK300" s="1" t="s">
        <v>110</v>
      </c>
      <c r="AL300" s="1" t="s">
        <v>83</v>
      </c>
      <c r="AN300" s="1" t="s">
        <v>464</v>
      </c>
    </row>
    <row r="301" spans="1:40" x14ac:dyDescent="0.2">
      <c r="A301" s="1" t="s">
        <v>939</v>
      </c>
      <c r="B301" s="1" t="str">
        <f t="shared" si="8"/>
        <v>0303_gold_venezuela_sucre_bolivar_agm_region</v>
      </c>
      <c r="C301" s="1" t="str">
        <f>_xlfn.CONCAT("s",0,RIGHT(A301,3), "_",_xlfn.XLOOKUP(R301,country_code_lookup!$A$1:$A$247,country_code_lookup!$C$1:$C$247),"_", LOWER(LEFT(U301,4)))</f>
        <v>s0303_VEN_gold</v>
      </c>
      <c r="D301" s="1" t="str">
        <f>IF(OR(F301="NA",RIGHT(E301,4)="TSTM"), _xlfn.CONCAT("pTSTM_", C301), _xlfn.CONCAT(_xlfn.XLOOKUP(F301,profile_data!$C$2:$C$174,profile_data!$B$2:$B$174), "_",C301))</f>
        <v>p0172_VEN_s0303_VEN_gold</v>
      </c>
      <c r="E301" s="1" t="s">
        <v>389</v>
      </c>
      <c r="F301" s="1" t="s">
        <v>389</v>
      </c>
      <c r="J301" s="1" t="s">
        <v>389</v>
      </c>
      <c r="K301" s="1" t="str">
        <f t="shared" si="9"/>
        <v>true</v>
      </c>
      <c r="L301" s="1" t="s">
        <v>1140</v>
      </c>
      <c r="M301" s="1" t="s">
        <v>1312</v>
      </c>
      <c r="N301" s="1">
        <v>0</v>
      </c>
      <c r="P301" s="1">
        <v>1984</v>
      </c>
      <c r="Q301" s="1">
        <v>2009</v>
      </c>
      <c r="R301" s="1" t="s">
        <v>360</v>
      </c>
      <c r="T301" s="1" t="s">
        <v>328</v>
      </c>
      <c r="U301" s="1" t="s">
        <v>14</v>
      </c>
      <c r="X301" s="1">
        <v>2010</v>
      </c>
      <c r="Y301" s="1" t="s">
        <v>79</v>
      </c>
      <c r="AA301" s="1" t="s">
        <v>62</v>
      </c>
      <c r="AB301" s="1" t="s">
        <v>56</v>
      </c>
      <c r="AC301" s="1">
        <v>10</v>
      </c>
      <c r="AD301" s="1" t="s">
        <v>76</v>
      </c>
      <c r="AE301" s="1" t="s">
        <v>62</v>
      </c>
      <c r="AI301" s="1" t="s">
        <v>62</v>
      </c>
      <c r="AN301" s="1" t="s">
        <v>390</v>
      </c>
    </row>
    <row r="302" spans="1:40" x14ac:dyDescent="0.2">
      <c r="A302" s="1" t="s">
        <v>955</v>
      </c>
      <c r="B302" s="1" t="str">
        <f t="shared" si="8"/>
        <v>0304_gold_venezuela_yapacana_agm_region_TSTM</v>
      </c>
      <c r="C302" s="1" t="str">
        <f>_xlfn.CONCAT("s",0,RIGHT(A302,3), "_",_xlfn.XLOOKUP(R302,country_code_lookup!$A$1:$A$247,country_code_lookup!$C$1:$C$247),"_", LOWER(LEFT(U302,4)))</f>
        <v>s0304_VEN_gold</v>
      </c>
      <c r="D302" s="1" t="str">
        <f>IF(OR(F302="NA",RIGHT(E302,4)="TSTM"), _xlfn.CONCAT("pTSTM_", C302), _xlfn.CONCAT(_xlfn.XLOOKUP(F302,profile_data!$C$2:$C$174,profile_data!$B$2:$B$174), "_",C302))</f>
        <v>pTSTM_s0304_VEN_gold</v>
      </c>
      <c r="E302" s="1" t="s">
        <v>466</v>
      </c>
      <c r="F302" s="1" t="s">
        <v>77</v>
      </c>
      <c r="K302" s="1" t="str">
        <f t="shared" si="9"/>
        <v>false</v>
      </c>
      <c r="R302" s="1" t="s">
        <v>360</v>
      </c>
      <c r="T302" s="1" t="s">
        <v>328</v>
      </c>
      <c r="U302" s="1" t="s">
        <v>14</v>
      </c>
      <c r="X302" s="1">
        <v>2013</v>
      </c>
      <c r="Y302" s="1" t="s">
        <v>79</v>
      </c>
      <c r="AN302" s="1" t="s">
        <v>467</v>
      </c>
    </row>
    <row r="303" spans="1:40" x14ac:dyDescent="0.2">
      <c r="A303" s="1" t="s">
        <v>962</v>
      </c>
      <c r="B303" s="1" t="str">
        <f t="shared" si="8"/>
        <v>0305_gold_venezuela_yapacana_south_agm_region_TSTM</v>
      </c>
      <c r="C303" s="1" t="str">
        <f>_xlfn.CONCAT("s",0,RIGHT(A303,3), "_",_xlfn.XLOOKUP(R303,country_code_lookup!$A$1:$A$247,country_code_lookup!$C$1:$C$247),"_", LOWER(LEFT(U303,4)))</f>
        <v>s0305_VEN_gold</v>
      </c>
      <c r="D303" s="1" t="str">
        <f>IF(OR(F303="NA",RIGHT(E303,4)="TSTM"), _xlfn.CONCAT("pTSTM_", C303), _xlfn.CONCAT(_xlfn.XLOOKUP(F303,profile_data!$C$2:$C$174,profile_data!$B$2:$B$174), "_",C303))</f>
        <v>pTSTM_s0305_VEN_gold</v>
      </c>
      <c r="E303" s="1" t="s">
        <v>465</v>
      </c>
      <c r="F303" s="1" t="s">
        <v>77</v>
      </c>
      <c r="K303" s="1" t="str">
        <f t="shared" si="9"/>
        <v>false</v>
      </c>
      <c r="R303" s="1" t="s">
        <v>360</v>
      </c>
      <c r="T303" s="1" t="s">
        <v>328</v>
      </c>
      <c r="U303" s="1" t="s">
        <v>14</v>
      </c>
      <c r="X303" s="1">
        <v>2004</v>
      </c>
      <c r="Y303" s="1" t="s">
        <v>79</v>
      </c>
      <c r="AN303" s="1" t="s">
        <v>467</v>
      </c>
    </row>
    <row r="304" spans="1:40" x14ac:dyDescent="0.2">
      <c r="A304" s="1" t="s">
        <v>1499</v>
      </c>
      <c r="B304" s="1" t="str">
        <f t="shared" si="8"/>
        <v>0306_gold_vietnam_laos_border_agm_mine</v>
      </c>
      <c r="C304" s="1" t="str">
        <f>_xlfn.CONCAT("s",0,RIGHT(A304,3), "_",_xlfn.XLOOKUP(R304,country_code_lookup!$A$1:$A$247,country_code_lookup!$C$1:$C$247),"_", LOWER(LEFT(U304,4)))</f>
        <v>s0306_VNM_gold</v>
      </c>
      <c r="D304" s="1" t="str">
        <f>IF(OR(F304="NA",RIGHT(E304,4)="TSTM"), _xlfn.CONCAT("pTSTM_", C304), _xlfn.CONCAT(_xlfn.XLOOKUP(F304,profile_data!$C$2:$C$174,profile_data!$B$2:$B$174), "_",C304))</f>
        <v>p0049_LAO_s0306_VNM_gold</v>
      </c>
      <c r="E304" s="1" t="s">
        <v>0</v>
      </c>
      <c r="F304" s="1" t="s">
        <v>1</v>
      </c>
      <c r="J304" s="1" t="s">
        <v>1</v>
      </c>
      <c r="K304" s="1" t="str">
        <f t="shared" si="9"/>
        <v>true</v>
      </c>
      <c r="L304" s="1" t="s">
        <v>1074</v>
      </c>
      <c r="M304" s="1" t="s">
        <v>1247</v>
      </c>
      <c r="N304" s="1">
        <v>0</v>
      </c>
      <c r="P304" s="1">
        <v>1984</v>
      </c>
      <c r="Q304" s="1">
        <v>2014</v>
      </c>
      <c r="R304" s="1" t="s">
        <v>11</v>
      </c>
      <c r="T304" s="1" t="s">
        <v>12</v>
      </c>
      <c r="U304" s="1" t="s">
        <v>14</v>
      </c>
      <c r="X304" s="1">
        <v>2015</v>
      </c>
      <c r="Y304" s="1" t="s">
        <v>79</v>
      </c>
      <c r="AA304" s="1" t="s">
        <v>56</v>
      </c>
      <c r="AB304" s="1" t="s">
        <v>56</v>
      </c>
      <c r="AE304" s="1" t="s">
        <v>62</v>
      </c>
      <c r="AN304" s="1" t="s">
        <v>2367</v>
      </c>
    </row>
    <row r="305" spans="1:40" x14ac:dyDescent="0.2">
      <c r="A305" s="1" t="s">
        <v>1500</v>
      </c>
      <c r="B305" s="1" t="str">
        <f t="shared" si="8"/>
        <v>0307_diam_angola_luena_diamond_region</v>
      </c>
      <c r="C305" s="1" t="str">
        <f>_xlfn.CONCAT("s",0,RIGHT(A305,3), "_",_xlfn.XLOOKUP(R305,country_code_lookup!$A$1:$A$247,country_code_lookup!$C$1:$C$247),"_", LOWER(LEFT(U305,4)))</f>
        <v>s0307_AGO_diam</v>
      </c>
      <c r="D305" s="1" t="str">
        <f>IF(OR(F305="NA",RIGHT(E305,4)="TSTM"), _xlfn.CONCAT("pTSTM_", C305), _xlfn.CONCAT(_xlfn.XLOOKUP(F305,profile_data!$C$2:$C$174,profile_data!$B$2:$B$174), "_",C305))</f>
        <v>pTSTM_s0307_AGO_diam</v>
      </c>
      <c r="E305" s="1" t="s">
        <v>1331</v>
      </c>
      <c r="F305" s="1" t="s">
        <v>77</v>
      </c>
      <c r="K305" s="1" t="str">
        <f t="shared" si="9"/>
        <v>false</v>
      </c>
      <c r="L305" s="1" t="s">
        <v>1334</v>
      </c>
      <c r="M305" s="1" t="s">
        <v>1335</v>
      </c>
      <c r="P305" s="1">
        <v>1984</v>
      </c>
      <c r="Q305" s="1">
        <v>1987</v>
      </c>
      <c r="R305" s="1" t="s">
        <v>866</v>
      </c>
      <c r="T305" s="1" t="s">
        <v>617</v>
      </c>
      <c r="U305" s="1" t="s">
        <v>618</v>
      </c>
      <c r="X305" s="1">
        <v>1988</v>
      </c>
      <c r="Y305" s="1" t="s">
        <v>80</v>
      </c>
      <c r="AN305" s="1" t="s">
        <v>1336</v>
      </c>
    </row>
    <row r="306" spans="1:40" x14ac:dyDescent="0.2">
      <c r="A306" s="1" t="s">
        <v>1501</v>
      </c>
      <c r="B306" s="1" t="str">
        <f t="shared" si="8"/>
        <v>0308_diam_angola_chicapa_headwaters_diamond_region</v>
      </c>
      <c r="C306" s="1" t="str">
        <f>_xlfn.CONCAT("s",0,RIGHT(A306,3), "_",_xlfn.XLOOKUP(R306,country_code_lookup!$A$1:$A$247,country_code_lookup!$C$1:$C$247),"_", LOWER(LEFT(U306,4)))</f>
        <v>s0308_AGO_diam</v>
      </c>
      <c r="D306" s="1" t="str">
        <f>IF(OR(F306="NA",RIGHT(E306,4)="TSTM"), _xlfn.CONCAT("pTSTM_", C306), _xlfn.CONCAT(_xlfn.XLOOKUP(F306,profile_data!$C$2:$C$174,profile_data!$B$2:$B$174), "_",C306))</f>
        <v>p0002_AGO_s0308_AGO_diam</v>
      </c>
      <c r="E306" s="1" t="s">
        <v>1337</v>
      </c>
      <c r="F306" s="1" t="s">
        <v>865</v>
      </c>
      <c r="H306" s="1" t="s">
        <v>1343</v>
      </c>
      <c r="I306" s="1" t="s">
        <v>1343</v>
      </c>
      <c r="K306" s="1" t="str">
        <f t="shared" si="9"/>
        <v>false</v>
      </c>
      <c r="R306" s="1" t="s">
        <v>866</v>
      </c>
      <c r="T306" s="1" t="s">
        <v>617</v>
      </c>
      <c r="U306" s="1" t="s">
        <v>618</v>
      </c>
      <c r="X306" s="1">
        <v>1995</v>
      </c>
      <c r="Y306" s="1" t="s">
        <v>79</v>
      </c>
      <c r="AA306" s="1" t="s">
        <v>56</v>
      </c>
      <c r="AM306" s="3" t="s">
        <v>1344</v>
      </c>
      <c r="AN306" s="1" t="s">
        <v>1342</v>
      </c>
    </row>
    <row r="307" spans="1:40" x14ac:dyDescent="0.2">
      <c r="A307" s="1" t="s">
        <v>1502</v>
      </c>
      <c r="B307" s="1" t="str">
        <f t="shared" si="8"/>
        <v>0309_diam_angola_luangue_headwaters_mining_region</v>
      </c>
      <c r="C307" s="1" t="str">
        <f>_xlfn.CONCAT("s",0,RIGHT(A307,3), "_",_xlfn.XLOOKUP(R307,country_code_lookup!$A$1:$A$247,country_code_lookup!$C$1:$C$247),"_", LOWER(LEFT(U307,4)))</f>
        <v>s0309_AGO_diam</v>
      </c>
      <c r="D307" s="1" t="str">
        <f>IF(OR(F307="NA",RIGHT(E307,4)="TSTM"), _xlfn.CONCAT("pTSTM_", C307), _xlfn.CONCAT(_xlfn.XLOOKUP(F307,profile_data!$C$2:$C$174,profile_data!$B$2:$B$174), "_",C307))</f>
        <v>pTSTM_s0309_AGO_diam</v>
      </c>
      <c r="E307" s="1" t="s">
        <v>1338</v>
      </c>
      <c r="F307" s="1" t="s">
        <v>77</v>
      </c>
      <c r="I307" s="1" t="s">
        <v>1339</v>
      </c>
      <c r="K307" s="1" t="str">
        <f t="shared" si="9"/>
        <v>false</v>
      </c>
      <c r="P307" s="1">
        <v>1984</v>
      </c>
      <c r="Q307" s="1">
        <v>2005</v>
      </c>
      <c r="R307" s="1" t="s">
        <v>866</v>
      </c>
      <c r="T307" s="1" t="s">
        <v>617</v>
      </c>
      <c r="U307" s="1" t="s">
        <v>618</v>
      </c>
      <c r="X307" s="1">
        <v>2005</v>
      </c>
      <c r="Y307" s="1" t="s">
        <v>79</v>
      </c>
      <c r="AM307" s="1" t="s">
        <v>1340</v>
      </c>
      <c r="AN307" s="1" t="s">
        <v>1341</v>
      </c>
    </row>
    <row r="308" spans="1:40" x14ac:dyDescent="0.2">
      <c r="A308" s="1" t="s">
        <v>1503</v>
      </c>
      <c r="B308" s="1" t="str">
        <f t="shared" si="8"/>
        <v>0310_gold_central_african_republic_bozoum_mining_region</v>
      </c>
      <c r="C308" s="1" t="str">
        <f>_xlfn.CONCAT("s",0,RIGHT(A308,3), "_",_xlfn.XLOOKUP(R308,country_code_lookup!$A$1:$A$247,country_code_lookup!$C$1:$C$247),"_", LOWER(LEFT(U308,4)))</f>
        <v>s0310_CAF_gold</v>
      </c>
      <c r="D308" s="1" t="str">
        <f>IF(OR(F308="NA",RIGHT(E308,4)="TSTM"), _xlfn.CONCAT("pTSTM_", C308), _xlfn.CONCAT(_xlfn.XLOOKUP(F308,profile_data!$C$2:$C$174,profile_data!$B$2:$B$174), "_",C308))</f>
        <v>pTSTM_s0310_CAF_gold</v>
      </c>
      <c r="E308" s="1" t="s">
        <v>1346</v>
      </c>
      <c r="F308" s="1" t="s">
        <v>77</v>
      </c>
      <c r="H308" s="1" t="s">
        <v>1347</v>
      </c>
      <c r="I308" s="1" t="s">
        <v>1347</v>
      </c>
      <c r="K308" s="1" t="str">
        <f t="shared" si="9"/>
        <v>false</v>
      </c>
      <c r="P308" s="1">
        <v>1984</v>
      </c>
      <c r="Q308" s="1">
        <v>2017</v>
      </c>
      <c r="R308" s="1" t="s">
        <v>791</v>
      </c>
      <c r="T308" s="1" t="s">
        <v>617</v>
      </c>
      <c r="U308" s="1" t="s">
        <v>14</v>
      </c>
      <c r="X308" s="1">
        <v>2018</v>
      </c>
      <c r="Y308" s="1" t="s">
        <v>79</v>
      </c>
      <c r="AM308" s="1" t="s">
        <v>1350</v>
      </c>
    </row>
    <row r="309" spans="1:40" x14ac:dyDescent="0.2">
      <c r="A309" s="1" t="s">
        <v>1504</v>
      </c>
      <c r="B309" s="1" t="str">
        <f t="shared" si="8"/>
        <v>0311_gold_central_african_republic_datoli_mining_region</v>
      </c>
      <c r="C309" s="1" t="str">
        <f>_xlfn.CONCAT("s",0,RIGHT(A309,3), "_",_xlfn.XLOOKUP(R309,country_code_lookup!$A$1:$A$247,country_code_lookup!$C$1:$C$247),"_", LOWER(LEFT(U309,4)))</f>
        <v>s0311_CAF_gold</v>
      </c>
      <c r="D309" s="1" t="str">
        <f>IF(OR(F309="NA",RIGHT(E309,4)="TSTM"), _xlfn.CONCAT("pTSTM_", C309), _xlfn.CONCAT(_xlfn.XLOOKUP(F309,profile_data!$C$2:$C$174,profile_data!$B$2:$B$174), "_",C309))</f>
        <v>pTSTM_s0311_CAF_gold</v>
      </c>
      <c r="E309" s="1" t="s">
        <v>1348</v>
      </c>
      <c r="F309" s="1" t="s">
        <v>77</v>
      </c>
      <c r="H309" s="1" t="s">
        <v>1349</v>
      </c>
      <c r="I309" s="1" t="s">
        <v>1347</v>
      </c>
      <c r="K309" s="1" t="str">
        <f t="shared" si="9"/>
        <v>false</v>
      </c>
      <c r="P309" s="1">
        <v>1984</v>
      </c>
      <c r="Q309" s="1">
        <v>2009</v>
      </c>
      <c r="R309" s="1" t="s">
        <v>791</v>
      </c>
      <c r="T309" s="1" t="s">
        <v>617</v>
      </c>
      <c r="U309" s="1" t="s">
        <v>14</v>
      </c>
      <c r="X309" s="1">
        <v>2010</v>
      </c>
      <c r="Y309" s="1" t="s">
        <v>80</v>
      </c>
    </row>
    <row r="310" spans="1:40" x14ac:dyDescent="0.2">
      <c r="A310" s="1" t="s">
        <v>1505</v>
      </c>
      <c r="B310" s="1" t="str">
        <f t="shared" si="8"/>
        <v>0312_gold_south_sudan_juba_agm_region_TSTM</v>
      </c>
      <c r="C310" s="1" t="str">
        <f>_xlfn.CONCAT("s",0,RIGHT(A310,3), "_",_xlfn.XLOOKUP(R310,country_code_lookup!$A$1:$A$247,country_code_lookup!$C$1:$C$247),"_", LOWER(LEFT(U310,4)))</f>
        <v>s0312_SSD_gold</v>
      </c>
      <c r="D310" s="1" t="str">
        <f>IF(OR(F310="NA",RIGHT(E310,4)="TSTM"), _xlfn.CONCAT("pTSTM_", C310), _xlfn.CONCAT(_xlfn.XLOOKUP(F310,profile_data!$C$2:$C$174,profile_data!$B$2:$B$174), "_",C310))</f>
        <v>pTSTM_s0312_SSD_gold</v>
      </c>
      <c r="E310" s="1" t="s">
        <v>1353</v>
      </c>
      <c r="F310" s="1" t="s">
        <v>77</v>
      </c>
      <c r="H310" s="1" t="s">
        <v>1351</v>
      </c>
      <c r="I310" s="1" t="s">
        <v>1352</v>
      </c>
      <c r="K310" s="1" t="str">
        <f t="shared" si="9"/>
        <v>false</v>
      </c>
      <c r="R310" s="1" t="s">
        <v>1367</v>
      </c>
      <c r="T310" s="1" t="s">
        <v>617</v>
      </c>
      <c r="U310" s="1" t="s">
        <v>14</v>
      </c>
      <c r="X310" s="1">
        <v>2018</v>
      </c>
      <c r="Y310" s="1" t="s">
        <v>79</v>
      </c>
      <c r="AM310" s="1" t="s">
        <v>1355</v>
      </c>
      <c r="AN310" s="1" t="s">
        <v>1354</v>
      </c>
    </row>
    <row r="311" spans="1:40" x14ac:dyDescent="0.2">
      <c r="A311" s="1" t="s">
        <v>1506</v>
      </c>
      <c r="B311" s="1" t="str">
        <f t="shared" si="8"/>
        <v>0313_gold_central_african_republic_nzacko_agm_region_TSTM</v>
      </c>
      <c r="C311" s="1" t="str">
        <f>_xlfn.CONCAT("s",0,RIGHT(A311,3), "_",_xlfn.XLOOKUP(R311,country_code_lookup!$A$1:$A$247,country_code_lookup!$C$1:$C$247),"_", LOWER(LEFT(U311,4)))</f>
        <v>s0313_CAF_gold</v>
      </c>
      <c r="D311" s="1" t="str">
        <f>IF(OR(F311="NA",RIGHT(E311,4)="TSTM"), _xlfn.CONCAT("pTSTM_", C311), _xlfn.CONCAT(_xlfn.XLOOKUP(F311,profile_data!$C$2:$C$174,profile_data!$B$2:$B$174), "_",C311))</f>
        <v>pTSTM_s0313_CAF_gold</v>
      </c>
      <c r="E311" s="1" t="s">
        <v>1356</v>
      </c>
      <c r="F311" s="1" t="s">
        <v>77</v>
      </c>
      <c r="H311" s="1" t="s">
        <v>1358</v>
      </c>
      <c r="K311" s="1" t="str">
        <f t="shared" si="9"/>
        <v>false</v>
      </c>
      <c r="R311" s="1" t="s">
        <v>791</v>
      </c>
      <c r="T311" s="1" t="s">
        <v>617</v>
      </c>
      <c r="U311" s="1" t="s">
        <v>14</v>
      </c>
      <c r="X311" s="1">
        <v>1980</v>
      </c>
      <c r="Y311" s="1" t="s">
        <v>79</v>
      </c>
      <c r="AM311" s="1" t="s">
        <v>1360</v>
      </c>
      <c r="AN311" s="1" t="s">
        <v>1357</v>
      </c>
    </row>
    <row r="312" spans="1:40" x14ac:dyDescent="0.2">
      <c r="A312" s="1" t="s">
        <v>1507</v>
      </c>
      <c r="B312" s="1" t="str">
        <f t="shared" si="8"/>
        <v>0314_gold_brazil_mocoto_agm_region_TSTM</v>
      </c>
      <c r="C312" s="1" t="str">
        <f>_xlfn.CONCAT("s",0,RIGHT(A312,3), "_",_xlfn.XLOOKUP(R312,country_code_lookup!$A$1:$A$247,country_code_lookup!$C$1:$C$247),"_", LOWER(LEFT(U312,4)))</f>
        <v>s0314_BRA_gold</v>
      </c>
      <c r="D312" s="1" t="str">
        <f>IF(OR(F312="NA",RIGHT(E312,4)="TSTM"), _xlfn.CONCAT("pTSTM_", C312), _xlfn.CONCAT(_xlfn.XLOOKUP(F312,profile_data!$C$2:$C$174,profile_data!$B$2:$B$174), "_",C312))</f>
        <v>pTSTM_s0314_BRA_gold</v>
      </c>
      <c r="E312" s="1" t="s">
        <v>1361</v>
      </c>
      <c r="F312" s="1" t="s">
        <v>77</v>
      </c>
      <c r="I312" s="1" t="s">
        <v>1362</v>
      </c>
      <c r="K312" s="1" t="str">
        <f t="shared" si="9"/>
        <v>false</v>
      </c>
      <c r="R312" s="1" t="s">
        <v>334</v>
      </c>
      <c r="T312" s="1" t="s">
        <v>328</v>
      </c>
      <c r="U312" s="1" t="s">
        <v>14</v>
      </c>
      <c r="X312" s="1">
        <v>1980</v>
      </c>
      <c r="Y312" s="1" t="s">
        <v>79</v>
      </c>
      <c r="AN312" s="1" t="s">
        <v>1363</v>
      </c>
    </row>
    <row r="313" spans="1:40" x14ac:dyDescent="0.2">
      <c r="A313" s="1" t="s">
        <v>1508</v>
      </c>
      <c r="B313" s="1" t="str">
        <f t="shared" si="8"/>
        <v>0315_gold_central_african_republic_bocaranga_agm_region_TSTM</v>
      </c>
      <c r="C313" s="1" t="str">
        <f>_xlfn.CONCAT("s",0,RIGHT(A313,3), "_",_xlfn.XLOOKUP(R313,country_code_lookup!$A$1:$A$247,country_code_lookup!$C$1:$C$247),"_", LOWER(LEFT(U313,4)))</f>
        <v>s0315_CAF_gold</v>
      </c>
      <c r="D313" s="1" t="str">
        <f>IF(OR(F313="NA",RIGHT(E313,4)="TSTM"), _xlfn.CONCAT("pTSTM_", C313), _xlfn.CONCAT(_xlfn.XLOOKUP(F313,profile_data!$C$2:$C$174,profile_data!$B$2:$B$174), "_",C313))</f>
        <v>pTSTM_s0315_CAF_gold</v>
      </c>
      <c r="E313" s="1" t="s">
        <v>1364</v>
      </c>
      <c r="F313" s="1" t="s">
        <v>77</v>
      </c>
      <c r="I313" s="1" t="s">
        <v>1365</v>
      </c>
      <c r="K313" s="1" t="str">
        <f t="shared" si="9"/>
        <v>false</v>
      </c>
      <c r="R313" s="1" t="s">
        <v>791</v>
      </c>
      <c r="T313" s="1" t="s">
        <v>617</v>
      </c>
      <c r="U313" s="1" t="s">
        <v>14</v>
      </c>
      <c r="X313" s="1">
        <v>2013</v>
      </c>
      <c r="Y313" s="1" t="s">
        <v>415</v>
      </c>
      <c r="AN313" s="1" t="s">
        <v>1366</v>
      </c>
    </row>
    <row r="314" spans="1:40" x14ac:dyDescent="0.2">
      <c r="A314" s="1" t="s">
        <v>1509</v>
      </c>
      <c r="B314" s="1" t="str">
        <f t="shared" si="8"/>
        <v>0316_gold_canada_bc_barkerville_agm_region_TSTM</v>
      </c>
      <c r="C314" s="1" t="str">
        <f>_xlfn.CONCAT("s",0,RIGHT(A314,3), "_",_xlfn.XLOOKUP(R314,country_code_lookup!$A$1:$A$247,country_code_lookup!$C$1:$C$247),"_", LOWER(LEFT(U314,4)))</f>
        <v>s0316_CAN_gold</v>
      </c>
      <c r="D314" s="1" t="str">
        <f>IF(OR(F314="NA",RIGHT(E314,4)="TSTM"), _xlfn.CONCAT("pTSTM_", C314), _xlfn.CONCAT(_xlfn.XLOOKUP(F314,profile_data!$C$2:$C$174,profile_data!$B$2:$B$174), "_",C314))</f>
        <v>pTSTM_s0316_CAN_gold</v>
      </c>
      <c r="E314" s="1" t="s">
        <v>1382</v>
      </c>
      <c r="F314" s="1" t="s">
        <v>77</v>
      </c>
      <c r="K314" s="1" t="str">
        <f t="shared" si="9"/>
        <v>false</v>
      </c>
      <c r="R314" s="1" t="s">
        <v>1368</v>
      </c>
      <c r="T314" s="1" t="s">
        <v>631</v>
      </c>
      <c r="U314" s="1" t="s">
        <v>14</v>
      </c>
      <c r="X314" s="1">
        <v>1980</v>
      </c>
      <c r="Y314" s="1" t="s">
        <v>79</v>
      </c>
      <c r="AN314" s="1" t="s">
        <v>1369</v>
      </c>
    </row>
    <row r="315" spans="1:40" x14ac:dyDescent="0.2">
      <c r="A315" s="1" t="s">
        <v>1510</v>
      </c>
      <c r="B315" s="1" t="str">
        <f t="shared" si="8"/>
        <v>0317_gold_canada_yukon_dawson_city_agm_region</v>
      </c>
      <c r="C315" s="1" t="str">
        <f>_xlfn.CONCAT("s",0,RIGHT(A315,3), "_",_xlfn.XLOOKUP(R315,country_code_lookup!$A$1:$A$247,country_code_lookup!$C$1:$C$247),"_", LOWER(LEFT(U315,4)))</f>
        <v>s0317_CAN_gold</v>
      </c>
      <c r="D315" s="1" t="str">
        <f>IF(OR(F315="NA",RIGHT(E315,4)="TSTM"), _xlfn.CONCAT("pTSTM_", C315), _xlfn.CONCAT(_xlfn.XLOOKUP(F315,profile_data!$C$2:$C$174,profile_data!$B$2:$B$174), "_",C315))</f>
        <v>pTSTM_s0317_CAN_gold</v>
      </c>
      <c r="E315" s="1" t="s">
        <v>1372</v>
      </c>
      <c r="F315" s="1" t="s">
        <v>77</v>
      </c>
      <c r="H315" s="1" t="s">
        <v>1375</v>
      </c>
      <c r="I315" s="1" t="s">
        <v>1373</v>
      </c>
      <c r="K315" s="1" t="str">
        <f t="shared" si="9"/>
        <v>false</v>
      </c>
      <c r="R315" s="1" t="s">
        <v>1368</v>
      </c>
      <c r="T315" s="1" t="s">
        <v>631</v>
      </c>
      <c r="U315" s="1" t="s">
        <v>14</v>
      </c>
      <c r="X315" s="1">
        <v>1980</v>
      </c>
      <c r="Y315" s="1" t="s">
        <v>79</v>
      </c>
      <c r="AM315" s="1" t="s">
        <v>1377</v>
      </c>
      <c r="AN315" s="1" t="s">
        <v>1371</v>
      </c>
    </row>
    <row r="316" spans="1:40" x14ac:dyDescent="0.2">
      <c r="A316" s="1" t="s">
        <v>1511</v>
      </c>
      <c r="B316" s="1" t="str">
        <f t="shared" si="8"/>
        <v>0318_gold_canada_yukon_indian_river_agm_region_TSTM</v>
      </c>
      <c r="C316" s="1" t="str">
        <f>_xlfn.CONCAT("s",0,RIGHT(A316,3), "_",_xlfn.XLOOKUP(R316,country_code_lookup!$A$1:$A$247,country_code_lookup!$C$1:$C$247),"_", LOWER(LEFT(U316,4)))</f>
        <v>s0318_CAN_gold</v>
      </c>
      <c r="D316" s="1" t="str">
        <f>IF(OR(F316="NA",RIGHT(E316,4)="TSTM"), _xlfn.CONCAT("pTSTM_", C316), _xlfn.CONCAT(_xlfn.XLOOKUP(F316,profile_data!$C$2:$C$174,profile_data!$B$2:$B$174), "_",C316))</f>
        <v>pTSTM_s0318_CAN_gold</v>
      </c>
      <c r="E316" s="1" t="s">
        <v>1381</v>
      </c>
      <c r="F316" s="1" t="s">
        <v>77</v>
      </c>
      <c r="H316" s="1" t="s">
        <v>1374</v>
      </c>
      <c r="I316" s="1" t="s">
        <v>1373</v>
      </c>
      <c r="K316" s="1" t="str">
        <f t="shared" si="9"/>
        <v>false</v>
      </c>
      <c r="R316" s="1" t="s">
        <v>1368</v>
      </c>
      <c r="T316" s="1" t="s">
        <v>631</v>
      </c>
      <c r="U316" s="1" t="s">
        <v>14</v>
      </c>
      <c r="X316" s="1">
        <v>1980</v>
      </c>
      <c r="Y316" s="1" t="s">
        <v>79</v>
      </c>
      <c r="AM316" s="1" t="s">
        <v>1377</v>
      </c>
      <c r="AN316" s="1" t="s">
        <v>1376</v>
      </c>
    </row>
    <row r="317" spans="1:40" x14ac:dyDescent="0.2">
      <c r="A317" s="1" t="s">
        <v>1512</v>
      </c>
      <c r="B317" s="1" t="str">
        <f t="shared" si="8"/>
        <v>0319_gold_canada_bc_atlin_agm_region_TSTM</v>
      </c>
      <c r="C317" s="1" t="str">
        <f>_xlfn.CONCAT("s",0,RIGHT(A317,3), "_",_xlfn.XLOOKUP(R317,country_code_lookup!$A$1:$A$247,country_code_lookup!$C$1:$C$247),"_", LOWER(LEFT(U317,4)))</f>
        <v>s0319_CAN_gold</v>
      </c>
      <c r="D317" s="1" t="str">
        <f>IF(OR(F317="NA",RIGHT(E317,4)="TSTM"), _xlfn.CONCAT("pTSTM_", C317), _xlfn.CONCAT(_xlfn.XLOOKUP(F317,profile_data!$C$2:$C$174,profile_data!$B$2:$B$174), "_",C317))</f>
        <v>pTSTM_s0319_CAN_gold</v>
      </c>
      <c r="E317" s="1" t="s">
        <v>1380</v>
      </c>
      <c r="F317" s="1" t="s">
        <v>77</v>
      </c>
      <c r="H317" s="1" t="s">
        <v>1379</v>
      </c>
      <c r="I317" s="1" t="s">
        <v>1373</v>
      </c>
      <c r="K317" s="1" t="str">
        <f t="shared" si="9"/>
        <v>false</v>
      </c>
      <c r="R317" s="1" t="s">
        <v>1368</v>
      </c>
      <c r="T317" s="1" t="s">
        <v>631</v>
      </c>
      <c r="U317" s="1" t="s">
        <v>14</v>
      </c>
      <c r="X317" s="1">
        <v>1980</v>
      </c>
      <c r="Y317" s="1" t="s">
        <v>79</v>
      </c>
    </row>
    <row r="318" spans="1:40" x14ac:dyDescent="0.2">
      <c r="A318" s="1" t="s">
        <v>1513</v>
      </c>
      <c r="B318" s="1" t="str">
        <f t="shared" si="8"/>
        <v>0320_gold_north_korea_kyuryu_river_agm_region_TSTM</v>
      </c>
      <c r="C318" s="1" t="str">
        <f>_xlfn.CONCAT("s",0,RIGHT(A318,3), "_",_xlfn.XLOOKUP(R318,country_code_lookup!$A$1:$A$247,country_code_lookup!$C$1:$C$247),"_", LOWER(LEFT(U318,4)))</f>
        <v>s0320_PRK_gold</v>
      </c>
      <c r="D318" s="1" t="str">
        <f>IF(OR(F318="NA",RIGHT(E318,4)="TSTM"), _xlfn.CONCAT("pTSTM_", C318), _xlfn.CONCAT(_xlfn.XLOOKUP(F318,profile_data!$C$2:$C$174,profile_data!$B$2:$B$174), "_",C318))</f>
        <v>pTSTM_s0320_PRK_gold</v>
      </c>
      <c r="E318" s="1" t="s">
        <v>1383</v>
      </c>
      <c r="F318" s="1" t="s">
        <v>77</v>
      </c>
      <c r="K318" s="1" t="str">
        <f t="shared" si="9"/>
        <v>false</v>
      </c>
      <c r="R318" s="1" t="s">
        <v>1494</v>
      </c>
      <c r="T318" s="1" t="s">
        <v>12</v>
      </c>
      <c r="U318" s="1" t="s">
        <v>14</v>
      </c>
      <c r="X318" s="1">
        <v>1980</v>
      </c>
      <c r="Y318" s="1" t="s">
        <v>415</v>
      </c>
    </row>
    <row r="319" spans="1:40" x14ac:dyDescent="0.2">
      <c r="A319" s="1" t="s">
        <v>1514</v>
      </c>
      <c r="B319" s="1" t="str">
        <f t="shared" si="8"/>
        <v>0321_rare_north_korea_kyuru_lower_river_mining_region</v>
      </c>
      <c r="C319" s="1" t="str">
        <f>_xlfn.CONCAT("s",0,RIGHT(A319,3), "_",_xlfn.XLOOKUP(R319,country_code_lookup!$A$1:$A$247,country_code_lookup!$C$1:$C$247),"_", LOWER(LEFT(U319,4)))</f>
        <v>s0321_PRK_rare</v>
      </c>
      <c r="D319" s="1" t="str">
        <f>IF(OR(F319="NA",RIGHT(E319,4)="TSTM"), _xlfn.CONCAT("pTSTM_", C319), _xlfn.CONCAT(_xlfn.XLOOKUP(F319,profile_data!$C$2:$C$174,profile_data!$B$2:$B$174), "_",C319))</f>
        <v>pTSTM_s0321_PRK_rare</v>
      </c>
      <c r="E319" s="1" t="s">
        <v>1384</v>
      </c>
      <c r="F319" s="1" t="s">
        <v>77</v>
      </c>
      <c r="K319" s="1" t="str">
        <f t="shared" si="9"/>
        <v>false</v>
      </c>
      <c r="R319" s="1" t="s">
        <v>1494</v>
      </c>
      <c r="T319" s="1" t="s">
        <v>12</v>
      </c>
      <c r="U319" s="1" t="s">
        <v>1495</v>
      </c>
      <c r="X319" s="1">
        <v>1980</v>
      </c>
      <c r="Y319" s="1" t="s">
        <v>415</v>
      </c>
    </row>
    <row r="320" spans="1:40" x14ac:dyDescent="0.2">
      <c r="A320" s="1" t="s">
        <v>1515</v>
      </c>
      <c r="B320" s="1" t="str">
        <f t="shared" si="8"/>
        <v>0322_gold_north_korea_holdong_agm_region_TSTM</v>
      </c>
      <c r="C320" s="1" t="str">
        <f>_xlfn.CONCAT("s",0,RIGHT(A320,3), "_",_xlfn.XLOOKUP(R320,country_code_lookup!$A$1:$A$247,country_code_lookup!$C$1:$C$247),"_", LOWER(LEFT(U320,4)))</f>
        <v>s0322_PRK_gold</v>
      </c>
      <c r="D320" s="1" t="str">
        <f>IF(OR(F320="NA",RIGHT(E320,4)="TSTM"), _xlfn.CONCAT("pTSTM_", C320), _xlfn.CONCAT(_xlfn.XLOOKUP(F320,profile_data!$C$2:$C$174,profile_data!$B$2:$B$174), "_",C320))</f>
        <v>pTSTM_s0322_PRK_gold</v>
      </c>
      <c r="E320" s="1" t="s">
        <v>1385</v>
      </c>
      <c r="F320" s="1" t="s">
        <v>77</v>
      </c>
      <c r="K320" s="1" t="str">
        <f t="shared" si="9"/>
        <v>false</v>
      </c>
      <c r="R320" s="1" t="s">
        <v>1494</v>
      </c>
      <c r="T320" s="1" t="s">
        <v>12</v>
      </c>
      <c r="U320" s="1" t="s">
        <v>14</v>
      </c>
      <c r="X320" s="1">
        <v>2008</v>
      </c>
      <c r="Y320" s="1" t="s">
        <v>79</v>
      </c>
    </row>
    <row r="321" spans="1:40" x14ac:dyDescent="0.2">
      <c r="A321" s="1" t="s">
        <v>1516</v>
      </c>
      <c r="B321" s="1" t="str">
        <f t="shared" si="8"/>
        <v>0323_rare_north_korea_ryongpo_ree_mining_region_TSTM</v>
      </c>
      <c r="C321" s="1" t="str">
        <f>_xlfn.CONCAT("s",0,RIGHT(A321,3), "_",_xlfn.XLOOKUP(R321,country_code_lookup!$A$1:$A$247,country_code_lookup!$C$1:$C$247),"_", LOWER(LEFT(U321,4)))</f>
        <v>s0323_PRK_rare</v>
      </c>
      <c r="D321" s="1" t="str">
        <f>IF(OR(F321="NA",RIGHT(E321,4)="TSTM"), _xlfn.CONCAT("pTSTM_", C321), _xlfn.CONCAT(_xlfn.XLOOKUP(F321,profile_data!$C$2:$C$174,profile_data!$B$2:$B$174), "_",C321))</f>
        <v>pTSTM_s0323_PRK_rare</v>
      </c>
      <c r="E321" s="1" t="s">
        <v>1386</v>
      </c>
      <c r="F321" s="1" t="s">
        <v>77</v>
      </c>
      <c r="K321" s="1" t="str">
        <f t="shared" si="9"/>
        <v>false</v>
      </c>
      <c r="R321" s="1" t="s">
        <v>1494</v>
      </c>
      <c r="T321" s="1" t="s">
        <v>12</v>
      </c>
      <c r="U321" s="1" t="s">
        <v>1495</v>
      </c>
      <c r="X321" s="1">
        <v>2012</v>
      </c>
      <c r="Y321" s="1" t="s">
        <v>79</v>
      </c>
    </row>
    <row r="322" spans="1:40" x14ac:dyDescent="0.2">
      <c r="A322" s="1" t="s">
        <v>1517</v>
      </c>
      <c r="B322" s="1" t="str">
        <f t="shared" si="8"/>
        <v>0324_gold_papua_new_guinea_misima_agm_region_TSTM</v>
      </c>
      <c r="C322" s="1" t="str">
        <f>_xlfn.CONCAT("s",0,RIGHT(A322,3), "_",_xlfn.XLOOKUP(R322,country_code_lookup!$A$1:$A$247,country_code_lookup!$C$1:$C$247),"_", LOWER(LEFT(U322,4)))</f>
        <v>s0324_PNG_gold</v>
      </c>
      <c r="D322" s="1" t="str">
        <f>IF(OR(F322="NA",RIGHT(E322,4)="TSTM"), _xlfn.CONCAT("pTSTM_", C322), _xlfn.CONCAT(_xlfn.XLOOKUP(F322,profile_data!$C$2:$C$174,profile_data!$B$2:$B$174), "_",C322))</f>
        <v>pTSTM_s0324_PNG_gold</v>
      </c>
      <c r="E322" s="1" t="s">
        <v>1387</v>
      </c>
      <c r="F322" s="1" t="s">
        <v>77</v>
      </c>
      <c r="K322" s="1" t="str">
        <f t="shared" si="9"/>
        <v>false</v>
      </c>
      <c r="R322" s="1" t="s">
        <v>1388</v>
      </c>
      <c r="T322" s="1" t="s">
        <v>73</v>
      </c>
      <c r="U322" s="1" t="s">
        <v>14</v>
      </c>
      <c r="X322" s="1">
        <v>2005</v>
      </c>
      <c r="Y322" s="1" t="s">
        <v>415</v>
      </c>
      <c r="AM322" s="1" t="s">
        <v>1389</v>
      </c>
      <c r="AN322" s="1" t="s">
        <v>1390</v>
      </c>
    </row>
    <row r="323" spans="1:40" x14ac:dyDescent="0.2">
      <c r="A323" s="1" t="s">
        <v>1518</v>
      </c>
      <c r="B323" s="1" t="str">
        <f t="shared" ref="B323:B386" si="10">_xlfn.CONCAT(0,RIGHT(A323,3), "_", LOWER(LEFT(U323,4)), "_",E323)</f>
        <v>0325_gold_new_zealand_grey_river_agm_region_TSTM</v>
      </c>
      <c r="C323" s="1" t="str">
        <f>_xlfn.CONCAT("s",0,RIGHT(A323,3), "_",_xlfn.XLOOKUP(R323,country_code_lookup!$A$1:$A$247,country_code_lookup!$C$1:$C$247),"_", LOWER(LEFT(U323,4)))</f>
        <v>s0325_NZL_gold</v>
      </c>
      <c r="D323" s="1" t="str">
        <f>IF(OR(F323="NA",RIGHT(E323,4)="TSTM"), _xlfn.CONCAT("pTSTM_", C323), _xlfn.CONCAT(_xlfn.XLOOKUP(F323,profile_data!$C$2:$C$174,profile_data!$B$2:$B$174), "_",C323))</f>
        <v>pTSTM_s0325_NZL_gold</v>
      </c>
      <c r="E323" s="1" t="s">
        <v>1391</v>
      </c>
      <c r="F323" s="1" t="s">
        <v>77</v>
      </c>
      <c r="K323" s="1" t="str">
        <f t="shared" ref="K323:K386" si="11">IF(J323=F323, "true",  "false")</f>
        <v>false</v>
      </c>
      <c r="R323" s="1" t="s">
        <v>1395</v>
      </c>
      <c r="T323" s="1" t="s">
        <v>73</v>
      </c>
      <c r="U323" s="1" t="s">
        <v>14</v>
      </c>
      <c r="X323" s="1">
        <v>1980</v>
      </c>
      <c r="Y323" s="1" t="s">
        <v>415</v>
      </c>
      <c r="AM323" s="1" t="s">
        <v>1393</v>
      </c>
      <c r="AN323" s="1" t="s">
        <v>1392</v>
      </c>
    </row>
    <row r="324" spans="1:40" x14ac:dyDescent="0.2">
      <c r="A324" s="1" t="s">
        <v>1519</v>
      </c>
      <c r="B324" s="1" t="str">
        <f t="shared" si="10"/>
        <v>0326_gold_new_zealand_waikaia_agm_region</v>
      </c>
      <c r="C324" s="1" t="str">
        <f>_xlfn.CONCAT("s",0,RIGHT(A324,3), "_",_xlfn.XLOOKUP(R324,country_code_lookup!$A$1:$A$247,country_code_lookup!$C$1:$C$247),"_", LOWER(LEFT(U324,4)))</f>
        <v>s0326_NZL_gold</v>
      </c>
      <c r="D324" s="1" t="str">
        <f>IF(OR(F324="NA",RIGHT(E324,4)="TSTM"), _xlfn.CONCAT("pTSTM_", C324), _xlfn.CONCAT(_xlfn.XLOOKUP(F324,profile_data!$C$2:$C$174,profile_data!$B$2:$B$174), "_",C324))</f>
        <v>pTSTM_s0326_NZL_gold</v>
      </c>
      <c r="E324" s="1" t="s">
        <v>1394</v>
      </c>
      <c r="F324" s="1" t="s">
        <v>77</v>
      </c>
      <c r="K324" s="1" t="str">
        <f t="shared" si="11"/>
        <v>false</v>
      </c>
      <c r="R324" s="1" t="s">
        <v>1395</v>
      </c>
      <c r="T324" s="1" t="s">
        <v>73</v>
      </c>
      <c r="U324" s="1" t="s">
        <v>14</v>
      </c>
      <c r="X324" s="1">
        <v>2014</v>
      </c>
      <c r="Y324" s="1" t="s">
        <v>79</v>
      </c>
      <c r="Z324" s="1">
        <v>2019</v>
      </c>
      <c r="AM324" s="1" t="s">
        <v>1396</v>
      </c>
      <c r="AN324" s="1" t="s">
        <v>1397</v>
      </c>
    </row>
    <row r="325" spans="1:40" x14ac:dyDescent="0.2">
      <c r="A325" s="1" t="s">
        <v>1520</v>
      </c>
      <c r="B325" s="1" t="str">
        <f t="shared" si="10"/>
        <v>0327_gold_new_zealand_rimu_agm_region_TSTM</v>
      </c>
      <c r="C325" s="1" t="str">
        <f>_xlfn.CONCAT("s",0,RIGHT(A325,3), "_",_xlfn.XLOOKUP(R325,country_code_lookup!$A$1:$A$247,country_code_lookup!$C$1:$C$247),"_", LOWER(LEFT(U325,4)))</f>
        <v>s0327_NZL_gold</v>
      </c>
      <c r="D325" s="1" t="str">
        <f>IF(OR(F325="NA",RIGHT(E325,4)="TSTM"), _xlfn.CONCAT("pTSTM_", C325), _xlfn.CONCAT(_xlfn.XLOOKUP(F325,profile_data!$C$2:$C$174,profile_data!$B$2:$B$174), "_",C325))</f>
        <v>pTSTM_s0327_NZL_gold</v>
      </c>
      <c r="E325" s="1" t="s">
        <v>1398</v>
      </c>
      <c r="F325" s="1" t="s">
        <v>77</v>
      </c>
      <c r="K325" s="1" t="str">
        <f t="shared" si="11"/>
        <v>false</v>
      </c>
      <c r="R325" s="1" t="s">
        <v>1395</v>
      </c>
      <c r="T325" s="1" t="s">
        <v>73</v>
      </c>
      <c r="U325" s="1" t="s">
        <v>14</v>
      </c>
      <c r="X325" s="1">
        <v>1980</v>
      </c>
      <c r="Y325" s="1" t="s">
        <v>79</v>
      </c>
    </row>
    <row r="326" spans="1:40" x14ac:dyDescent="0.2">
      <c r="A326" s="1" t="s">
        <v>1521</v>
      </c>
      <c r="B326" s="1" t="str">
        <f t="shared" si="10"/>
        <v>0328_gold_new_zealand_taramakau_agm_region_TSTM</v>
      </c>
      <c r="C326" s="1" t="str">
        <f>_xlfn.CONCAT("s",0,RIGHT(A326,3), "_",_xlfn.XLOOKUP(R326,country_code_lookup!$A$1:$A$247,country_code_lookup!$C$1:$C$247),"_", LOWER(LEFT(U326,4)))</f>
        <v>s0328_NZL_gold</v>
      </c>
      <c r="D326" s="1" t="str">
        <f>IF(OR(F326="NA",RIGHT(E326,4)="TSTM"), _xlfn.CONCAT("pTSTM_", C326), _xlfn.CONCAT(_xlfn.XLOOKUP(F326,profile_data!$C$2:$C$174,profile_data!$B$2:$B$174), "_",C326))</f>
        <v>pTSTM_s0328_NZL_gold</v>
      </c>
      <c r="E326" s="1" t="s">
        <v>1399</v>
      </c>
      <c r="F326" s="1" t="s">
        <v>77</v>
      </c>
      <c r="H326" s="1" t="s">
        <v>1400</v>
      </c>
      <c r="K326" s="1" t="str">
        <f t="shared" si="11"/>
        <v>false</v>
      </c>
      <c r="R326" s="1" t="s">
        <v>1395</v>
      </c>
      <c r="T326" s="1" t="s">
        <v>73</v>
      </c>
      <c r="U326" s="1" t="s">
        <v>14</v>
      </c>
      <c r="X326" s="1">
        <v>1999</v>
      </c>
      <c r="Y326" s="1" t="s">
        <v>415</v>
      </c>
    </row>
    <row r="327" spans="1:40" x14ac:dyDescent="0.2">
      <c r="A327" s="1" t="s">
        <v>1522</v>
      </c>
      <c r="B327" s="1" t="str">
        <f t="shared" si="10"/>
        <v>0329_gold_new_zealand_nevis_agm_region_TSTM</v>
      </c>
      <c r="C327" s="1" t="str">
        <f>_xlfn.CONCAT("s",0,RIGHT(A327,3), "_",_xlfn.XLOOKUP(R327,country_code_lookup!$A$1:$A$247,country_code_lookup!$C$1:$C$247),"_", LOWER(LEFT(U327,4)))</f>
        <v>s0329_NZL_gold</v>
      </c>
      <c r="D327" s="1" t="str">
        <f>IF(OR(F327="NA",RIGHT(E327,4)="TSTM"), _xlfn.CONCAT("pTSTM_", C327), _xlfn.CONCAT(_xlfn.XLOOKUP(F327,profile_data!$C$2:$C$174,profile_data!$B$2:$B$174), "_",C327))</f>
        <v>pTSTM_s0329_NZL_gold</v>
      </c>
      <c r="E327" s="1" t="s">
        <v>1401</v>
      </c>
      <c r="F327" s="1" t="s">
        <v>77</v>
      </c>
      <c r="H327" s="1" t="s">
        <v>1402</v>
      </c>
      <c r="I327" s="1" t="s">
        <v>1403</v>
      </c>
      <c r="K327" s="1" t="str">
        <f t="shared" si="11"/>
        <v>false</v>
      </c>
      <c r="R327" s="1" t="s">
        <v>1395</v>
      </c>
      <c r="T327" s="1" t="s">
        <v>73</v>
      </c>
      <c r="U327" s="1" t="s">
        <v>14</v>
      </c>
      <c r="X327" s="1">
        <v>1980</v>
      </c>
      <c r="Y327" s="1" t="s">
        <v>79</v>
      </c>
    </row>
    <row r="328" spans="1:40" x14ac:dyDescent="0.2">
      <c r="A328" s="1" t="s">
        <v>1523</v>
      </c>
      <c r="B328" s="1" t="str">
        <f t="shared" si="10"/>
        <v>0330_gold_new_zealand_waiau_agm_region</v>
      </c>
      <c r="C328" s="1" t="str">
        <f>_xlfn.CONCAT("s",0,RIGHT(A328,3), "_",_xlfn.XLOOKUP(R328,country_code_lookup!$A$1:$A$247,country_code_lookup!$C$1:$C$247),"_", LOWER(LEFT(U328,4)))</f>
        <v>s0330_NZL_gold</v>
      </c>
      <c r="D328" s="1" t="str">
        <f>IF(OR(F328="NA",RIGHT(E328,4)="TSTM"), _xlfn.CONCAT("pTSTM_", C328), _xlfn.CONCAT(_xlfn.XLOOKUP(F328,profile_data!$C$2:$C$174,profile_data!$B$2:$B$174), "_",C328))</f>
        <v>pTSTM_s0330_NZL_gold</v>
      </c>
      <c r="E328" s="1" t="s">
        <v>1404</v>
      </c>
      <c r="F328" s="1" t="s">
        <v>77</v>
      </c>
      <c r="H328" s="1" t="s">
        <v>1406</v>
      </c>
      <c r="I328" s="1" t="s">
        <v>1405</v>
      </c>
      <c r="K328" s="1" t="str">
        <f t="shared" si="11"/>
        <v>false</v>
      </c>
      <c r="R328" s="1" t="s">
        <v>1395</v>
      </c>
      <c r="T328" s="1" t="s">
        <v>73</v>
      </c>
      <c r="U328" s="1" t="s">
        <v>14</v>
      </c>
      <c r="X328" s="1">
        <v>2013</v>
      </c>
      <c r="Y328" s="1" t="s">
        <v>79</v>
      </c>
      <c r="AN328" s="1" t="s">
        <v>1407</v>
      </c>
    </row>
    <row r="329" spans="1:40" x14ac:dyDescent="0.2">
      <c r="A329" s="1" t="s">
        <v>1524</v>
      </c>
      <c r="B329" s="1" t="str">
        <f t="shared" si="10"/>
        <v>0331_gold_ethiopia_awata_river_mining_region</v>
      </c>
      <c r="C329" s="1" t="str">
        <f>_xlfn.CONCAT("s",0,RIGHT(A329,3), "_",_xlfn.XLOOKUP(R329,country_code_lookup!$A$1:$A$247,country_code_lookup!$C$1:$C$247),"_", LOWER(LEFT(U329,4)))</f>
        <v>s0331_ETH_gold</v>
      </c>
      <c r="D329" s="1" t="str">
        <f>IF(OR(F329="NA",RIGHT(E329,4)="TSTM"), _xlfn.CONCAT("pTSTM_", C329), _xlfn.CONCAT(_xlfn.XLOOKUP(F329,profile_data!$C$2:$C$174,profile_data!$B$2:$B$174), "_",C329))</f>
        <v>pTSTM_s0331_ETH_gold</v>
      </c>
      <c r="E329" s="1" t="s">
        <v>1408</v>
      </c>
      <c r="F329" s="1" t="s">
        <v>77</v>
      </c>
      <c r="H329" s="1" t="s">
        <v>1409</v>
      </c>
      <c r="I329" s="1" t="s">
        <v>1415</v>
      </c>
      <c r="K329" s="1" t="str">
        <f t="shared" si="11"/>
        <v>false</v>
      </c>
      <c r="R329" s="1" t="s">
        <v>1410</v>
      </c>
      <c r="T329" s="1" t="s">
        <v>617</v>
      </c>
      <c r="U329" s="1" t="s">
        <v>14</v>
      </c>
      <c r="X329" s="1">
        <v>2020</v>
      </c>
      <c r="Y329" s="1" t="s">
        <v>415</v>
      </c>
    </row>
    <row r="330" spans="1:40" x14ac:dyDescent="0.2">
      <c r="A330" s="1" t="s">
        <v>1525</v>
      </c>
      <c r="B330" s="1" t="str">
        <f t="shared" si="10"/>
        <v>0332_gold_ethiopia_awata_river_lower_mining_region</v>
      </c>
      <c r="C330" s="1" t="str">
        <f>_xlfn.CONCAT("s",0,RIGHT(A330,3), "_",_xlfn.XLOOKUP(R330,country_code_lookup!$A$1:$A$247,country_code_lookup!$C$1:$C$247),"_", LOWER(LEFT(U330,4)))</f>
        <v>s0332_ETH_gold</v>
      </c>
      <c r="D330" s="1" t="str">
        <f>IF(OR(F330="NA",RIGHT(E330,4)="TSTM"), _xlfn.CONCAT("pTSTM_", C330), _xlfn.CONCAT(_xlfn.XLOOKUP(F330,profile_data!$C$2:$C$174,profile_data!$B$2:$B$174), "_",C330))</f>
        <v>pTSTM_s0332_ETH_gold</v>
      </c>
      <c r="E330" s="1" t="s">
        <v>1411</v>
      </c>
      <c r="F330" s="1" t="s">
        <v>77</v>
      </c>
      <c r="H330" s="1" t="s">
        <v>1409</v>
      </c>
      <c r="I330" s="1" t="s">
        <v>1415</v>
      </c>
      <c r="K330" s="1" t="str">
        <f t="shared" si="11"/>
        <v>false</v>
      </c>
      <c r="R330" s="1" t="s">
        <v>1410</v>
      </c>
      <c r="T330" s="1" t="s">
        <v>617</v>
      </c>
      <c r="U330" s="1" t="s">
        <v>14</v>
      </c>
      <c r="X330" s="1">
        <v>2005</v>
      </c>
      <c r="Y330" s="1" t="s">
        <v>415</v>
      </c>
    </row>
    <row r="331" spans="1:40" x14ac:dyDescent="0.2">
      <c r="A331" s="1" t="s">
        <v>1526</v>
      </c>
      <c r="B331" s="1" t="str">
        <f t="shared" si="10"/>
        <v>0333_gold_ethiopia_awata_river_upper_mining_region</v>
      </c>
      <c r="C331" s="1" t="str">
        <f>_xlfn.CONCAT("s",0,RIGHT(A331,3), "_",_xlfn.XLOOKUP(R331,country_code_lookup!$A$1:$A$247,country_code_lookup!$C$1:$C$247),"_", LOWER(LEFT(U331,4)))</f>
        <v>s0333_ETH_gold</v>
      </c>
      <c r="D331" s="1" t="str">
        <f>IF(OR(F331="NA",RIGHT(E331,4)="TSTM"), _xlfn.CONCAT("pTSTM_", C331), _xlfn.CONCAT(_xlfn.XLOOKUP(F331,profile_data!$C$2:$C$174,profile_data!$B$2:$B$174), "_",C331))</f>
        <v>pTSTM_s0333_ETH_gold</v>
      </c>
      <c r="E331" s="1" t="s">
        <v>1412</v>
      </c>
      <c r="F331" s="1" t="s">
        <v>77</v>
      </c>
      <c r="H331" s="1" t="s">
        <v>1409</v>
      </c>
      <c r="I331" s="1" t="s">
        <v>1415</v>
      </c>
      <c r="K331" s="1" t="str">
        <f t="shared" si="11"/>
        <v>false</v>
      </c>
      <c r="R331" s="1" t="s">
        <v>1410</v>
      </c>
      <c r="T331" s="1" t="s">
        <v>617</v>
      </c>
      <c r="U331" s="1" t="s">
        <v>14</v>
      </c>
      <c r="X331" s="1">
        <v>2005</v>
      </c>
      <c r="Y331" s="1" t="s">
        <v>415</v>
      </c>
      <c r="AM331" s="1" t="s">
        <v>1413</v>
      </c>
      <c r="AN331" s="1" t="s">
        <v>1414</v>
      </c>
    </row>
    <row r="332" spans="1:40" x14ac:dyDescent="0.2">
      <c r="A332" s="1" t="s">
        <v>1527</v>
      </c>
      <c r="B332" s="1" t="str">
        <f t="shared" si="10"/>
        <v>0334_gold_tanzania_amani_river_agm_region_TSTM</v>
      </c>
      <c r="C332" s="1" t="str">
        <f>_xlfn.CONCAT("s",0,RIGHT(A332,3), "_",_xlfn.XLOOKUP(R332,country_code_lookup!$A$1:$A$247,country_code_lookup!$C$1:$C$247),"_", LOWER(LEFT(U332,4)))</f>
        <v>s0334_TZA_gold</v>
      </c>
      <c r="D332" s="1" t="str">
        <f>IF(OR(F332="NA",RIGHT(E332,4)="TSTM"), _xlfn.CONCAT("pTSTM_", C332), _xlfn.CONCAT(_xlfn.XLOOKUP(F332,profile_data!$C$2:$C$174,profile_data!$B$2:$B$174), "_",C332))</f>
        <v>pTSTM_s0334_TZA_gold</v>
      </c>
      <c r="E332" s="1" t="s">
        <v>1416</v>
      </c>
      <c r="F332" s="1" t="s">
        <v>77</v>
      </c>
      <c r="H332" s="1" t="s">
        <v>1417</v>
      </c>
      <c r="K332" s="1" t="str">
        <f t="shared" si="11"/>
        <v>false</v>
      </c>
      <c r="R332" s="1" t="s">
        <v>924</v>
      </c>
      <c r="T332" s="1" t="s">
        <v>617</v>
      </c>
      <c r="U332" s="1" t="s">
        <v>14</v>
      </c>
      <c r="X332" s="1">
        <v>1994</v>
      </c>
      <c r="Y332" s="1" t="s">
        <v>79</v>
      </c>
    </row>
    <row r="333" spans="1:40" x14ac:dyDescent="0.2">
      <c r="A333" s="1" t="s">
        <v>1528</v>
      </c>
      <c r="B333" s="1" t="str">
        <f t="shared" si="10"/>
        <v>0335_gold_south_africa_johannesburg_mining_area_TSTM</v>
      </c>
      <c r="C333" s="1" t="str">
        <f>_xlfn.CONCAT("s",0,RIGHT(A333,3), "_",_xlfn.XLOOKUP(R333,country_code_lookup!$A$1:$A$247,country_code_lookup!$C$1:$C$247),"_", LOWER(LEFT(U333,4)))</f>
        <v>s0335_ZAF_gold</v>
      </c>
      <c r="D333" s="1" t="str">
        <f>IF(OR(F333="NA",RIGHT(E333,4)="TSTM"), _xlfn.CONCAT("pTSTM_", C333), _xlfn.CONCAT(_xlfn.XLOOKUP(F333,profile_data!$C$2:$C$174,profile_data!$B$2:$B$174), "_",C333))</f>
        <v>pTSTM_s0335_ZAF_gold</v>
      </c>
      <c r="E333" s="1" t="s">
        <v>1418</v>
      </c>
      <c r="F333" s="1" t="s">
        <v>77</v>
      </c>
      <c r="K333" s="1" t="str">
        <f t="shared" si="11"/>
        <v>false</v>
      </c>
      <c r="R333" s="1" t="s">
        <v>1496</v>
      </c>
      <c r="T333" s="1" t="s">
        <v>617</v>
      </c>
      <c r="U333" s="1" t="s">
        <v>14</v>
      </c>
      <c r="X333" s="1">
        <v>1980</v>
      </c>
      <c r="Y333" s="1" t="s">
        <v>79</v>
      </c>
    </row>
    <row r="334" spans="1:40" x14ac:dyDescent="0.2">
      <c r="A334" s="1" t="s">
        <v>1529</v>
      </c>
      <c r="B334" s="1" t="str">
        <f t="shared" si="10"/>
        <v>0336_gold_burkina_faso_debere_agm_region_TSTM</v>
      </c>
      <c r="C334" s="1" t="str">
        <f>_xlfn.CONCAT("s",0,RIGHT(A334,3), "_",_xlfn.XLOOKUP(R334,country_code_lookup!$A$1:$A$247,country_code_lookup!$C$1:$C$247),"_", LOWER(LEFT(U334,4)))</f>
        <v>s0336_BFA_gold</v>
      </c>
      <c r="D334" s="1" t="str">
        <f>IF(OR(F334="NA",RIGHT(E334,4)="TSTM"), _xlfn.CONCAT("pTSTM_", C334), _xlfn.CONCAT(_xlfn.XLOOKUP(F334,profile_data!$C$2:$C$174,profile_data!$B$2:$B$174), "_",C334))</f>
        <v>pTSTM_s0336_BFA_gold</v>
      </c>
      <c r="E334" s="1" t="s">
        <v>1419</v>
      </c>
      <c r="F334" s="1" t="s">
        <v>77</v>
      </c>
      <c r="K334" s="1" t="str">
        <f t="shared" si="11"/>
        <v>false</v>
      </c>
      <c r="R334" s="1" t="s">
        <v>1497</v>
      </c>
      <c r="T334" s="1" t="s">
        <v>617</v>
      </c>
      <c r="U334" s="1" t="s">
        <v>14</v>
      </c>
      <c r="X334" s="1">
        <v>1987</v>
      </c>
      <c r="Y334" s="1" t="s">
        <v>415</v>
      </c>
    </row>
    <row r="335" spans="1:40" x14ac:dyDescent="0.2">
      <c r="A335" s="1" t="s">
        <v>1530</v>
      </c>
      <c r="B335" s="1" t="str">
        <f t="shared" si="10"/>
        <v>0337_unkn_mozambique_melela_river_mining_region</v>
      </c>
      <c r="C335" s="1" t="str">
        <f>_xlfn.CONCAT("s",0,RIGHT(A335,3), "_",_xlfn.XLOOKUP(R335,country_code_lookup!$A$1:$A$247,country_code_lookup!$C$1:$C$247),"_", LOWER(LEFT(U335,4)))</f>
        <v>s0337_MOZ_unkn</v>
      </c>
      <c r="D335" s="1" t="str">
        <f>IF(OR(F335="NA",RIGHT(E335,4)="TSTM"), _xlfn.CONCAT("pTSTM_", C335), _xlfn.CONCAT(_xlfn.XLOOKUP(F335,profile_data!$C$2:$C$174,profile_data!$B$2:$B$174), "_",C335))</f>
        <v>pTSTM_s0337_MOZ_unkn</v>
      </c>
      <c r="E335" s="1" t="s">
        <v>1420</v>
      </c>
      <c r="F335" s="1" t="s">
        <v>77</v>
      </c>
      <c r="K335" s="1" t="str">
        <f t="shared" si="11"/>
        <v>false</v>
      </c>
      <c r="R335" s="1" t="s">
        <v>634</v>
      </c>
      <c r="T335" s="1" t="s">
        <v>617</v>
      </c>
      <c r="U335" s="1" t="s">
        <v>915</v>
      </c>
      <c r="X335" s="1">
        <v>2013</v>
      </c>
      <c r="Y335" s="1" t="s">
        <v>80</v>
      </c>
    </row>
    <row r="336" spans="1:40" x14ac:dyDescent="0.2">
      <c r="A336" s="1" t="s">
        <v>1531</v>
      </c>
      <c r="B336" s="1" t="str">
        <f t="shared" si="10"/>
        <v>0338_gold_madagascar_mananjary_agm_region</v>
      </c>
      <c r="C336" s="1" t="str">
        <f>_xlfn.CONCAT("s",0,RIGHT(A336,3), "_",_xlfn.XLOOKUP(R336,country_code_lookup!$A$1:$A$247,country_code_lookup!$C$1:$C$247),"_", LOWER(LEFT(U336,4)))</f>
        <v>s0338_MDG_gold</v>
      </c>
      <c r="D336" s="1" t="str">
        <f>IF(OR(F336="NA",RIGHT(E336,4)="TSTM"), _xlfn.CONCAT("pTSTM_", C336), _xlfn.CONCAT(_xlfn.XLOOKUP(F336,profile_data!$C$2:$C$174,profile_data!$B$2:$B$174), "_",C336))</f>
        <v>pTSTM_s0338_MDG_gold</v>
      </c>
      <c r="E336" s="1" t="s">
        <v>1421</v>
      </c>
      <c r="F336" s="1" t="s">
        <v>77</v>
      </c>
      <c r="K336" s="1" t="str">
        <f t="shared" si="11"/>
        <v>false</v>
      </c>
      <c r="R336" s="1" t="s">
        <v>765</v>
      </c>
      <c r="T336" s="1" t="s">
        <v>617</v>
      </c>
      <c r="U336" s="1" t="s">
        <v>14</v>
      </c>
      <c r="V336" s="1" t="s">
        <v>1422</v>
      </c>
      <c r="X336" s="1">
        <v>2015</v>
      </c>
      <c r="Y336" s="1" t="s">
        <v>79</v>
      </c>
      <c r="AM336" s="1" t="s">
        <v>1423</v>
      </c>
      <c r="AN336" s="1" t="s">
        <v>1424</v>
      </c>
    </row>
    <row r="337" spans="1:39" x14ac:dyDescent="0.2">
      <c r="A337" s="1" t="s">
        <v>1532</v>
      </c>
      <c r="B337" s="1" t="str">
        <f t="shared" si="10"/>
        <v>0339_gold_madagascar_vohilava_agm_region</v>
      </c>
      <c r="C337" s="1" t="str">
        <f>_xlfn.CONCAT("s",0,RIGHT(A337,3), "_",_xlfn.XLOOKUP(R337,country_code_lookup!$A$1:$A$247,country_code_lookup!$C$1:$C$247),"_", LOWER(LEFT(U337,4)))</f>
        <v>s0339_MDG_gold</v>
      </c>
      <c r="D337" s="1" t="str">
        <f>IF(OR(F337="NA",RIGHT(E337,4)="TSTM"), _xlfn.CONCAT("pTSTM_", C337), _xlfn.CONCAT(_xlfn.XLOOKUP(F337,profile_data!$C$2:$C$174,profile_data!$B$2:$B$174), "_",C337))</f>
        <v>pTSTM_s0339_MDG_gold</v>
      </c>
      <c r="E337" s="1" t="s">
        <v>1425</v>
      </c>
      <c r="F337" s="1" t="s">
        <v>77</v>
      </c>
      <c r="K337" s="1" t="str">
        <f t="shared" si="11"/>
        <v>false</v>
      </c>
      <c r="R337" s="1" t="s">
        <v>765</v>
      </c>
      <c r="T337" s="1" t="s">
        <v>617</v>
      </c>
      <c r="U337" s="1" t="s">
        <v>14</v>
      </c>
      <c r="X337" s="1">
        <v>2014</v>
      </c>
      <c r="Y337" s="1" t="s">
        <v>80</v>
      </c>
    </row>
    <row r="338" spans="1:39" x14ac:dyDescent="0.2">
      <c r="A338" s="1" t="s">
        <v>1533</v>
      </c>
      <c r="B338" s="1" t="str">
        <f t="shared" si="10"/>
        <v>0340_gold_madagascar_ambodisaina_agm_region</v>
      </c>
      <c r="C338" s="1" t="str">
        <f>_xlfn.CONCAT("s",0,RIGHT(A338,3), "_",_xlfn.XLOOKUP(R338,country_code_lookup!$A$1:$A$247,country_code_lookup!$C$1:$C$247),"_", LOWER(LEFT(U338,4)))</f>
        <v>s0340_MDG_gold</v>
      </c>
      <c r="D338" s="1" t="str">
        <f>IF(OR(F338="NA",RIGHT(E338,4)="TSTM"), _xlfn.CONCAT("pTSTM_", C338), _xlfn.CONCAT(_xlfn.XLOOKUP(F338,profile_data!$C$2:$C$174,profile_data!$B$2:$B$174), "_",C338))</f>
        <v>pTSTM_s0340_MDG_gold</v>
      </c>
      <c r="E338" s="1" t="s">
        <v>1426</v>
      </c>
      <c r="F338" s="1" t="s">
        <v>77</v>
      </c>
      <c r="K338" s="1" t="str">
        <f t="shared" si="11"/>
        <v>false</v>
      </c>
      <c r="R338" s="1" t="s">
        <v>765</v>
      </c>
      <c r="T338" s="1" t="s">
        <v>617</v>
      </c>
      <c r="U338" s="1" t="s">
        <v>14</v>
      </c>
      <c r="X338" s="1">
        <v>2011</v>
      </c>
      <c r="Y338" s="1" t="s">
        <v>79</v>
      </c>
    </row>
    <row r="339" spans="1:39" x14ac:dyDescent="0.2">
      <c r="A339" s="1" t="s">
        <v>1534</v>
      </c>
      <c r="B339" s="1" t="str">
        <f t="shared" si="10"/>
        <v>0341_gold_madagascar_ampitamalandy_agm_region</v>
      </c>
      <c r="C339" s="1" t="str">
        <f>_xlfn.CONCAT("s",0,RIGHT(A339,3), "_",_xlfn.XLOOKUP(R339,country_code_lookup!$A$1:$A$247,country_code_lookup!$C$1:$C$247),"_", LOWER(LEFT(U339,4)))</f>
        <v>s0341_MDG_gold</v>
      </c>
      <c r="D339" s="1" t="str">
        <f>IF(OR(F339="NA",RIGHT(E339,4)="TSTM"), _xlfn.CONCAT("pTSTM_", C339), _xlfn.CONCAT(_xlfn.XLOOKUP(F339,profile_data!$C$2:$C$174,profile_data!$B$2:$B$174), "_",C339))</f>
        <v>pTSTM_s0341_MDG_gold</v>
      </c>
      <c r="E339" s="1" t="s">
        <v>1427</v>
      </c>
      <c r="F339" s="1" t="s">
        <v>77</v>
      </c>
      <c r="K339" s="1" t="str">
        <f t="shared" si="11"/>
        <v>false</v>
      </c>
      <c r="R339" s="1" t="s">
        <v>765</v>
      </c>
      <c r="T339" s="1" t="s">
        <v>617</v>
      </c>
      <c r="U339" s="1" t="s">
        <v>14</v>
      </c>
      <c r="X339" s="1">
        <v>2012</v>
      </c>
      <c r="Y339" s="1" t="s">
        <v>79</v>
      </c>
    </row>
    <row r="340" spans="1:39" x14ac:dyDescent="0.2">
      <c r="A340" s="1" t="s">
        <v>1535</v>
      </c>
      <c r="B340" s="1" t="str">
        <f t="shared" si="10"/>
        <v>0342_gold_madagascar_fanantara_river_agm_region</v>
      </c>
      <c r="C340" s="1" t="str">
        <f>_xlfn.CONCAT("s",0,RIGHT(A340,3), "_",_xlfn.XLOOKUP(R340,country_code_lookup!$A$1:$A$247,country_code_lookup!$C$1:$C$247),"_", LOWER(LEFT(U340,4)))</f>
        <v>s0342_MDG_gold</v>
      </c>
      <c r="D340" s="1" t="str">
        <f>IF(OR(F340="NA",RIGHT(E340,4)="TSTM"), _xlfn.CONCAT("pTSTM_", C340), _xlfn.CONCAT(_xlfn.XLOOKUP(F340,profile_data!$C$2:$C$174,profile_data!$B$2:$B$174), "_",C340))</f>
        <v>pTSTM_s0342_MDG_gold</v>
      </c>
      <c r="E340" s="1" t="s">
        <v>1428</v>
      </c>
      <c r="F340" s="1" t="s">
        <v>77</v>
      </c>
      <c r="K340" s="1" t="str">
        <f t="shared" si="11"/>
        <v>false</v>
      </c>
      <c r="R340" s="1" t="s">
        <v>765</v>
      </c>
      <c r="T340" s="1" t="s">
        <v>617</v>
      </c>
      <c r="U340" s="1" t="s">
        <v>14</v>
      </c>
      <c r="X340" s="1">
        <v>2012</v>
      </c>
      <c r="Y340" s="1" t="s">
        <v>80</v>
      </c>
    </row>
    <row r="341" spans="1:39" x14ac:dyDescent="0.2">
      <c r="A341" s="1" t="s">
        <v>1536</v>
      </c>
      <c r="B341" s="1" t="str">
        <f t="shared" si="10"/>
        <v>0343_unkn_madagascar_ambalanengitra_mining_region_TSTM</v>
      </c>
      <c r="C341" s="1" t="str">
        <f>_xlfn.CONCAT("s",0,RIGHT(A341,3), "_",_xlfn.XLOOKUP(R341,country_code_lookup!$A$1:$A$247,country_code_lookup!$C$1:$C$247),"_", LOWER(LEFT(U341,4)))</f>
        <v>s0343_MDG_unkn</v>
      </c>
      <c r="D341" s="1" t="str">
        <f>IF(OR(F341="NA",RIGHT(E341,4)="TSTM"), _xlfn.CONCAT("pTSTM_", C341), _xlfn.CONCAT(_xlfn.XLOOKUP(F341,profile_data!$C$2:$C$174,profile_data!$B$2:$B$174), "_",C341))</f>
        <v>pTSTM_s0343_MDG_unkn</v>
      </c>
      <c r="E341" s="1" t="s">
        <v>1429</v>
      </c>
      <c r="F341" s="1" t="s">
        <v>77</v>
      </c>
      <c r="K341" s="1" t="str">
        <f t="shared" si="11"/>
        <v>false</v>
      </c>
      <c r="R341" s="1" t="s">
        <v>765</v>
      </c>
      <c r="T341" s="1" t="s">
        <v>617</v>
      </c>
      <c r="U341" s="1" t="s">
        <v>915</v>
      </c>
      <c r="X341" s="1">
        <v>1995</v>
      </c>
      <c r="Y341" s="1" t="s">
        <v>80</v>
      </c>
    </row>
    <row r="342" spans="1:39" x14ac:dyDescent="0.2">
      <c r="A342" s="1" t="s">
        <v>1537</v>
      </c>
      <c r="B342" s="1" t="str">
        <f t="shared" si="10"/>
        <v>0344_gold_madagascar_ampahaka_mining_region_TSTM</v>
      </c>
      <c r="C342" s="1" t="str">
        <f>_xlfn.CONCAT("s",0,RIGHT(A342,3), "_",_xlfn.XLOOKUP(R342,country_code_lookup!$A$1:$A$247,country_code_lookup!$C$1:$C$247),"_", LOWER(LEFT(U342,4)))</f>
        <v>s0344_MDG_gold</v>
      </c>
      <c r="D342" s="1" t="str">
        <f>IF(OR(F342="NA",RIGHT(E342,4)="TSTM"), _xlfn.CONCAT("pTSTM_", C342), _xlfn.CONCAT(_xlfn.XLOOKUP(F342,profile_data!$C$2:$C$174,profile_data!$B$2:$B$174), "_",C342))</f>
        <v>pTSTM_s0344_MDG_gold</v>
      </c>
      <c r="E342" s="1" t="s">
        <v>1430</v>
      </c>
      <c r="F342" s="1" t="s">
        <v>77</v>
      </c>
      <c r="K342" s="1" t="str">
        <f t="shared" si="11"/>
        <v>false</v>
      </c>
      <c r="R342" s="1" t="s">
        <v>765</v>
      </c>
      <c r="T342" s="1" t="s">
        <v>617</v>
      </c>
      <c r="U342" s="1" t="s">
        <v>14</v>
      </c>
      <c r="X342" s="1">
        <v>2018</v>
      </c>
      <c r="Y342" s="1" t="s">
        <v>79</v>
      </c>
    </row>
    <row r="343" spans="1:39" x14ac:dyDescent="0.2">
      <c r="A343" s="1" t="s">
        <v>1538</v>
      </c>
      <c r="B343" s="1" t="str">
        <f t="shared" si="10"/>
        <v>0345_gold_madagascar_betsiaka_agm_region</v>
      </c>
      <c r="C343" s="1" t="str">
        <f>_xlfn.CONCAT("s",0,RIGHT(A343,3), "_",_xlfn.XLOOKUP(R343,country_code_lookup!$A$1:$A$247,country_code_lookup!$C$1:$C$247),"_", LOWER(LEFT(U343,4)))</f>
        <v>s0345_MDG_gold</v>
      </c>
      <c r="D343" s="1" t="str">
        <f>IF(OR(F343="NA",RIGHT(E343,4)="TSTM"), _xlfn.CONCAT("pTSTM_", C343), _xlfn.CONCAT(_xlfn.XLOOKUP(F343,profile_data!$C$2:$C$174,profile_data!$B$2:$B$174), "_",C343))</f>
        <v>pTSTM_s0345_MDG_gold</v>
      </c>
      <c r="E343" s="1" t="s">
        <v>1431</v>
      </c>
      <c r="F343" s="1" t="s">
        <v>77</v>
      </c>
      <c r="K343" s="1" t="str">
        <f t="shared" si="11"/>
        <v>false</v>
      </c>
      <c r="R343" s="1" t="s">
        <v>765</v>
      </c>
      <c r="T343" s="1" t="s">
        <v>617</v>
      </c>
      <c r="U343" s="1" t="s">
        <v>14</v>
      </c>
      <c r="X343" s="1">
        <v>1980</v>
      </c>
      <c r="Y343" s="1" t="s">
        <v>415</v>
      </c>
    </row>
    <row r="344" spans="1:39" x14ac:dyDescent="0.2">
      <c r="A344" s="1" t="s">
        <v>1539</v>
      </c>
      <c r="B344" s="1" t="str">
        <f t="shared" si="10"/>
        <v>0346_gold_madagascar_sandratsio_river_agm_region</v>
      </c>
      <c r="C344" s="1" t="str">
        <f>_xlfn.CONCAT("s",0,RIGHT(A344,3), "_",_xlfn.XLOOKUP(R344,country_code_lookup!$A$1:$A$247,country_code_lookup!$C$1:$C$247),"_", LOWER(LEFT(U344,4)))</f>
        <v>s0346_MDG_gold</v>
      </c>
      <c r="D344" s="1" t="str">
        <f>IF(OR(F344="NA",RIGHT(E344,4)="TSTM"), _xlfn.CONCAT("pTSTM_", C344), _xlfn.CONCAT(_xlfn.XLOOKUP(F344,profile_data!$C$2:$C$174,profile_data!$B$2:$B$174), "_",C344))</f>
        <v>pTSTM_s0346_MDG_gold</v>
      </c>
      <c r="E344" s="1" t="s">
        <v>1432</v>
      </c>
      <c r="F344" s="1" t="s">
        <v>77</v>
      </c>
      <c r="K344" s="1" t="str">
        <f t="shared" si="11"/>
        <v>false</v>
      </c>
      <c r="R344" s="1" t="s">
        <v>765</v>
      </c>
      <c r="T344" s="1" t="s">
        <v>617</v>
      </c>
      <c r="U344" s="1" t="s">
        <v>14</v>
      </c>
      <c r="X344" s="1">
        <v>2001</v>
      </c>
      <c r="Y344" s="1" t="s">
        <v>79</v>
      </c>
    </row>
    <row r="345" spans="1:39" x14ac:dyDescent="0.2">
      <c r="A345" s="1" t="s">
        <v>1540</v>
      </c>
      <c r="B345" s="1" t="str">
        <f t="shared" si="10"/>
        <v>0347_rubi_madagascar_ambodivaohangy_ruby_region</v>
      </c>
      <c r="C345" s="1" t="str">
        <f>_xlfn.CONCAT("s",0,RIGHT(A345,3), "_",_xlfn.XLOOKUP(R345,country_code_lookup!$A$1:$A$247,country_code_lookup!$C$1:$C$247),"_", LOWER(LEFT(U345,4)))</f>
        <v>s0347_MDG_rubi</v>
      </c>
      <c r="D345" s="1" t="str">
        <f>IF(OR(F345="NA",RIGHT(E345,4)="TSTM"), _xlfn.CONCAT("pTSTM_", C345), _xlfn.CONCAT(_xlfn.XLOOKUP(F345,profile_data!$C$2:$C$174,profile_data!$B$2:$B$174), "_",C345))</f>
        <v>pTSTM_s0347_MDG_rubi</v>
      </c>
      <c r="E345" s="1" t="s">
        <v>1433</v>
      </c>
      <c r="F345" s="1" t="s">
        <v>77</v>
      </c>
      <c r="K345" s="1" t="str">
        <f t="shared" si="11"/>
        <v>false</v>
      </c>
      <c r="R345" s="1" t="s">
        <v>765</v>
      </c>
      <c r="T345" s="1" t="s">
        <v>617</v>
      </c>
      <c r="U345" s="1" t="s">
        <v>1434</v>
      </c>
      <c r="X345" s="1">
        <v>2014</v>
      </c>
      <c r="Y345" s="1" t="s">
        <v>79</v>
      </c>
      <c r="AM345" s="1" t="s">
        <v>1436</v>
      </c>
    </row>
    <row r="346" spans="1:39" x14ac:dyDescent="0.2">
      <c r="A346" s="1" t="s">
        <v>1541</v>
      </c>
      <c r="B346" s="1" t="str">
        <f t="shared" si="10"/>
        <v>0348_unkn_madagascar_tetezambato_mining_region</v>
      </c>
      <c r="C346" s="1" t="str">
        <f>_xlfn.CONCAT("s",0,RIGHT(A346,3), "_",_xlfn.XLOOKUP(R346,country_code_lookup!$A$1:$A$247,country_code_lookup!$C$1:$C$247),"_", LOWER(LEFT(U346,4)))</f>
        <v>s0348_MDG_unkn</v>
      </c>
      <c r="D346" s="1" t="str">
        <f>IF(OR(F346="NA",RIGHT(E346,4)="TSTM"), _xlfn.CONCAT("pTSTM_", C346), _xlfn.CONCAT(_xlfn.XLOOKUP(F346,profile_data!$C$2:$C$174,profile_data!$B$2:$B$174), "_",C346))</f>
        <v>pTSTM_s0348_MDG_unkn</v>
      </c>
      <c r="E346" s="1" t="s">
        <v>1435</v>
      </c>
      <c r="F346" s="1" t="s">
        <v>77</v>
      </c>
      <c r="K346" s="1" t="str">
        <f t="shared" si="11"/>
        <v>false</v>
      </c>
      <c r="R346" s="1" t="s">
        <v>765</v>
      </c>
      <c r="T346" s="1" t="s">
        <v>617</v>
      </c>
      <c r="U346" s="1" t="s">
        <v>915</v>
      </c>
      <c r="X346" s="1">
        <v>1980</v>
      </c>
      <c r="Y346" s="1" t="s">
        <v>79</v>
      </c>
    </row>
    <row r="347" spans="1:39" x14ac:dyDescent="0.2">
      <c r="A347" s="1" t="s">
        <v>1542</v>
      </c>
      <c r="B347" s="1" t="str">
        <f t="shared" si="10"/>
        <v>0349_rubi_madagascar_didy_mining_region</v>
      </c>
      <c r="C347" s="1" t="str">
        <f>_xlfn.CONCAT("s",0,RIGHT(A347,3), "_",_xlfn.XLOOKUP(R347,country_code_lookup!$A$1:$A$247,country_code_lookup!$C$1:$C$247),"_", LOWER(LEFT(U347,4)))</f>
        <v>s0349_MDG_rubi</v>
      </c>
      <c r="D347" s="1" t="str">
        <f>IF(OR(F347="NA",RIGHT(E347,4)="TSTM"), _xlfn.CONCAT("pTSTM_", C347), _xlfn.CONCAT(_xlfn.XLOOKUP(F347,profile_data!$C$2:$C$174,profile_data!$B$2:$B$174), "_",C347))</f>
        <v>pTSTM_s0349_MDG_rubi</v>
      </c>
      <c r="E347" s="1" t="s">
        <v>1437</v>
      </c>
      <c r="F347" s="1" t="s">
        <v>77</v>
      </c>
      <c r="K347" s="1" t="str">
        <f t="shared" si="11"/>
        <v>false</v>
      </c>
      <c r="R347" s="1" t="s">
        <v>765</v>
      </c>
      <c r="T347" s="1" t="s">
        <v>617</v>
      </c>
      <c r="U347" s="1" t="s">
        <v>1434</v>
      </c>
      <c r="V347" s="1" t="s">
        <v>1438</v>
      </c>
      <c r="X347" s="1">
        <v>2012</v>
      </c>
      <c r="Y347" s="1" t="s">
        <v>79</v>
      </c>
      <c r="AM347" s="1" t="s">
        <v>1440</v>
      </c>
    </row>
    <row r="348" spans="1:39" x14ac:dyDescent="0.2">
      <c r="A348" s="1" t="s">
        <v>1543</v>
      </c>
      <c r="B348" s="1" t="str">
        <f t="shared" si="10"/>
        <v>0350_rubi_madagascar_ambodiampaly_mining_region</v>
      </c>
      <c r="C348" s="1" t="str">
        <f>_xlfn.CONCAT("s",0,RIGHT(A348,3), "_",_xlfn.XLOOKUP(R348,country_code_lookup!$A$1:$A$247,country_code_lookup!$C$1:$C$247),"_", LOWER(LEFT(U348,4)))</f>
        <v>s0350_MDG_rubi</v>
      </c>
      <c r="D348" s="1" t="str">
        <f>IF(OR(F348="NA",RIGHT(E348,4)="TSTM"), _xlfn.CONCAT("pTSTM_", C348), _xlfn.CONCAT(_xlfn.XLOOKUP(F348,profile_data!$C$2:$C$174,profile_data!$B$2:$B$174), "_",C348))</f>
        <v>pTSTM_s0350_MDG_rubi</v>
      </c>
      <c r="E348" s="1" t="s">
        <v>1439</v>
      </c>
      <c r="F348" s="1" t="s">
        <v>77</v>
      </c>
      <c r="K348" s="1" t="str">
        <f t="shared" si="11"/>
        <v>false</v>
      </c>
      <c r="R348" s="1" t="s">
        <v>765</v>
      </c>
      <c r="T348" s="1" t="s">
        <v>617</v>
      </c>
      <c r="U348" s="1" t="s">
        <v>1434</v>
      </c>
      <c r="X348" s="1">
        <v>2017</v>
      </c>
      <c r="Y348" s="1" t="s">
        <v>79</v>
      </c>
    </row>
    <row r="349" spans="1:39" x14ac:dyDescent="0.2">
      <c r="A349" s="1" t="s">
        <v>1544</v>
      </c>
      <c r="B349" s="1" t="str">
        <f t="shared" si="10"/>
        <v>0351_gold_republic_of_the_congo_elogo_agm_region_TSTM</v>
      </c>
      <c r="C349" s="1" t="str">
        <f>_xlfn.CONCAT("s",0,RIGHT(A349,3), "_",_xlfn.XLOOKUP(R349,country_code_lookup!$A$1:$A$247,country_code_lookup!$C$1:$C$247),"_", LOWER(LEFT(U349,4)))</f>
        <v>s0351_COG_gold</v>
      </c>
      <c r="D349" s="1" t="str">
        <f>IF(OR(F349="NA",RIGHT(E349,4)="TSTM"), _xlfn.CONCAT("pTSTM_", C349), _xlfn.CONCAT(_xlfn.XLOOKUP(F349,profile_data!$C$2:$C$174,profile_data!$B$2:$B$174), "_",C349))</f>
        <v>pTSTM_s0351_COG_gold</v>
      </c>
      <c r="E349" s="1" t="s">
        <v>1441</v>
      </c>
      <c r="F349" s="1" t="s">
        <v>77</v>
      </c>
      <c r="K349" s="1" t="str">
        <f t="shared" si="11"/>
        <v>false</v>
      </c>
      <c r="R349" s="1" t="s">
        <v>1442</v>
      </c>
      <c r="T349" s="1" t="s">
        <v>617</v>
      </c>
      <c r="U349" s="1" t="s">
        <v>14</v>
      </c>
      <c r="X349" s="1">
        <v>2014</v>
      </c>
      <c r="Y349" s="1" t="s">
        <v>79</v>
      </c>
      <c r="AM349" s="1" t="s">
        <v>1450</v>
      </c>
    </row>
    <row r="350" spans="1:39" x14ac:dyDescent="0.2">
      <c r="A350" s="1" t="s">
        <v>1545</v>
      </c>
      <c r="B350" s="1" t="str">
        <f t="shared" si="10"/>
        <v>0352_gold_republic_of_the_congo_ekadouma_agm_region_TSTM</v>
      </c>
      <c r="C350" s="1" t="str">
        <f>_xlfn.CONCAT("s",0,RIGHT(A350,3), "_",_xlfn.XLOOKUP(R350,country_code_lookup!$A$1:$A$247,country_code_lookup!$C$1:$C$247),"_", LOWER(LEFT(U350,4)))</f>
        <v>s0352_COG_gold</v>
      </c>
      <c r="D350" s="1" t="str">
        <f>IF(OR(F350="NA",RIGHT(E350,4)="TSTM"), _xlfn.CONCAT("pTSTM_", C350), _xlfn.CONCAT(_xlfn.XLOOKUP(F350,profile_data!$C$2:$C$174,profile_data!$B$2:$B$174), "_",C350))</f>
        <v>pTSTM_s0352_COG_gold</v>
      </c>
      <c r="E350" s="1" t="s">
        <v>1443</v>
      </c>
      <c r="F350" s="1" t="s">
        <v>77</v>
      </c>
      <c r="K350" s="1" t="str">
        <f t="shared" si="11"/>
        <v>false</v>
      </c>
      <c r="R350" s="1" t="s">
        <v>1442</v>
      </c>
      <c r="T350" s="1" t="s">
        <v>617</v>
      </c>
      <c r="U350" s="1" t="s">
        <v>14</v>
      </c>
      <c r="X350" s="1">
        <v>1990</v>
      </c>
      <c r="Y350" s="1" t="s">
        <v>415</v>
      </c>
      <c r="AM350" s="1" t="s">
        <v>1450</v>
      </c>
    </row>
    <row r="351" spans="1:39" x14ac:dyDescent="0.2">
      <c r="A351" s="1" t="s">
        <v>1546</v>
      </c>
      <c r="B351" s="1" t="str">
        <f t="shared" si="10"/>
        <v>0353_gold_republic_of_the_congo_mama_agm_region_TSTM</v>
      </c>
      <c r="C351" s="1" t="str">
        <f>_xlfn.CONCAT("s",0,RIGHT(A351,3), "_",_xlfn.XLOOKUP(R351,country_code_lookup!$A$1:$A$247,country_code_lookup!$C$1:$C$247),"_", LOWER(LEFT(U351,4)))</f>
        <v>s0353_COG_gold</v>
      </c>
      <c r="D351" s="1" t="str">
        <f>IF(OR(F351="NA",RIGHT(E351,4)="TSTM"), _xlfn.CONCAT("pTSTM_", C351), _xlfn.CONCAT(_xlfn.XLOOKUP(F351,profile_data!$C$2:$C$174,profile_data!$B$2:$B$174), "_",C351))</f>
        <v>pTSTM_s0353_COG_gold</v>
      </c>
      <c r="E351" s="1" t="s">
        <v>1444</v>
      </c>
      <c r="F351" s="1" t="s">
        <v>77</v>
      </c>
      <c r="K351" s="1" t="str">
        <f t="shared" si="11"/>
        <v>false</v>
      </c>
      <c r="R351" s="1" t="s">
        <v>1442</v>
      </c>
      <c r="T351" s="1" t="s">
        <v>617</v>
      </c>
      <c r="U351" s="1" t="s">
        <v>14</v>
      </c>
      <c r="X351" s="1">
        <v>2018</v>
      </c>
      <c r="Y351" s="1" t="s">
        <v>80</v>
      </c>
      <c r="AM351" s="1" t="s">
        <v>1450</v>
      </c>
    </row>
    <row r="352" spans="1:39" x14ac:dyDescent="0.2">
      <c r="A352" s="1" t="s">
        <v>1547</v>
      </c>
      <c r="B352" s="1" t="str">
        <f t="shared" si="10"/>
        <v>0354_gold_republic_of_the_congo_lvindio_river_agm_region</v>
      </c>
      <c r="C352" s="1" t="str">
        <f>_xlfn.CONCAT("s",0,RIGHT(A352,3), "_",_xlfn.XLOOKUP(R352,country_code_lookup!$A$1:$A$247,country_code_lookup!$C$1:$C$247),"_", LOWER(LEFT(U352,4)))</f>
        <v>s0354_COG_gold</v>
      </c>
      <c r="D352" s="1" t="str">
        <f>IF(OR(F352="NA",RIGHT(E352,4)="TSTM"), _xlfn.CONCAT("pTSTM_", C352), _xlfn.CONCAT(_xlfn.XLOOKUP(F352,profile_data!$C$2:$C$174,profile_data!$B$2:$B$174), "_",C352))</f>
        <v>pTSTM_s0354_COG_gold</v>
      </c>
      <c r="E352" s="1" t="s">
        <v>1445</v>
      </c>
      <c r="F352" s="1" t="s">
        <v>77</v>
      </c>
      <c r="K352" s="1" t="str">
        <f t="shared" si="11"/>
        <v>false</v>
      </c>
      <c r="R352" s="1" t="s">
        <v>1442</v>
      </c>
      <c r="T352" s="1" t="s">
        <v>617</v>
      </c>
      <c r="U352" s="1" t="s">
        <v>14</v>
      </c>
      <c r="X352" s="1">
        <v>2019</v>
      </c>
      <c r="Y352" s="1" t="s">
        <v>79</v>
      </c>
      <c r="AM352" s="1" t="s">
        <v>1450</v>
      </c>
    </row>
    <row r="353" spans="1:40" x14ac:dyDescent="0.2">
      <c r="A353" s="1" t="s">
        <v>1548</v>
      </c>
      <c r="B353" s="1" t="str">
        <f t="shared" si="10"/>
        <v>0355_gold_gabon_lvindio_river_agm_region</v>
      </c>
      <c r="C353" s="1" t="str">
        <f>_xlfn.CONCAT("s",0,RIGHT(A353,3), "_",_xlfn.XLOOKUP(R353,country_code_lookup!$A$1:$A$247,country_code_lookup!$C$1:$C$247),"_", LOWER(LEFT(U353,4)))</f>
        <v>s0355_GAB_gold</v>
      </c>
      <c r="D353" s="1" t="str">
        <f>IF(OR(F353="NA",RIGHT(E353,4)="TSTM"), _xlfn.CONCAT("pTSTM_", C353), _xlfn.CONCAT(_xlfn.XLOOKUP(F353,profile_data!$C$2:$C$174,profile_data!$B$2:$B$174), "_",C353))</f>
        <v>pTSTM_s0355_GAB_gold</v>
      </c>
      <c r="E353" s="1" t="s">
        <v>1446</v>
      </c>
      <c r="F353" s="1" t="s">
        <v>77</v>
      </c>
      <c r="K353" s="1" t="str">
        <f t="shared" si="11"/>
        <v>false</v>
      </c>
      <c r="R353" s="1" t="s">
        <v>1447</v>
      </c>
      <c r="T353" s="1" t="s">
        <v>617</v>
      </c>
      <c r="U353" s="1" t="s">
        <v>14</v>
      </c>
      <c r="X353" s="1">
        <v>2019</v>
      </c>
      <c r="Y353" s="1" t="s">
        <v>79</v>
      </c>
      <c r="AM353" s="1" t="s">
        <v>1458</v>
      </c>
    </row>
    <row r="354" spans="1:40" x14ac:dyDescent="0.2">
      <c r="A354" s="1" t="s">
        <v>1549</v>
      </c>
      <c r="B354" s="1" t="str">
        <f t="shared" si="10"/>
        <v>0356_gold_gabon_massima_agm_region_TSTM</v>
      </c>
      <c r="C354" s="1" t="str">
        <f>_xlfn.CONCAT("s",0,RIGHT(A354,3), "_",_xlfn.XLOOKUP(R354,country_code_lookup!$A$1:$A$247,country_code_lookup!$C$1:$C$247),"_", LOWER(LEFT(U354,4)))</f>
        <v>s0356_GAB_gold</v>
      </c>
      <c r="D354" s="1" t="str">
        <f>IF(OR(F354="NA",RIGHT(E354,4)="TSTM"), _xlfn.CONCAT("pTSTM_", C354), _xlfn.CONCAT(_xlfn.XLOOKUP(F354,profile_data!$C$2:$C$174,profile_data!$B$2:$B$174), "_",C354))</f>
        <v>pTSTM_s0356_GAB_gold</v>
      </c>
      <c r="E354" s="1" t="s">
        <v>1449</v>
      </c>
      <c r="F354" s="1" t="s">
        <v>77</v>
      </c>
      <c r="K354" s="1" t="str">
        <f t="shared" si="11"/>
        <v>false</v>
      </c>
      <c r="R354" s="1" t="s">
        <v>1447</v>
      </c>
      <c r="T354" s="1" t="s">
        <v>617</v>
      </c>
      <c r="U354" s="1" t="s">
        <v>14</v>
      </c>
      <c r="X354" s="1">
        <v>2013</v>
      </c>
      <c r="Y354" s="1" t="s">
        <v>80</v>
      </c>
      <c r="AM354" s="1" t="s">
        <v>1458</v>
      </c>
    </row>
    <row r="355" spans="1:40" x14ac:dyDescent="0.2">
      <c r="A355" s="1" t="s">
        <v>1550</v>
      </c>
      <c r="B355" s="1" t="str">
        <f t="shared" si="10"/>
        <v>0357_gold_republic_of_the_congo_kelle_agm_region</v>
      </c>
      <c r="C355" s="1" t="str">
        <f>_xlfn.CONCAT("s",0,RIGHT(A355,3), "_",_xlfn.XLOOKUP(R355,country_code_lookup!$A$1:$A$247,country_code_lookup!$C$1:$C$247),"_", LOWER(LEFT(U355,4)))</f>
        <v>s0357_COG_gold</v>
      </c>
      <c r="D355" s="1" t="str">
        <f>IF(OR(F355="NA",RIGHT(E355,4)="TSTM"), _xlfn.CONCAT("pTSTM_", C355), _xlfn.CONCAT(_xlfn.XLOOKUP(F355,profile_data!$C$2:$C$174,profile_data!$B$2:$B$174), "_",C355))</f>
        <v>pTSTM_s0357_COG_gold</v>
      </c>
      <c r="E355" s="1" t="s">
        <v>1448</v>
      </c>
      <c r="F355" s="1" t="s">
        <v>77</v>
      </c>
      <c r="K355" s="1" t="str">
        <f t="shared" si="11"/>
        <v>false</v>
      </c>
      <c r="R355" s="1" t="s">
        <v>1442</v>
      </c>
      <c r="T355" s="1" t="s">
        <v>617</v>
      </c>
      <c r="U355" s="1" t="s">
        <v>14</v>
      </c>
      <c r="X355" s="1">
        <v>2017</v>
      </c>
      <c r="Y355" s="1" t="s">
        <v>79</v>
      </c>
      <c r="AM355" s="1" t="s">
        <v>1450</v>
      </c>
    </row>
    <row r="356" spans="1:40" x14ac:dyDescent="0.2">
      <c r="A356" s="1" t="s">
        <v>1551</v>
      </c>
      <c r="B356" s="1" t="str">
        <f t="shared" si="10"/>
        <v>0358_gold_republic_of_the_congo_kouilou_agm_region</v>
      </c>
      <c r="C356" s="1" t="str">
        <f>_xlfn.CONCAT("s",0,RIGHT(A356,3), "_",_xlfn.XLOOKUP(R356,country_code_lookup!$A$1:$A$247,country_code_lookup!$C$1:$C$247),"_", LOWER(LEFT(U356,4)))</f>
        <v>s0358_COG_gold</v>
      </c>
      <c r="D356" s="1" t="str">
        <f>IF(OR(F356="NA",RIGHT(E356,4)="TSTM"), _xlfn.CONCAT("pTSTM_", C356), _xlfn.CONCAT(_xlfn.XLOOKUP(F356,profile_data!$C$2:$C$174,profile_data!$B$2:$B$174), "_",C356))</f>
        <v>pTSTM_s0358_COG_gold</v>
      </c>
      <c r="E356" s="1" t="s">
        <v>1451</v>
      </c>
      <c r="F356" s="1" t="s">
        <v>77</v>
      </c>
      <c r="K356" s="1" t="str">
        <f t="shared" si="11"/>
        <v>false</v>
      </c>
      <c r="R356" s="1" t="s">
        <v>1442</v>
      </c>
      <c r="T356" s="1" t="s">
        <v>617</v>
      </c>
      <c r="U356" s="1" t="s">
        <v>14</v>
      </c>
      <c r="X356" s="1">
        <v>2014</v>
      </c>
      <c r="Y356" s="1" t="s">
        <v>80</v>
      </c>
    </row>
    <row r="357" spans="1:40" x14ac:dyDescent="0.2">
      <c r="A357" s="1" t="s">
        <v>1552</v>
      </c>
      <c r="B357" s="1" t="str">
        <f t="shared" si="10"/>
        <v>0359_gold_republic_of_the_congo_magobe_agm_region_TSTM</v>
      </c>
      <c r="C357" s="1" t="str">
        <f>_xlfn.CONCAT("s",0,RIGHT(A357,3), "_",_xlfn.XLOOKUP(R357,country_code_lookup!$A$1:$A$247,country_code_lookup!$C$1:$C$247),"_", LOWER(LEFT(U357,4)))</f>
        <v>s0359_COG_gold</v>
      </c>
      <c r="D357" s="1" t="str">
        <f>IF(OR(F357="NA",RIGHT(E357,4)="TSTM"), _xlfn.CONCAT("pTSTM_", C357), _xlfn.CONCAT(_xlfn.XLOOKUP(F357,profile_data!$C$2:$C$174,profile_data!$B$2:$B$174), "_",C357))</f>
        <v>pTSTM_s0359_COG_gold</v>
      </c>
      <c r="E357" s="1" t="s">
        <v>1452</v>
      </c>
      <c r="F357" s="1" t="s">
        <v>77</v>
      </c>
      <c r="K357" s="1" t="str">
        <f t="shared" si="11"/>
        <v>false</v>
      </c>
      <c r="R357" s="1" t="s">
        <v>1442</v>
      </c>
      <c r="T357" s="1" t="s">
        <v>617</v>
      </c>
      <c r="U357" s="1" t="s">
        <v>14</v>
      </c>
      <c r="X357" s="1">
        <v>2019</v>
      </c>
      <c r="Y357" s="1" t="s">
        <v>79</v>
      </c>
    </row>
    <row r="358" spans="1:40" x14ac:dyDescent="0.2">
      <c r="A358" s="1" t="s">
        <v>1553</v>
      </c>
      <c r="B358" s="1" t="str">
        <f t="shared" si="10"/>
        <v>0360_gold_gabon_ngounie_river_agm_region</v>
      </c>
      <c r="C358" s="1" t="str">
        <f>_xlfn.CONCAT("s",0,RIGHT(A358,3), "_",_xlfn.XLOOKUP(R358,country_code_lookup!$A$1:$A$247,country_code_lookup!$C$1:$C$247),"_", LOWER(LEFT(U358,4)))</f>
        <v>s0360_GAB_gold</v>
      </c>
      <c r="D358" s="1" t="str">
        <f>IF(OR(F358="NA",RIGHT(E358,4)="TSTM"), _xlfn.CONCAT("pTSTM_", C358), _xlfn.CONCAT(_xlfn.XLOOKUP(F358,profile_data!$C$2:$C$174,profile_data!$B$2:$B$174), "_",C358))</f>
        <v>pTSTM_s0360_GAB_gold</v>
      </c>
      <c r="E358" s="1" t="s">
        <v>1453</v>
      </c>
      <c r="F358" s="1" t="s">
        <v>77</v>
      </c>
      <c r="K358" s="1" t="str">
        <f t="shared" si="11"/>
        <v>false</v>
      </c>
      <c r="R358" s="1" t="s">
        <v>1447</v>
      </c>
      <c r="T358" s="1" t="s">
        <v>617</v>
      </c>
      <c r="U358" s="1" t="s">
        <v>14</v>
      </c>
      <c r="X358" s="1">
        <v>2017</v>
      </c>
      <c r="Y358" s="1" t="s">
        <v>79</v>
      </c>
      <c r="AM358" s="1" t="s">
        <v>1458</v>
      </c>
    </row>
    <row r="359" spans="1:40" x14ac:dyDescent="0.2">
      <c r="A359" s="1" t="s">
        <v>1554</v>
      </c>
      <c r="B359" s="1" t="str">
        <f t="shared" si="10"/>
        <v>0361_gold_gabon_ndekabalandji_upper_mining_region</v>
      </c>
      <c r="C359" s="1" t="str">
        <f>_xlfn.CONCAT("s",0,RIGHT(A359,3), "_",_xlfn.XLOOKUP(R359,country_code_lookup!$A$1:$A$247,country_code_lookup!$C$1:$C$247),"_", LOWER(LEFT(U359,4)))</f>
        <v>s0361_COG_gold</v>
      </c>
      <c r="D359" s="1" t="str">
        <f>IF(OR(F359="NA",RIGHT(E359,4)="TSTM"), _xlfn.CONCAT("pTSTM_", C359), _xlfn.CONCAT(_xlfn.XLOOKUP(F359,profile_data!$C$2:$C$174,profile_data!$B$2:$B$174), "_",C359))</f>
        <v>pTSTM_s0361_COG_gold</v>
      </c>
      <c r="E359" s="1" t="s">
        <v>1454</v>
      </c>
      <c r="F359" s="1" t="s">
        <v>77</v>
      </c>
      <c r="K359" s="1" t="str">
        <f t="shared" si="11"/>
        <v>false</v>
      </c>
      <c r="R359" s="1" t="s">
        <v>1442</v>
      </c>
      <c r="T359" s="1" t="s">
        <v>617</v>
      </c>
      <c r="U359" s="1" t="s">
        <v>14</v>
      </c>
      <c r="X359" s="1">
        <v>2017</v>
      </c>
      <c r="Y359" s="1" t="s">
        <v>79</v>
      </c>
    </row>
    <row r="360" spans="1:40" x14ac:dyDescent="0.2">
      <c r="A360" s="1" t="s">
        <v>1555</v>
      </c>
      <c r="B360" s="1" t="str">
        <f t="shared" si="10"/>
        <v>0362_gold_republic_of_the_congo_kekele_agm_region_TSTM</v>
      </c>
      <c r="C360" s="1" t="str">
        <f>_xlfn.CONCAT("s",0,RIGHT(A360,3), "_",_xlfn.XLOOKUP(R360,country_code_lookup!$A$1:$A$247,country_code_lookup!$C$1:$C$247),"_", LOWER(LEFT(U360,4)))</f>
        <v>s0362_GAB_gold</v>
      </c>
      <c r="D360" s="1" t="str">
        <f>IF(OR(F360="NA",RIGHT(E360,4)="TSTM"), _xlfn.CONCAT("pTSTM_", C360), _xlfn.CONCAT(_xlfn.XLOOKUP(F360,profile_data!$C$2:$C$174,profile_data!$B$2:$B$174), "_",C360))</f>
        <v>pTSTM_s0362_GAB_gold</v>
      </c>
      <c r="E360" s="1" t="s">
        <v>1455</v>
      </c>
      <c r="F360" s="1" t="s">
        <v>77</v>
      </c>
      <c r="K360" s="1" t="str">
        <f t="shared" si="11"/>
        <v>false</v>
      </c>
      <c r="R360" s="1" t="s">
        <v>1447</v>
      </c>
      <c r="T360" s="1" t="s">
        <v>617</v>
      </c>
      <c r="U360" s="1" t="s">
        <v>14</v>
      </c>
      <c r="X360" s="1">
        <v>2016</v>
      </c>
      <c r="Y360" s="1" t="s">
        <v>79</v>
      </c>
      <c r="AM360" s="1" t="s">
        <v>1458</v>
      </c>
      <c r="AN360" s="1" t="s">
        <v>1457</v>
      </c>
    </row>
    <row r="361" spans="1:40" x14ac:dyDescent="0.2">
      <c r="A361" s="1" t="s">
        <v>1556</v>
      </c>
      <c r="B361" s="1" t="str">
        <f t="shared" si="10"/>
        <v>0363_gold_gabon_ndjole_agm_region_TSTM</v>
      </c>
      <c r="C361" s="1" t="str">
        <f>_xlfn.CONCAT("s",0,RIGHT(A361,3), "_",_xlfn.XLOOKUP(R361,country_code_lookup!$A$1:$A$247,country_code_lookup!$C$1:$C$247),"_", LOWER(LEFT(U361,4)))</f>
        <v>s0363_GAB_gold</v>
      </c>
      <c r="D361" s="1" t="str">
        <f>IF(OR(F361="NA",RIGHT(E361,4)="TSTM"), _xlfn.CONCAT("pTSTM_", C361), _xlfn.CONCAT(_xlfn.XLOOKUP(F361,profile_data!$C$2:$C$174,profile_data!$B$2:$B$174), "_",C361))</f>
        <v>pTSTM_s0363_GAB_gold</v>
      </c>
      <c r="E361" s="1" t="s">
        <v>1456</v>
      </c>
      <c r="F361" s="1" t="s">
        <v>77</v>
      </c>
      <c r="K361" s="1" t="str">
        <f t="shared" si="11"/>
        <v>false</v>
      </c>
      <c r="R361" s="1" t="s">
        <v>1447</v>
      </c>
      <c r="T361" s="1" t="s">
        <v>617</v>
      </c>
      <c r="U361" s="1" t="s">
        <v>14</v>
      </c>
      <c r="X361" s="1">
        <v>2017</v>
      </c>
      <c r="Y361" s="1" t="s">
        <v>79</v>
      </c>
    </row>
    <row r="362" spans="1:40" x14ac:dyDescent="0.2">
      <c r="A362" s="1" t="s">
        <v>1557</v>
      </c>
      <c r="B362" s="1" t="str">
        <f t="shared" si="10"/>
        <v>0364_gold_turkey_ikizdere_stream_mining_area_TSTM</v>
      </c>
      <c r="C362" s="1" t="str">
        <f>_xlfn.CONCAT("s",0,RIGHT(A362,3), "_",_xlfn.XLOOKUP(R362,country_code_lookup!$A$1:$A$247,country_code_lookup!$C$1:$C$247),"_", LOWER(LEFT(U362,4)))</f>
        <v>s0364_TUR_gold</v>
      </c>
      <c r="D362" s="1" t="str">
        <f>IF(OR(F362="NA",RIGHT(E362,4)="TSTM"), _xlfn.CONCAT("pTSTM_", C362), _xlfn.CONCAT(_xlfn.XLOOKUP(F362,profile_data!$C$2:$C$174,profile_data!$B$2:$B$174), "_",C362))</f>
        <v>pTSTM_s0364_TUR_gold</v>
      </c>
      <c r="E362" s="1" t="s">
        <v>1459</v>
      </c>
      <c r="F362" s="1" t="s">
        <v>77</v>
      </c>
      <c r="K362" s="1" t="str">
        <f t="shared" si="11"/>
        <v>false</v>
      </c>
      <c r="R362" s="1" t="s">
        <v>1460</v>
      </c>
      <c r="T362" s="1" t="s">
        <v>1461</v>
      </c>
      <c r="U362" s="1" t="s">
        <v>14</v>
      </c>
      <c r="X362" s="1">
        <v>1999</v>
      </c>
      <c r="Y362" s="1" t="s">
        <v>415</v>
      </c>
      <c r="AN362" s="1" t="s">
        <v>1462</v>
      </c>
    </row>
    <row r="363" spans="1:40" x14ac:dyDescent="0.2">
      <c r="A363" s="1" t="s">
        <v>1558</v>
      </c>
      <c r="B363" s="1" t="str">
        <f t="shared" si="10"/>
        <v>0365_gold_turkey_murgul_agm_region_TSTM</v>
      </c>
      <c r="C363" s="1" t="str">
        <f>_xlfn.CONCAT("s",0,RIGHT(A363,3), "_",_xlfn.XLOOKUP(R363,country_code_lookup!$A$1:$A$247,country_code_lookup!$C$1:$C$247),"_", LOWER(LEFT(U363,4)))</f>
        <v>s0365_TUR_gold</v>
      </c>
      <c r="D363" s="1" t="str">
        <f>IF(OR(F363="NA",RIGHT(E363,4)="TSTM"), _xlfn.CONCAT("pTSTM_", C363), _xlfn.CONCAT(_xlfn.XLOOKUP(F363,profile_data!$C$2:$C$174,profile_data!$B$2:$B$174), "_",C363))</f>
        <v>pTSTM_s0365_TUR_gold</v>
      </c>
      <c r="E363" s="1" t="s">
        <v>1463</v>
      </c>
      <c r="F363" s="1" t="s">
        <v>77</v>
      </c>
      <c r="K363" s="1" t="str">
        <f t="shared" si="11"/>
        <v>false</v>
      </c>
      <c r="R363" s="1" t="s">
        <v>1460</v>
      </c>
      <c r="T363" s="1" t="s">
        <v>1461</v>
      </c>
      <c r="U363" s="1" t="s">
        <v>14</v>
      </c>
      <c r="X363" s="1">
        <v>1980</v>
      </c>
      <c r="Y363" s="1" t="s">
        <v>79</v>
      </c>
      <c r="AN363" s="1" t="s">
        <v>1464</v>
      </c>
    </row>
    <row r="364" spans="1:40" x14ac:dyDescent="0.2">
      <c r="A364" s="1" t="s">
        <v>1559</v>
      </c>
      <c r="B364" s="1" t="str">
        <f t="shared" si="10"/>
        <v>0366_ruti_sierra_leone_gbangbama_rutile_mining_region</v>
      </c>
      <c r="C364" s="1" t="str">
        <f>_xlfn.CONCAT("s",0,RIGHT(A364,3), "_",_xlfn.XLOOKUP(R364,country_code_lookup!$A$1:$A$247,country_code_lookup!$C$1:$C$247),"_", LOWER(LEFT(U364,4)))</f>
        <v>s0366_SLE_ruti</v>
      </c>
      <c r="D364" s="1" t="str">
        <f>IF(OR(F364="NA",RIGHT(E364,4)="TSTM"), _xlfn.CONCAT("pTSTM_", C364), _xlfn.CONCAT(_xlfn.XLOOKUP(F364,profile_data!$C$2:$C$174,profile_data!$B$2:$B$174), "_",C364))</f>
        <v>pTSTM_s0366_SLE_ruti</v>
      </c>
      <c r="E364" s="1" t="s">
        <v>1465</v>
      </c>
      <c r="F364" s="1" t="s">
        <v>77</v>
      </c>
      <c r="K364" s="1" t="str">
        <f t="shared" si="11"/>
        <v>false</v>
      </c>
      <c r="R364" s="1" t="s">
        <v>616</v>
      </c>
      <c r="T364" s="1" t="s">
        <v>617</v>
      </c>
      <c r="U364" s="1" t="s">
        <v>1466</v>
      </c>
      <c r="X364" s="1">
        <v>1980</v>
      </c>
      <c r="Y364" s="1" t="s">
        <v>79</v>
      </c>
      <c r="AN364" s="1" t="s">
        <v>1467</v>
      </c>
    </row>
    <row r="365" spans="1:40" x14ac:dyDescent="0.2">
      <c r="A365" s="1" t="s">
        <v>1560</v>
      </c>
      <c r="B365" s="1" t="str">
        <f t="shared" si="10"/>
        <v>0367_gold_sierra_leone_baomahun_mining_region</v>
      </c>
      <c r="C365" s="1" t="str">
        <f>_xlfn.CONCAT("s",0,RIGHT(A365,3), "_",_xlfn.XLOOKUP(R365,country_code_lookup!$A$1:$A$247,country_code_lookup!$C$1:$C$247),"_", LOWER(LEFT(U365,4)))</f>
        <v>s0367_SLE_gold</v>
      </c>
      <c r="D365" s="1" t="str">
        <f>IF(OR(F365="NA",RIGHT(E365,4)="TSTM"), _xlfn.CONCAT("pTSTM_", C365), _xlfn.CONCAT(_xlfn.XLOOKUP(F365,profile_data!$C$2:$C$174,profile_data!$B$2:$B$174), "_",C365))</f>
        <v>pTSTM_s0367_SLE_gold</v>
      </c>
      <c r="E365" s="1" t="s">
        <v>1468</v>
      </c>
      <c r="F365" s="1" t="s">
        <v>77</v>
      </c>
      <c r="K365" s="1" t="str">
        <f t="shared" si="11"/>
        <v>false</v>
      </c>
      <c r="R365" s="1" t="s">
        <v>616</v>
      </c>
      <c r="T365" s="1" t="s">
        <v>617</v>
      </c>
      <c r="U365" s="1" t="s">
        <v>14</v>
      </c>
      <c r="X365" s="1">
        <v>2009</v>
      </c>
      <c r="Y365" s="1" t="s">
        <v>80</v>
      </c>
    </row>
    <row r="366" spans="1:40" x14ac:dyDescent="0.2">
      <c r="A366" s="1" t="s">
        <v>1561</v>
      </c>
      <c r="B366" s="1" t="str">
        <f t="shared" si="10"/>
        <v>0368_diam_sierra_leone_teye_river_mining_region</v>
      </c>
      <c r="C366" s="1" t="str">
        <f>_xlfn.CONCAT("s",0,RIGHT(A366,3), "_",_xlfn.XLOOKUP(R366,country_code_lookup!$A$1:$A$247,country_code_lookup!$C$1:$C$247),"_", LOWER(LEFT(U366,4)))</f>
        <v>s0368_SLE_diam</v>
      </c>
      <c r="D366" s="1" t="str">
        <f>IF(OR(F366="NA",RIGHT(E366,4)="TSTM"), _xlfn.CONCAT("pTSTM_", C366), _xlfn.CONCAT(_xlfn.XLOOKUP(F366,profile_data!$C$2:$C$174,profile_data!$B$2:$B$174), "_",C366))</f>
        <v>pTSTM_s0368_SLE_diam</v>
      </c>
      <c r="E366" s="1" t="s">
        <v>1469</v>
      </c>
      <c r="F366" s="1" t="s">
        <v>77</v>
      </c>
      <c r="K366" s="1" t="str">
        <f t="shared" si="11"/>
        <v>false</v>
      </c>
      <c r="R366" s="1" t="s">
        <v>616</v>
      </c>
      <c r="T366" s="1" t="s">
        <v>617</v>
      </c>
      <c r="U366" s="1" t="s">
        <v>618</v>
      </c>
      <c r="X366" s="1">
        <v>2015</v>
      </c>
      <c r="Y366" s="1" t="s">
        <v>80</v>
      </c>
      <c r="AN366" s="1" t="s">
        <v>1470</v>
      </c>
    </row>
    <row r="367" spans="1:40" x14ac:dyDescent="0.2">
      <c r="A367" s="1" t="s">
        <v>1562</v>
      </c>
      <c r="B367" s="1" t="str">
        <f t="shared" si="10"/>
        <v>0369_diam_sierra_leone_bomi_diamond_region</v>
      </c>
      <c r="C367" s="1" t="str">
        <f>_xlfn.CONCAT("s",0,RIGHT(A367,3), "_",_xlfn.XLOOKUP(R367,country_code_lookup!$A$1:$A$247,country_code_lookup!$C$1:$C$247),"_", LOWER(LEFT(U367,4)))</f>
        <v>s0369_SLE_diam</v>
      </c>
      <c r="D367" s="1" t="str">
        <f>IF(OR(F367="NA",RIGHT(E367,4)="TSTM"), _xlfn.CONCAT("pTSTM_", C367), _xlfn.CONCAT(_xlfn.XLOOKUP(F367,profile_data!$C$2:$C$174,profile_data!$B$2:$B$174), "_",C367))</f>
        <v>pTSTM_s0369_SLE_diam</v>
      </c>
      <c r="E367" s="1" t="s">
        <v>1471</v>
      </c>
      <c r="F367" s="1" t="s">
        <v>77</v>
      </c>
      <c r="K367" s="1" t="str">
        <f t="shared" si="11"/>
        <v>false</v>
      </c>
      <c r="R367" s="1" t="s">
        <v>616</v>
      </c>
      <c r="T367" s="1" t="s">
        <v>617</v>
      </c>
      <c r="U367" s="1" t="s">
        <v>618</v>
      </c>
      <c r="X367" s="1">
        <v>1980</v>
      </c>
      <c r="Y367" s="1" t="s">
        <v>79</v>
      </c>
      <c r="AN367" s="1" t="s">
        <v>1472</v>
      </c>
    </row>
    <row r="368" spans="1:40" x14ac:dyDescent="0.2">
      <c r="A368" s="1" t="s">
        <v>1563</v>
      </c>
      <c r="B368" s="1" t="str">
        <f t="shared" si="10"/>
        <v>0370_gold_laos_phua_bia_mining_region_TSTM</v>
      </c>
      <c r="C368" s="1" t="str">
        <f>_xlfn.CONCAT("s",0,RIGHT(A368,3), "_",_xlfn.XLOOKUP(R368,country_code_lookup!$A$1:$A$247,country_code_lookup!$C$1:$C$247),"_", LOWER(LEFT(U368,4)))</f>
        <v>s0370_LAO_gold</v>
      </c>
      <c r="D368" s="1" t="str">
        <f>IF(OR(F368="NA",RIGHT(E368,4)="TSTM"), _xlfn.CONCAT("pTSTM_", C368), _xlfn.CONCAT(_xlfn.XLOOKUP(F368,profile_data!$C$2:$C$174,profile_data!$B$2:$B$174), "_",C368))</f>
        <v>pTSTM_s0370_LAO_gold</v>
      </c>
      <c r="E368" s="1" t="s">
        <v>1473</v>
      </c>
      <c r="F368" s="1" t="s">
        <v>77</v>
      </c>
      <c r="K368" s="1" t="str">
        <f t="shared" si="11"/>
        <v>false</v>
      </c>
      <c r="R368" s="1" t="s">
        <v>13</v>
      </c>
      <c r="T368" s="1" t="s">
        <v>12</v>
      </c>
      <c r="U368" s="1" t="s">
        <v>14</v>
      </c>
      <c r="V368" s="1" t="s">
        <v>1474</v>
      </c>
      <c r="X368" s="1">
        <v>2005</v>
      </c>
      <c r="Y368" s="1" t="s">
        <v>79</v>
      </c>
      <c r="AM368" s="1" t="s">
        <v>1475</v>
      </c>
      <c r="AN368" s="1" t="s">
        <v>1476</v>
      </c>
    </row>
    <row r="369" spans="1:40" x14ac:dyDescent="0.2">
      <c r="A369" s="1" t="s">
        <v>1564</v>
      </c>
      <c r="B369" s="1" t="str">
        <f t="shared" si="10"/>
        <v>0371_tin_nigeria_jos_bunga_river_tin_mining_region_TSTM</v>
      </c>
      <c r="C369" s="1" t="str">
        <f>_xlfn.CONCAT("s",0,RIGHT(A369,3), "_",_xlfn.XLOOKUP(R369,country_code_lookup!$A$1:$A$247,country_code_lookup!$C$1:$C$247),"_", LOWER(LEFT(U369,4)))</f>
        <v>s0371_NGA_tin</v>
      </c>
      <c r="D369" s="1" t="str">
        <f>IF(OR(F369="NA",RIGHT(E369,4)="TSTM"), _xlfn.CONCAT("pTSTM_", C369), _xlfn.CONCAT(_xlfn.XLOOKUP(F369,profile_data!$C$2:$C$174,profile_data!$B$2:$B$174), "_",C369))</f>
        <v>pTSTM_s0371_NGA_tin</v>
      </c>
      <c r="E369" s="1" t="s">
        <v>1478</v>
      </c>
      <c r="F369" s="1" t="s">
        <v>77</v>
      </c>
      <c r="K369" s="1" t="str">
        <f t="shared" si="11"/>
        <v>false</v>
      </c>
      <c r="R369" s="1" t="s">
        <v>633</v>
      </c>
      <c r="T369" s="1" t="s">
        <v>617</v>
      </c>
      <c r="U369" s="1" t="s">
        <v>859</v>
      </c>
      <c r="X369" s="1">
        <v>1980</v>
      </c>
      <c r="Y369" s="1" t="s">
        <v>79</v>
      </c>
    </row>
    <row r="370" spans="1:40" x14ac:dyDescent="0.2">
      <c r="A370" s="1" t="s">
        <v>1565</v>
      </c>
      <c r="B370" s="1" t="str">
        <f t="shared" si="10"/>
        <v>0372_gold_nigeria_anka_zamfara_river_agm_region_TSTM</v>
      </c>
      <c r="C370" s="1" t="str">
        <f>_xlfn.CONCAT("s",0,RIGHT(A370,3), "_",_xlfn.XLOOKUP(R370,country_code_lookup!$A$1:$A$247,country_code_lookup!$C$1:$C$247),"_", LOWER(LEFT(U370,4)))</f>
        <v>s0372_NGA_gold</v>
      </c>
      <c r="D370" s="1" t="str">
        <f>IF(OR(F370="NA",RIGHT(E370,4)="TSTM"), _xlfn.CONCAT("pTSTM_", C370), _xlfn.CONCAT(_xlfn.XLOOKUP(F370,profile_data!$C$2:$C$174,profile_data!$B$2:$B$174), "_",C370))</f>
        <v>pTSTM_s0372_NGA_gold</v>
      </c>
      <c r="E370" s="1" t="s">
        <v>1477</v>
      </c>
      <c r="F370" s="1" t="s">
        <v>77</v>
      </c>
      <c r="K370" s="1" t="str">
        <f t="shared" si="11"/>
        <v>false</v>
      </c>
      <c r="R370" s="1" t="s">
        <v>633</v>
      </c>
      <c r="T370" s="1" t="s">
        <v>617</v>
      </c>
      <c r="U370" s="1" t="s">
        <v>14</v>
      </c>
      <c r="X370" s="1">
        <v>2003</v>
      </c>
      <c r="Y370" s="1" t="s">
        <v>415</v>
      </c>
    </row>
    <row r="371" spans="1:40" x14ac:dyDescent="0.2">
      <c r="A371" s="1" t="s">
        <v>1566</v>
      </c>
      <c r="B371" s="1" t="str">
        <f t="shared" si="10"/>
        <v>0373_gold_malaysia_kampung_kuala_lepar_agm_region_TSTM</v>
      </c>
      <c r="C371" s="1" t="str">
        <f>_xlfn.CONCAT("s",0,RIGHT(A371,3), "_",_xlfn.XLOOKUP(R371,country_code_lookup!$A$1:$A$247,country_code_lookup!$C$1:$C$247),"_", LOWER(LEFT(U371,4)))</f>
        <v>s0373_MYS_gold</v>
      </c>
      <c r="D371" s="1" t="str">
        <f>IF(OR(F371="NA",RIGHT(E371,4)="TSTM"), _xlfn.CONCAT("pTSTM_", C371), _xlfn.CONCAT(_xlfn.XLOOKUP(F371,profile_data!$C$2:$C$174,profile_data!$B$2:$B$174), "_",C371))</f>
        <v>pTSTM_s0373_MYS_gold</v>
      </c>
      <c r="E371" s="1" t="s">
        <v>1479</v>
      </c>
      <c r="F371" s="1" t="s">
        <v>77</v>
      </c>
      <c r="K371" s="1" t="str">
        <f t="shared" si="11"/>
        <v>false</v>
      </c>
      <c r="R371" s="1" t="s">
        <v>326</v>
      </c>
      <c r="T371" s="1" t="s">
        <v>73</v>
      </c>
      <c r="U371" s="1" t="s">
        <v>14</v>
      </c>
      <c r="X371" s="1">
        <v>1980</v>
      </c>
      <c r="Y371" s="1" t="s">
        <v>79</v>
      </c>
      <c r="AM371" s="1" t="s">
        <v>1480</v>
      </c>
    </row>
    <row r="372" spans="1:40" x14ac:dyDescent="0.2">
      <c r="A372" s="1" t="s">
        <v>1567</v>
      </c>
      <c r="B372" s="1" t="str">
        <f t="shared" si="10"/>
        <v>0374_nick_new_caledonia_kaviju_nickel_mining_region_TSTM</v>
      </c>
      <c r="C372" s="1" t="str">
        <f>_xlfn.CONCAT("s",0,RIGHT(A372,3), "_",_xlfn.XLOOKUP(R372,country_code_lookup!$A$1:$A$247,country_code_lookup!$C$1:$C$247),"_", LOWER(LEFT(U372,4)))</f>
        <v>s0374_NCL_nick</v>
      </c>
      <c r="D372" s="1" t="str">
        <f>IF(OR(F372="NA",RIGHT(E372,4)="TSTM"), _xlfn.CONCAT("pTSTM_", C372), _xlfn.CONCAT(_xlfn.XLOOKUP(F372,profile_data!$C$2:$C$174,profile_data!$B$2:$B$174), "_",C372))</f>
        <v>pTSTM_s0374_NCL_nick</v>
      </c>
      <c r="E372" s="1" t="s">
        <v>1481</v>
      </c>
      <c r="F372" s="1" t="s">
        <v>77</v>
      </c>
      <c r="K372" s="1" t="str">
        <f t="shared" si="11"/>
        <v>false</v>
      </c>
      <c r="R372" s="1" t="s">
        <v>1482</v>
      </c>
      <c r="T372" s="1" t="s">
        <v>73</v>
      </c>
      <c r="U372" s="1" t="s">
        <v>1483</v>
      </c>
      <c r="X372" s="1">
        <v>1980</v>
      </c>
      <c r="Y372" s="1" t="s">
        <v>79</v>
      </c>
    </row>
    <row r="373" spans="1:40" x14ac:dyDescent="0.2">
      <c r="A373" s="1" t="s">
        <v>1568</v>
      </c>
      <c r="B373" s="1" t="str">
        <f t="shared" si="10"/>
        <v>0375_nick_new_caledonia_mueo_river_nickel_mining_region_TSTM</v>
      </c>
      <c r="C373" s="1" t="str">
        <f>_xlfn.CONCAT("s",0,RIGHT(A373,3), "_",_xlfn.XLOOKUP(R373,country_code_lookup!$A$1:$A$247,country_code_lookup!$C$1:$C$247),"_", LOWER(LEFT(U373,4)))</f>
        <v>s0375_NCL_nick</v>
      </c>
      <c r="D373" s="1" t="str">
        <f>IF(OR(F373="NA",RIGHT(E373,4)="TSTM"), _xlfn.CONCAT("pTSTM_", C373), _xlfn.CONCAT(_xlfn.XLOOKUP(F373,profile_data!$C$2:$C$174,profile_data!$B$2:$B$174), "_",C373))</f>
        <v>pTSTM_s0375_NCL_nick</v>
      </c>
      <c r="E373" s="1" t="s">
        <v>1484</v>
      </c>
      <c r="F373" s="1" t="s">
        <v>77</v>
      </c>
      <c r="K373" s="1" t="str">
        <f t="shared" si="11"/>
        <v>false</v>
      </c>
      <c r="R373" s="1" t="s">
        <v>1482</v>
      </c>
      <c r="T373" s="1" t="s">
        <v>73</v>
      </c>
      <c r="U373" s="1" t="s">
        <v>1483</v>
      </c>
      <c r="X373" s="1">
        <v>1980</v>
      </c>
      <c r="Y373" s="1" t="s">
        <v>79</v>
      </c>
    </row>
    <row r="374" spans="1:40" x14ac:dyDescent="0.2">
      <c r="A374" s="1" t="s">
        <v>1569</v>
      </c>
      <c r="B374" s="1" t="str">
        <f t="shared" si="10"/>
        <v>0376_nick_new_caledonia_thio_river_nickel_region_TSTM</v>
      </c>
      <c r="C374" s="1" t="str">
        <f>_xlfn.CONCAT("s",0,RIGHT(A374,3), "_",_xlfn.XLOOKUP(R374,country_code_lookup!$A$1:$A$247,country_code_lookup!$C$1:$C$247),"_", LOWER(LEFT(U374,4)))</f>
        <v>s0376_NCL_nick</v>
      </c>
      <c r="D374" s="1" t="str">
        <f>IF(OR(F374="NA",RIGHT(E374,4)="TSTM"), _xlfn.CONCAT("pTSTM_", C374), _xlfn.CONCAT(_xlfn.XLOOKUP(F374,profile_data!$C$2:$C$174,profile_data!$B$2:$B$174), "_",C374))</f>
        <v>pTSTM_s0376_NCL_nick</v>
      </c>
      <c r="E374" s="1" t="s">
        <v>1485</v>
      </c>
      <c r="F374" s="1" t="s">
        <v>77</v>
      </c>
      <c r="K374" s="1" t="str">
        <f t="shared" si="11"/>
        <v>false</v>
      </c>
      <c r="R374" s="1" t="s">
        <v>1482</v>
      </c>
      <c r="T374" s="1" t="s">
        <v>73</v>
      </c>
      <c r="U374" s="1" t="s">
        <v>1483</v>
      </c>
      <c r="X374" s="1">
        <v>1980</v>
      </c>
      <c r="Y374" s="1" t="s">
        <v>79</v>
      </c>
    </row>
    <row r="375" spans="1:40" x14ac:dyDescent="0.2">
      <c r="A375" s="1" t="s">
        <v>1570</v>
      </c>
      <c r="B375" s="1" t="str">
        <f t="shared" si="10"/>
        <v>0377_nick_new_caledonia_hwa_no_river_nickel_region_TSTM</v>
      </c>
      <c r="C375" s="1" t="str">
        <f>_xlfn.CONCAT("s",0,RIGHT(A375,3), "_",_xlfn.XLOOKUP(R375,country_code_lookup!$A$1:$A$247,country_code_lookup!$C$1:$C$247),"_", LOWER(LEFT(U375,4)))</f>
        <v>s0377_NCL_nick</v>
      </c>
      <c r="D375" s="1" t="str">
        <f>IF(OR(F375="NA",RIGHT(E375,4)="TSTM"), _xlfn.CONCAT("pTSTM_", C375), _xlfn.CONCAT(_xlfn.XLOOKUP(F375,profile_data!$C$2:$C$174,profile_data!$B$2:$B$174), "_",C375))</f>
        <v>pTSTM_s0377_NCL_nick</v>
      </c>
      <c r="E375" s="1" t="s">
        <v>1486</v>
      </c>
      <c r="F375" s="1" t="s">
        <v>77</v>
      </c>
      <c r="K375" s="1" t="str">
        <f t="shared" si="11"/>
        <v>false</v>
      </c>
      <c r="R375" s="1" t="s">
        <v>1482</v>
      </c>
      <c r="T375" s="1" t="s">
        <v>73</v>
      </c>
      <c r="U375" s="1" t="s">
        <v>1483</v>
      </c>
      <c r="X375" s="1">
        <v>1980</v>
      </c>
      <c r="Y375" s="1" t="s">
        <v>79</v>
      </c>
    </row>
    <row r="376" spans="1:40" x14ac:dyDescent="0.2">
      <c r="A376" s="1" t="s">
        <v>1571</v>
      </c>
      <c r="B376" s="1" t="str">
        <f t="shared" si="10"/>
        <v>0378_nick_philippines_carrascal_nickel_region_TSTM</v>
      </c>
      <c r="C376" s="1" t="str">
        <f>_xlfn.CONCAT("s",0,RIGHT(A376,3), "_",_xlfn.XLOOKUP(R376,country_code_lookup!$A$1:$A$247,country_code_lookup!$C$1:$C$247),"_", LOWER(LEFT(U376,4)))</f>
        <v>s0378_PHL_nick</v>
      </c>
      <c r="D376" s="1" t="str">
        <f>IF(OR(F376="NA",RIGHT(E376,4)="TSTM"), _xlfn.CONCAT("pTSTM_", C376), _xlfn.CONCAT(_xlfn.XLOOKUP(F376,profile_data!$C$2:$C$174,profile_data!$B$2:$B$174), "_",C376))</f>
        <v>pTSTM_s0378_PHL_nick</v>
      </c>
      <c r="E376" s="1" t="s">
        <v>2335</v>
      </c>
      <c r="F376" s="1" t="s">
        <v>77</v>
      </c>
      <c r="K376" s="1" t="str">
        <f t="shared" si="11"/>
        <v>false</v>
      </c>
      <c r="R376" s="1" t="s">
        <v>2124</v>
      </c>
      <c r="T376" s="1" t="s">
        <v>73</v>
      </c>
      <c r="U376" s="1" t="s">
        <v>1483</v>
      </c>
      <c r="X376" s="1">
        <v>2007</v>
      </c>
      <c r="Y376" s="1" t="s">
        <v>79</v>
      </c>
    </row>
    <row r="377" spans="1:40" x14ac:dyDescent="0.2">
      <c r="A377" s="1" t="s">
        <v>1572</v>
      </c>
      <c r="B377" s="1" t="str">
        <f t="shared" si="10"/>
        <v>0379_nick_philippines_taganito_nickel_region_TSTM</v>
      </c>
      <c r="C377" s="1" t="str">
        <f>_xlfn.CONCAT("s",0,RIGHT(A377,3), "_",_xlfn.XLOOKUP(R377,country_code_lookup!$A$1:$A$247,country_code_lookup!$C$1:$C$247),"_", LOWER(LEFT(U377,4)))</f>
        <v>s0379_PHL_nick</v>
      </c>
      <c r="D377" s="1" t="str">
        <f>IF(OR(F377="NA",RIGHT(E377,4)="TSTM"), _xlfn.CONCAT("pTSTM_", C377), _xlfn.CONCAT(_xlfn.XLOOKUP(F377,profile_data!$C$2:$C$174,profile_data!$B$2:$B$174), "_",C377))</f>
        <v>pTSTM_s0379_PHL_nick</v>
      </c>
      <c r="E377" s="1" t="s">
        <v>2338</v>
      </c>
      <c r="F377" s="1" t="s">
        <v>77</v>
      </c>
      <c r="K377" s="1" t="str">
        <f t="shared" si="11"/>
        <v>false</v>
      </c>
      <c r="R377" s="1" t="s">
        <v>2124</v>
      </c>
      <c r="T377" s="1" t="s">
        <v>73</v>
      </c>
      <c r="U377" s="1" t="s">
        <v>1483</v>
      </c>
      <c r="X377" s="1">
        <v>1980</v>
      </c>
      <c r="Y377" s="1" t="s">
        <v>79</v>
      </c>
    </row>
    <row r="378" spans="1:40" x14ac:dyDescent="0.2">
      <c r="A378" s="1" t="s">
        <v>1573</v>
      </c>
      <c r="B378" s="1" t="str">
        <f t="shared" si="10"/>
        <v>0380_silv_philippines_dizon_silver_copper_mining_region_TSTM</v>
      </c>
      <c r="C378" s="1" t="str">
        <f>_xlfn.CONCAT("s",0,RIGHT(A378,3), "_",_xlfn.XLOOKUP(R378,country_code_lookup!$A$1:$A$247,country_code_lookup!$C$1:$C$247),"_", LOWER(LEFT(U378,4)))</f>
        <v>s0380_PHL_silv</v>
      </c>
      <c r="D378" s="1" t="str">
        <f>IF(OR(F378="NA",RIGHT(E378,4)="TSTM"), _xlfn.CONCAT("pTSTM_", C378), _xlfn.CONCAT(_xlfn.XLOOKUP(F378,profile_data!$C$2:$C$174,profile_data!$B$2:$B$174), "_",C378))</f>
        <v>pTSTM_s0380_PHL_silv</v>
      </c>
      <c r="E378" s="1" t="s">
        <v>2339</v>
      </c>
      <c r="F378" s="1" t="s">
        <v>77</v>
      </c>
      <c r="K378" s="1" t="str">
        <f t="shared" si="11"/>
        <v>false</v>
      </c>
      <c r="R378" s="1" t="s">
        <v>2124</v>
      </c>
      <c r="T378" s="1" t="s">
        <v>73</v>
      </c>
      <c r="U378" s="1" t="s">
        <v>1487</v>
      </c>
      <c r="V378" s="1" t="s">
        <v>1474</v>
      </c>
      <c r="X378" s="1">
        <v>1980</v>
      </c>
      <c r="Y378" s="1" t="s">
        <v>79</v>
      </c>
    </row>
    <row r="379" spans="1:40" x14ac:dyDescent="0.2">
      <c r="A379" s="1" t="s">
        <v>1574</v>
      </c>
      <c r="B379" s="1" t="str">
        <f t="shared" si="10"/>
        <v>0381_gold_philippines_lepanto_agm_region_TSTM</v>
      </c>
      <c r="C379" s="1" t="str">
        <f>_xlfn.CONCAT("s",0,RIGHT(A379,3), "_",_xlfn.XLOOKUP(R379,country_code_lookup!$A$1:$A$247,country_code_lookup!$C$1:$C$247),"_", LOWER(LEFT(U379,4)))</f>
        <v>s0381_PHL_gold</v>
      </c>
      <c r="D379" s="1" t="str">
        <f>IF(OR(F379="NA",RIGHT(E379,4)="TSTM"), _xlfn.CONCAT("pTSTM_", C379), _xlfn.CONCAT(_xlfn.XLOOKUP(F379,profile_data!$C$2:$C$174,profile_data!$B$2:$B$174), "_",C379))</f>
        <v>pTSTM_s0381_PHL_gold</v>
      </c>
      <c r="E379" s="1" t="s">
        <v>2340</v>
      </c>
      <c r="F379" s="1" t="s">
        <v>77</v>
      </c>
      <c r="K379" s="1" t="str">
        <f t="shared" si="11"/>
        <v>false</v>
      </c>
      <c r="R379" s="1" t="s">
        <v>2124</v>
      </c>
      <c r="T379" s="1" t="s">
        <v>73</v>
      </c>
      <c r="U379" s="1" t="s">
        <v>14</v>
      </c>
      <c r="X379" s="1">
        <v>1980</v>
      </c>
      <c r="Y379" s="1" t="s">
        <v>79</v>
      </c>
    </row>
    <row r="380" spans="1:40" x14ac:dyDescent="0.2">
      <c r="A380" s="1" t="s">
        <v>1575</v>
      </c>
      <c r="B380" s="1" t="str">
        <f t="shared" si="10"/>
        <v>0382_nick_indonesia_labota_nickel_region_TSTM</v>
      </c>
      <c r="C380" s="1" t="str">
        <f>_xlfn.CONCAT("s",0,RIGHT(A380,3), "_",_xlfn.XLOOKUP(R380,country_code_lookup!$A$1:$A$247,country_code_lookup!$C$1:$C$247),"_", LOWER(LEFT(U380,4)))</f>
        <v>s0382_IDN_nick</v>
      </c>
      <c r="D380" s="1" t="str">
        <f>IF(OR(F380="NA",RIGHT(E380,4)="TSTM"), _xlfn.CONCAT("pTSTM_", C380), _xlfn.CONCAT(_xlfn.XLOOKUP(F380,profile_data!$C$2:$C$174,profile_data!$B$2:$B$174), "_",C380))</f>
        <v>pTSTM_s0382_IDN_nick</v>
      </c>
      <c r="E380" s="1" t="s">
        <v>1488</v>
      </c>
      <c r="F380" s="1" t="s">
        <v>77</v>
      </c>
      <c r="K380" s="1" t="str">
        <f t="shared" si="11"/>
        <v>false</v>
      </c>
      <c r="R380" s="1" t="s">
        <v>82</v>
      </c>
      <c r="T380" s="1" t="s">
        <v>73</v>
      </c>
      <c r="U380" s="1" t="s">
        <v>1483</v>
      </c>
      <c r="X380" s="1">
        <v>2008</v>
      </c>
      <c r="Y380" s="1" t="s">
        <v>79</v>
      </c>
      <c r="AN380" s="1" t="s">
        <v>2341</v>
      </c>
    </row>
    <row r="381" spans="1:40" x14ac:dyDescent="0.2">
      <c r="A381" s="1" t="s">
        <v>1576</v>
      </c>
      <c r="B381" s="1" t="str">
        <f t="shared" si="10"/>
        <v>0383_nick_indonesia_tambea_nickel_region_TSTM</v>
      </c>
      <c r="C381" s="1" t="str">
        <f>_xlfn.CONCAT("s",0,RIGHT(A381,3), "_",_xlfn.XLOOKUP(R381,country_code_lookup!$A$1:$A$247,country_code_lookup!$C$1:$C$247),"_", LOWER(LEFT(U381,4)))</f>
        <v>s0383_IDN_nick</v>
      </c>
      <c r="D381" s="1" t="str">
        <f>IF(OR(F381="NA",RIGHT(E381,4)="TSTM"), _xlfn.CONCAT("pTSTM_", C381), _xlfn.CONCAT(_xlfn.XLOOKUP(F381,profile_data!$C$2:$C$174,profile_data!$B$2:$B$174), "_",C381))</f>
        <v>pTSTM_s0383_IDN_nick</v>
      </c>
      <c r="E381" s="1" t="s">
        <v>1489</v>
      </c>
      <c r="F381" s="1" t="s">
        <v>77</v>
      </c>
      <c r="K381" s="1" t="str">
        <f t="shared" si="11"/>
        <v>false</v>
      </c>
      <c r="R381" s="1" t="s">
        <v>82</v>
      </c>
      <c r="T381" s="1" t="s">
        <v>73</v>
      </c>
      <c r="U381" s="1" t="s">
        <v>1483</v>
      </c>
      <c r="X381" s="1">
        <v>1980</v>
      </c>
      <c r="Y381" s="1" t="s">
        <v>79</v>
      </c>
      <c r="AN381" s="1" t="s">
        <v>1490</v>
      </c>
    </row>
    <row r="382" spans="1:40" x14ac:dyDescent="0.2">
      <c r="A382" s="1" t="s">
        <v>1577</v>
      </c>
      <c r="B382" s="1" t="str">
        <f t="shared" si="10"/>
        <v>0384_gold_indonesia_muara_kuaro_agm_region_TSTM</v>
      </c>
      <c r="C382" s="1" t="str">
        <f>_xlfn.CONCAT("s",0,RIGHT(A382,3), "_",_xlfn.XLOOKUP(R382,country_code_lookup!$A$1:$A$247,country_code_lookup!$C$1:$C$247),"_", LOWER(LEFT(U382,4)))</f>
        <v>s0384_IDN_gold</v>
      </c>
      <c r="D382" s="1" t="str">
        <f>IF(OR(F382="NA",RIGHT(E382,4)="TSTM"), _xlfn.CONCAT("pTSTM_", C382), _xlfn.CONCAT(_xlfn.XLOOKUP(F382,profile_data!$C$2:$C$174,profile_data!$B$2:$B$174), "_",C382))</f>
        <v>pTSTM_s0384_IDN_gold</v>
      </c>
      <c r="E382" s="1" t="s">
        <v>1491</v>
      </c>
      <c r="F382" s="1" t="s">
        <v>77</v>
      </c>
      <c r="K382" s="1" t="str">
        <f t="shared" si="11"/>
        <v>false</v>
      </c>
      <c r="R382" s="1" t="s">
        <v>82</v>
      </c>
      <c r="T382" s="1" t="s">
        <v>73</v>
      </c>
      <c r="U382" s="1" t="s">
        <v>14</v>
      </c>
      <c r="V382" s="1" t="s">
        <v>1493</v>
      </c>
      <c r="X382" s="1">
        <v>1993</v>
      </c>
      <c r="Y382" s="1" t="s">
        <v>79</v>
      </c>
      <c r="AN382" s="1" t="s">
        <v>1492</v>
      </c>
    </row>
    <row r="383" spans="1:40" ht="18" x14ac:dyDescent="0.2">
      <c r="A383" s="1" t="s">
        <v>1579</v>
      </c>
      <c r="B383" s="1" t="str">
        <f t="shared" si="10"/>
        <v>0385_gold_brazil_mucajai_river_upper_agm_region</v>
      </c>
      <c r="C383" s="1" t="str">
        <f>_xlfn.CONCAT("s",0,RIGHT(A383,3), "_",_xlfn.XLOOKUP(R383,country_code_lookup!$A$1:$A$247,country_code_lookup!$C$1:$C$247),"_", LOWER(LEFT(U383,4)))</f>
        <v>s0385_BRA_gold</v>
      </c>
      <c r="D383" s="1" t="e">
        <f>IF(OR(F383="NA",RIGHT(E383,4)="TSTM"), _xlfn.CONCAT("pTSTM_", C383), _xlfn.CONCAT(_xlfn.XLOOKUP(F383,profile_data!$C$2:$C$174,profile_data!$B$2:$B$174), "_",C383))</f>
        <v>#N/A</v>
      </c>
      <c r="E383" s="1" t="s">
        <v>1578</v>
      </c>
      <c r="F383" s="1" t="s">
        <v>1580</v>
      </c>
      <c r="H383" s="1" t="s">
        <v>1581</v>
      </c>
      <c r="I383" s="1" t="s">
        <v>1582</v>
      </c>
      <c r="K383" s="1" t="str">
        <f t="shared" si="11"/>
        <v>false</v>
      </c>
      <c r="R383" s="1" t="s">
        <v>334</v>
      </c>
      <c r="T383" s="1" t="s">
        <v>328</v>
      </c>
      <c r="U383" s="1" t="s">
        <v>14</v>
      </c>
      <c r="X383" s="9">
        <v>2018</v>
      </c>
      <c r="Y383" s="9" t="s">
        <v>79</v>
      </c>
      <c r="AN383" s="1" t="s">
        <v>1583</v>
      </c>
    </row>
    <row r="384" spans="1:40" ht="18" x14ac:dyDescent="0.2">
      <c r="A384" s="1" t="s">
        <v>1588</v>
      </c>
      <c r="B384" s="1" t="str">
        <f t="shared" si="10"/>
        <v>0386_gold_brazil_uraricoera_trib1_agm_region</v>
      </c>
      <c r="C384" s="1" t="str">
        <f>_xlfn.CONCAT("s",0,RIGHT(A384,3), "_",_xlfn.XLOOKUP(R384,country_code_lookup!$A$1:$A$247,country_code_lookup!$C$1:$C$247),"_", LOWER(LEFT(U384,4)))</f>
        <v>s0386_BRA_gold</v>
      </c>
      <c r="D384" s="1" t="e">
        <f>IF(OR(F384="NA",RIGHT(E384,4)="TSTM"), _xlfn.CONCAT("pTSTM_", C384), _xlfn.CONCAT(_xlfn.XLOOKUP(F384,profile_data!$C$2:$C$174,profile_data!$B$2:$B$174), "_",C384))</f>
        <v>#N/A</v>
      </c>
      <c r="E384" s="1" t="s">
        <v>1584</v>
      </c>
      <c r="F384" s="1" t="s">
        <v>1586</v>
      </c>
      <c r="K384" s="1" t="str">
        <f t="shared" si="11"/>
        <v>false</v>
      </c>
      <c r="R384" s="1" t="s">
        <v>334</v>
      </c>
      <c r="T384" s="1" t="s">
        <v>328</v>
      </c>
      <c r="U384" s="1" t="s">
        <v>14</v>
      </c>
      <c r="X384" s="10"/>
      <c r="Y384" s="10"/>
    </row>
    <row r="385" spans="1:40" ht="18" x14ac:dyDescent="0.2">
      <c r="A385" s="1" t="s">
        <v>1589</v>
      </c>
      <c r="B385" s="1" t="str">
        <f t="shared" si="10"/>
        <v>0387_gold_brazil_uraricoera_trib2_agm_region</v>
      </c>
      <c r="C385" s="1" t="str">
        <f>_xlfn.CONCAT("s",0,RIGHT(A385,3), "_",_xlfn.XLOOKUP(R385,country_code_lookup!$A$1:$A$247,country_code_lookup!$C$1:$C$247),"_", LOWER(LEFT(U385,4)))</f>
        <v>s0387_BRA_gold</v>
      </c>
      <c r="D385" s="1" t="e">
        <f>IF(OR(F385="NA",RIGHT(E385,4)="TSTM"), _xlfn.CONCAT("pTSTM_", C385), _xlfn.CONCAT(_xlfn.XLOOKUP(F385,profile_data!$C$2:$C$174,profile_data!$B$2:$B$174), "_",C385))</f>
        <v>#N/A</v>
      </c>
      <c r="E385" s="1" t="s">
        <v>1585</v>
      </c>
      <c r="F385" s="1" t="s">
        <v>1586</v>
      </c>
      <c r="K385" s="1" t="str">
        <f t="shared" si="11"/>
        <v>false</v>
      </c>
      <c r="R385" s="1" t="s">
        <v>334</v>
      </c>
      <c r="T385" s="1" t="s">
        <v>328</v>
      </c>
      <c r="U385" s="1" t="s">
        <v>14</v>
      </c>
      <c r="X385" s="9"/>
      <c r="Y385" s="9"/>
    </row>
    <row r="386" spans="1:40" ht="18" x14ac:dyDescent="0.2">
      <c r="A386" s="1" t="s">
        <v>1590</v>
      </c>
      <c r="B386" s="1" t="str">
        <f t="shared" si="10"/>
        <v>0388_gold_brazil_uraricoera_agm_region</v>
      </c>
      <c r="C386" s="1" t="str">
        <f>_xlfn.CONCAT("s",0,RIGHT(A386,3), "_",_xlfn.XLOOKUP(R386,country_code_lookup!$A$1:$A$247,country_code_lookup!$C$1:$C$247),"_", LOWER(LEFT(U386,4)))</f>
        <v>s0388_BRA_gold</v>
      </c>
      <c r="D386" s="1" t="e">
        <f>IF(OR(F386="NA",RIGHT(E386,4)="TSTM"), _xlfn.CONCAT("pTSTM_", C386), _xlfn.CONCAT(_xlfn.XLOOKUP(F386,profile_data!$C$2:$C$174,profile_data!$B$2:$B$174), "_",C386))</f>
        <v>#N/A</v>
      </c>
      <c r="E386" s="1" t="s">
        <v>1586</v>
      </c>
      <c r="F386" s="1" t="s">
        <v>1586</v>
      </c>
      <c r="K386" s="1" t="str">
        <f t="shared" si="11"/>
        <v>false</v>
      </c>
      <c r="R386" s="1" t="s">
        <v>334</v>
      </c>
      <c r="T386" s="1" t="s">
        <v>328</v>
      </c>
      <c r="U386" s="1" t="s">
        <v>14</v>
      </c>
      <c r="X386" s="10"/>
      <c r="Y386" s="10"/>
      <c r="AE386" s="1" t="s">
        <v>56</v>
      </c>
      <c r="AF386" s="1">
        <v>176</v>
      </c>
    </row>
    <row r="387" spans="1:40" ht="18" x14ac:dyDescent="0.2">
      <c r="A387" s="1" t="s">
        <v>1591</v>
      </c>
      <c r="B387" s="1" t="str">
        <f t="shared" ref="B387:B406" si="12">_xlfn.CONCAT(0,RIGHT(A387,3), "_", LOWER(LEFT(U387,4)), "_",E387)</f>
        <v>0389_gold_brazil_uraricoera_middle_agm_region</v>
      </c>
      <c r="C387" s="1" t="str">
        <f>_xlfn.CONCAT("s",0,RIGHT(A387,3), "_",_xlfn.XLOOKUP(R387,country_code_lookup!$A$1:$A$247,country_code_lookup!$C$1:$C$247),"_", LOWER(LEFT(U387,4)))</f>
        <v>s0389_BRA_gold</v>
      </c>
      <c r="D387" s="1" t="e">
        <f>IF(OR(F387="NA",RIGHT(E387,4)="TSTM"), _xlfn.CONCAT("pTSTM_", C387), _xlfn.CONCAT(_xlfn.XLOOKUP(F387,profile_data!$C$2:$C$174,profile_data!$B$2:$B$174), "_",C387))</f>
        <v>#N/A</v>
      </c>
      <c r="E387" s="1" t="s">
        <v>1587</v>
      </c>
      <c r="F387" s="1" t="s">
        <v>1586</v>
      </c>
      <c r="K387" s="1" t="str">
        <f t="shared" ref="K387:K406" si="13">IF(J387=F387, "true",  "false")</f>
        <v>false</v>
      </c>
      <c r="R387" s="1" t="s">
        <v>334</v>
      </c>
      <c r="T387" s="1" t="s">
        <v>328</v>
      </c>
      <c r="U387" s="1" t="s">
        <v>14</v>
      </c>
      <c r="X387" s="9"/>
      <c r="Y387" s="9"/>
      <c r="AE387" s="1" t="s">
        <v>56</v>
      </c>
      <c r="AF387" s="1">
        <v>100</v>
      </c>
    </row>
    <row r="388" spans="1:40" ht="18" x14ac:dyDescent="0.2">
      <c r="A388" s="1" t="s">
        <v>1597</v>
      </c>
      <c r="B388" s="1" t="str">
        <f t="shared" si="12"/>
        <v>0390_gold_brazil_muajai_river_headwaters_agm_region</v>
      </c>
      <c r="C388" s="1" t="str">
        <f>_xlfn.CONCAT("s",0,RIGHT(A388,3), "_",_xlfn.XLOOKUP(R388,country_code_lookup!$A$1:$A$247,country_code_lookup!$C$1:$C$247),"_", LOWER(LEFT(U388,4)))</f>
        <v>s0390_BRA_gold</v>
      </c>
      <c r="D388" s="1" t="e">
        <f>IF(OR(F388="NA",RIGHT(E388,4)="TSTM"), _xlfn.CONCAT("pTSTM_", C388), _xlfn.CONCAT(_xlfn.XLOOKUP(F388,profile_data!$C$2:$C$174,profile_data!$B$2:$B$174), "_",C388))</f>
        <v>#N/A</v>
      </c>
      <c r="E388" s="1" t="s">
        <v>1592</v>
      </c>
      <c r="F388" s="1" t="s">
        <v>1586</v>
      </c>
      <c r="K388" s="1" t="str">
        <f t="shared" si="13"/>
        <v>false</v>
      </c>
      <c r="R388" s="1" t="s">
        <v>334</v>
      </c>
      <c r="T388" s="1" t="s">
        <v>328</v>
      </c>
      <c r="U388" s="1" t="s">
        <v>14</v>
      </c>
      <c r="X388" s="1">
        <v>2018</v>
      </c>
      <c r="Y388" s="10" t="s">
        <v>79</v>
      </c>
    </row>
    <row r="389" spans="1:40" ht="18" x14ac:dyDescent="0.2">
      <c r="A389" s="1" t="s">
        <v>1598</v>
      </c>
      <c r="B389" s="1" t="str">
        <f t="shared" si="12"/>
        <v>0391_gold_venezuela_rio_ocamo_headwaters_agm_region</v>
      </c>
      <c r="C389" s="1" t="str">
        <f>_xlfn.CONCAT("s",0,RIGHT(A389,3), "_",_xlfn.XLOOKUP(R389,country_code_lookup!$A$1:$A$247,country_code_lookup!$C$1:$C$247),"_", LOWER(LEFT(U389,4)))</f>
        <v>s0391_VEN_gold</v>
      </c>
      <c r="D389" s="1" t="str">
        <f>IF(OR(F389="NA",RIGHT(E389,4)="TSTM"), _xlfn.CONCAT("pTSTM_", C389), _xlfn.CONCAT(_xlfn.XLOOKUP(F389,profile_data!$C$2:$C$174,profile_data!$B$2:$B$174), "_",C389))</f>
        <v>pTSTM_s0391_VEN_gold</v>
      </c>
      <c r="E389" s="1" t="s">
        <v>1593</v>
      </c>
      <c r="F389" s="1" t="s">
        <v>77</v>
      </c>
      <c r="K389" s="1" t="str">
        <f t="shared" si="13"/>
        <v>false</v>
      </c>
      <c r="R389" s="1" t="s">
        <v>360</v>
      </c>
      <c r="T389" s="1" t="s">
        <v>328</v>
      </c>
      <c r="U389" s="1" t="s">
        <v>14</v>
      </c>
      <c r="X389" s="1">
        <v>2020</v>
      </c>
      <c r="Y389" s="11" t="s">
        <v>79</v>
      </c>
    </row>
    <row r="390" spans="1:40" x14ac:dyDescent="0.2">
      <c r="A390" s="1" t="s">
        <v>1599</v>
      </c>
      <c r="B390" s="1" t="str">
        <f t="shared" si="12"/>
        <v>0392_gold_brazil_parima_river_headwaters_agm_region_TSTM</v>
      </c>
      <c r="C390" s="1" t="str">
        <f>_xlfn.CONCAT("s",0,RIGHT(A390,3), "_",_xlfn.XLOOKUP(R390,country_code_lookup!$A$1:$A$247,country_code_lookup!$C$1:$C$247),"_", LOWER(LEFT(U390,4)))</f>
        <v>s0392_BRA_gold</v>
      </c>
      <c r="D390" s="1" t="str">
        <f>IF(OR(F390="NA",RIGHT(E390,4)="TSTM"), _xlfn.CONCAT("pTSTM_", C390), _xlfn.CONCAT(_xlfn.XLOOKUP(F390,profile_data!$C$2:$C$174,profile_data!$B$2:$B$174), "_",C390))</f>
        <v>pTSTM_s0392_BRA_gold</v>
      </c>
      <c r="E390" s="1" t="s">
        <v>1594</v>
      </c>
      <c r="F390" s="1" t="s">
        <v>77</v>
      </c>
      <c r="K390" s="1" t="str">
        <f t="shared" si="13"/>
        <v>false</v>
      </c>
      <c r="R390" s="1" t="s">
        <v>334</v>
      </c>
      <c r="T390" s="1" t="s">
        <v>328</v>
      </c>
      <c r="U390" s="1" t="s">
        <v>14</v>
      </c>
      <c r="X390" s="1">
        <v>2016</v>
      </c>
      <c r="Y390" s="1" t="s">
        <v>79</v>
      </c>
    </row>
    <row r="391" spans="1:40" x14ac:dyDescent="0.2">
      <c r="A391" s="1" t="s">
        <v>1600</v>
      </c>
      <c r="B391" s="1" t="str">
        <f t="shared" si="12"/>
        <v>0393_gold_brazil_catrimani_river_trib_agm_region</v>
      </c>
      <c r="C391" s="1" t="str">
        <f>_xlfn.CONCAT("s",0,RIGHT(A391,3), "_",_xlfn.XLOOKUP(R391,country_code_lookup!$A$1:$A$247,country_code_lookup!$C$1:$C$247),"_", LOWER(LEFT(U391,4)))</f>
        <v>s0393_BRA_gold</v>
      </c>
      <c r="D391" s="1" t="str">
        <f>IF(OR(F391="NA",RIGHT(E391,4)="TSTM"), _xlfn.CONCAT("pTSTM_", C391), _xlfn.CONCAT(_xlfn.XLOOKUP(F391,profile_data!$C$2:$C$174,profile_data!$B$2:$B$174), "_",C391))</f>
        <v>pTSTM_s0393_BRA_gold</v>
      </c>
      <c r="E391" s="1" t="s">
        <v>1595</v>
      </c>
      <c r="F391" s="1" t="s">
        <v>77</v>
      </c>
      <c r="K391" s="1" t="str">
        <f t="shared" si="13"/>
        <v>false</v>
      </c>
      <c r="R391" s="1" t="s">
        <v>334</v>
      </c>
      <c r="T391" s="1" t="s">
        <v>328</v>
      </c>
      <c r="U391" s="1" t="s">
        <v>14</v>
      </c>
      <c r="X391" s="1">
        <v>2020</v>
      </c>
      <c r="Y391" s="1" t="s">
        <v>79</v>
      </c>
    </row>
    <row r="392" spans="1:40" x14ac:dyDescent="0.2">
      <c r="A392" s="1" t="s">
        <v>1601</v>
      </c>
      <c r="B392" s="1" t="str">
        <f t="shared" si="12"/>
        <v>0394_gold_brazil_catrimani_river_agm_region</v>
      </c>
      <c r="C392" s="1" t="str">
        <f>_xlfn.CONCAT("s",0,RIGHT(A392,3), "_",_xlfn.XLOOKUP(R392,country_code_lookup!$A$1:$A$247,country_code_lookup!$C$1:$C$247),"_", LOWER(LEFT(U392,4)))</f>
        <v>s0394_BRA_gold</v>
      </c>
      <c r="D392" s="1" t="str">
        <f>IF(OR(F392="NA",RIGHT(E392,4)="TSTM"), _xlfn.CONCAT("pTSTM_", C392), _xlfn.CONCAT(_xlfn.XLOOKUP(F392,profile_data!$C$2:$C$174,profile_data!$B$2:$B$174), "_",C392))</f>
        <v>pTSTM_s0394_BRA_gold</v>
      </c>
      <c r="E392" s="1" t="s">
        <v>1596</v>
      </c>
      <c r="F392" s="1" t="s">
        <v>77</v>
      </c>
      <c r="K392" s="1" t="str">
        <f t="shared" si="13"/>
        <v>false</v>
      </c>
      <c r="R392" s="1" t="s">
        <v>334</v>
      </c>
      <c r="T392" s="1" t="s">
        <v>328</v>
      </c>
      <c r="U392" s="1" t="s">
        <v>14</v>
      </c>
      <c r="X392" s="1">
        <v>2018</v>
      </c>
      <c r="Y392" s="1" t="s">
        <v>79</v>
      </c>
    </row>
    <row r="393" spans="1:40" x14ac:dyDescent="0.2">
      <c r="A393" s="1" t="s">
        <v>1613</v>
      </c>
      <c r="B393" s="1" t="str">
        <f t="shared" si="12"/>
        <v>0395_gold_indonesia_langkowala_agm_region_1</v>
      </c>
      <c r="C393" s="1" t="str">
        <f>_xlfn.CONCAT("s",0,RIGHT(A393,3), "_",_xlfn.XLOOKUP(R393,country_code_lookup!$A$1:$A$247,country_code_lookup!$C$1:$C$247),"_", LOWER(LEFT(U393,4)))</f>
        <v>s0395_IDN_gold</v>
      </c>
      <c r="D393" s="1" t="str">
        <f>IF(OR(F393="NA",RIGHT(E393,4)="TSTM"), _xlfn.CONCAT("pTSTM_", C393), _xlfn.CONCAT(_xlfn.XLOOKUP(F393,profile_data!$C$2:$C$174,profile_data!$B$2:$B$174), "_",C393))</f>
        <v>pTSTM_s0395_IDN_gold</v>
      </c>
      <c r="E393" s="1" t="s">
        <v>1602</v>
      </c>
      <c r="F393" s="1" t="s">
        <v>77</v>
      </c>
      <c r="K393" s="1" t="str">
        <f t="shared" si="13"/>
        <v>false</v>
      </c>
      <c r="R393" s="1" t="s">
        <v>82</v>
      </c>
      <c r="T393" s="1" t="s">
        <v>73</v>
      </c>
      <c r="U393" s="1" t="s">
        <v>14</v>
      </c>
      <c r="X393" s="1">
        <v>2009</v>
      </c>
      <c r="Y393" s="1" t="s">
        <v>79</v>
      </c>
    </row>
    <row r="394" spans="1:40" x14ac:dyDescent="0.2">
      <c r="A394" s="1" t="s">
        <v>1614</v>
      </c>
      <c r="B394" s="1" t="str">
        <f t="shared" si="12"/>
        <v>0396_gold_indonesia_langkowala_agm_region_2</v>
      </c>
      <c r="C394" s="1" t="str">
        <f>_xlfn.CONCAT("s",0,RIGHT(A394,3), "_",_xlfn.XLOOKUP(R394,country_code_lookup!$A$1:$A$247,country_code_lookup!$C$1:$C$247),"_", LOWER(LEFT(U394,4)))</f>
        <v>s0396_IDN_gold</v>
      </c>
      <c r="D394" s="1" t="str">
        <f>IF(OR(F394="NA",RIGHT(E394,4)="TSTM"), _xlfn.CONCAT("pTSTM_", C394), _xlfn.CONCAT(_xlfn.XLOOKUP(F394,profile_data!$C$2:$C$174,profile_data!$B$2:$B$174), "_",C394))</f>
        <v>pTSTM_s0396_IDN_gold</v>
      </c>
      <c r="E394" s="1" t="s">
        <v>1603</v>
      </c>
      <c r="F394" s="1" t="s">
        <v>77</v>
      </c>
      <c r="K394" s="1" t="str">
        <f t="shared" si="13"/>
        <v>false</v>
      </c>
      <c r="R394" s="1" t="s">
        <v>82</v>
      </c>
      <c r="T394" s="1" t="s">
        <v>73</v>
      </c>
      <c r="U394" s="1" t="s">
        <v>14</v>
      </c>
      <c r="X394" s="1">
        <v>2011</v>
      </c>
      <c r="Y394" s="1" t="s">
        <v>79</v>
      </c>
    </row>
    <row r="395" spans="1:40" x14ac:dyDescent="0.2">
      <c r="A395" s="1" t="s">
        <v>1615</v>
      </c>
      <c r="B395" s="1" t="str">
        <f t="shared" si="12"/>
        <v>0397_gold_cambodia_chi_kreng_gold_mining_region</v>
      </c>
      <c r="C395" s="1" t="str">
        <f>_xlfn.CONCAT("s",0,RIGHT(A395,3), "_",_xlfn.XLOOKUP(R395,country_code_lookup!$A$1:$A$247,country_code_lookup!$C$1:$C$247),"_", LOWER(LEFT(U395,4)))</f>
        <v>s0397_KHM_gold</v>
      </c>
      <c r="D395" s="1" t="str">
        <f>IF(OR(F395="NA",RIGHT(E395,4)="TSTM"), _xlfn.CONCAT("pTSTM_", C395), _xlfn.CONCAT(_xlfn.XLOOKUP(F395,profile_data!$C$2:$C$174,profile_data!$B$2:$B$174), "_",C395))</f>
        <v>pTSTM_s0397_KHM_gold</v>
      </c>
      <c r="E395" s="1" t="s">
        <v>1604</v>
      </c>
      <c r="F395" s="1" t="s">
        <v>77</v>
      </c>
      <c r="K395" s="1" t="str">
        <f t="shared" si="13"/>
        <v>false</v>
      </c>
      <c r="R395" s="1" t="s">
        <v>1605</v>
      </c>
      <c r="T395" s="1" t="s">
        <v>73</v>
      </c>
      <c r="U395" s="1" t="s">
        <v>14</v>
      </c>
      <c r="V395" s="1" t="s">
        <v>1474</v>
      </c>
      <c r="AM395" s="1" t="s">
        <v>1606</v>
      </c>
    </row>
    <row r="396" spans="1:40" x14ac:dyDescent="0.2">
      <c r="A396" s="1" t="s">
        <v>1616</v>
      </c>
      <c r="B396" s="1" t="str">
        <f t="shared" si="12"/>
        <v>0398_gold_cambodia_ban_mesi_agm_region_TSTM</v>
      </c>
      <c r="C396" s="1" t="str">
        <f>_xlfn.CONCAT("s",0,RIGHT(A396,3), "_",_xlfn.XLOOKUP(R396,country_code_lookup!$A$1:$A$247,country_code_lookup!$C$1:$C$247),"_", LOWER(LEFT(U396,4)))</f>
        <v>s0398_KHM_gold</v>
      </c>
      <c r="D396" s="1" t="str">
        <f>IF(OR(F396="NA",RIGHT(E396,4)="TSTM"), _xlfn.CONCAT("pTSTM_", C396), _xlfn.CONCAT(_xlfn.XLOOKUP(F396,profile_data!$C$2:$C$174,profile_data!$B$2:$B$174), "_",C396))</f>
        <v>pTSTM_s0398_KHM_gold</v>
      </c>
      <c r="E396" s="1" t="s">
        <v>1607</v>
      </c>
      <c r="F396" s="1" t="s">
        <v>77</v>
      </c>
      <c r="K396" s="1" t="str">
        <f t="shared" si="13"/>
        <v>false</v>
      </c>
      <c r="R396" s="1" t="s">
        <v>1605</v>
      </c>
      <c r="T396" s="1" t="s">
        <v>73</v>
      </c>
      <c r="U396" s="1" t="s">
        <v>14</v>
      </c>
      <c r="X396" s="1">
        <v>2009</v>
      </c>
      <c r="Y396" s="1" t="s">
        <v>79</v>
      </c>
      <c r="AM396" s="1" t="s">
        <v>1608</v>
      </c>
    </row>
    <row r="397" spans="1:40" x14ac:dyDescent="0.2">
      <c r="A397" s="1" t="s">
        <v>1617</v>
      </c>
      <c r="B397" s="1" t="str">
        <f t="shared" si="12"/>
        <v>0399_kaol_vietnam_lam_dong_mining_region_TSTM</v>
      </c>
      <c r="C397" s="1" t="str">
        <f>_xlfn.CONCAT("s",0,RIGHT(A397,3), "_",_xlfn.XLOOKUP(R397,country_code_lookup!$A$1:$A$247,country_code_lookup!$C$1:$C$247),"_", LOWER(LEFT(U397,4)))</f>
        <v>s0399_VNM_kaol</v>
      </c>
      <c r="D397" s="1" t="str">
        <f>IF(OR(F397="NA",RIGHT(E397,4)="TSTM"), _xlfn.CONCAT("pTSTM_", C397), _xlfn.CONCAT(_xlfn.XLOOKUP(F397,profile_data!$C$2:$C$174,profile_data!$B$2:$B$174), "_",C397))</f>
        <v>pTSTM_s0399_VNM_kaol</v>
      </c>
      <c r="E397" s="1" t="s">
        <v>1609</v>
      </c>
      <c r="F397" s="1" t="s">
        <v>77</v>
      </c>
      <c r="K397" s="1" t="str">
        <f t="shared" si="13"/>
        <v>false</v>
      </c>
      <c r="R397" s="1" t="s">
        <v>11</v>
      </c>
      <c r="T397" s="1" t="s">
        <v>73</v>
      </c>
      <c r="U397" s="1" t="s">
        <v>1610</v>
      </c>
      <c r="X397" s="1">
        <v>2005</v>
      </c>
      <c r="Y397" s="1" t="s">
        <v>80</v>
      </c>
    </row>
    <row r="398" spans="1:40" x14ac:dyDescent="0.2">
      <c r="A398" s="1" t="s">
        <v>1618</v>
      </c>
      <c r="B398" s="1" t="str">
        <f t="shared" si="12"/>
        <v>0400_gold_ghana_pra_dn_agm_region</v>
      </c>
      <c r="C398" s="1" t="str">
        <f>_xlfn.CONCAT("s",0,RIGHT(A398,3), "_",_xlfn.XLOOKUP(R398,country_code_lookup!$A$1:$A$247,country_code_lookup!$C$1:$C$247),"_", LOWER(LEFT(U398,4)))</f>
        <v>s0400_GHA_gold</v>
      </c>
      <c r="D398" s="1" t="str">
        <f>IF(OR(F398="NA",RIGHT(E398,4)="TSTM"), _xlfn.CONCAT("pTSTM_", C398), _xlfn.CONCAT(_xlfn.XLOOKUP(F398,profile_data!$C$2:$C$174,profile_data!$B$2:$B$174), "_",C398))</f>
        <v>p0027_GHA_s0400_GHA_gold</v>
      </c>
      <c r="E398" s="1" t="s">
        <v>1619</v>
      </c>
      <c r="F398" s="1" t="s">
        <v>774</v>
      </c>
      <c r="J398" s="1" t="s">
        <v>774</v>
      </c>
      <c r="K398" s="1" t="str">
        <f t="shared" si="13"/>
        <v>true</v>
      </c>
      <c r="L398" s="1" t="s">
        <v>1611</v>
      </c>
      <c r="M398" s="1" t="s">
        <v>1620</v>
      </c>
      <c r="N398" s="1">
        <v>0</v>
      </c>
      <c r="P398" s="1">
        <v>1984</v>
      </c>
      <c r="Q398" s="1">
        <v>2008</v>
      </c>
      <c r="R398" s="1" t="s">
        <v>772</v>
      </c>
      <c r="T398" s="1" t="s">
        <v>617</v>
      </c>
      <c r="U398" s="1" t="s">
        <v>14</v>
      </c>
      <c r="X398" s="1">
        <v>2010</v>
      </c>
      <c r="Y398" s="1" t="s">
        <v>79</v>
      </c>
      <c r="AA398" s="1" t="s">
        <v>62</v>
      </c>
      <c r="AN398" s="1" t="s">
        <v>1612</v>
      </c>
    </row>
    <row r="399" spans="1:40" x14ac:dyDescent="0.2">
      <c r="A399" s="1" t="s">
        <v>1621</v>
      </c>
      <c r="B399" s="1" t="str">
        <f t="shared" si="12"/>
        <v>0401_gold_russia_mongolia_border_agm_region_TSTM</v>
      </c>
      <c r="C399" s="1" t="str">
        <f>_xlfn.CONCAT("s",0,RIGHT(A399,3), "_",_xlfn.XLOOKUP(R399,country_code_lookup!$A$1:$A$247,country_code_lookup!$C$1:$C$247),"_", LOWER(LEFT(U399,4)))</f>
        <v>s0401_RUS_gold</v>
      </c>
      <c r="D399" s="1" t="str">
        <f>IF(OR(F399="NA",RIGHT(E399,4)="TSTM"), _xlfn.CONCAT("pTSTM_", C399), _xlfn.CONCAT(_xlfn.XLOOKUP(F399,profile_data!$C$2:$C$174,profile_data!$B$2:$B$174), "_",C399))</f>
        <v>pTSTM_s0401_RUS_gold</v>
      </c>
      <c r="E399" s="1" t="s">
        <v>1627</v>
      </c>
      <c r="F399" s="1" t="s">
        <v>77</v>
      </c>
      <c r="K399" s="1" t="str">
        <f t="shared" si="13"/>
        <v>false</v>
      </c>
      <c r="R399" s="1" t="s">
        <v>632</v>
      </c>
      <c r="T399" s="1" t="s">
        <v>12</v>
      </c>
      <c r="U399" s="1" t="s">
        <v>14</v>
      </c>
    </row>
    <row r="400" spans="1:40" x14ac:dyDescent="0.2">
      <c r="A400" s="1" t="s">
        <v>1622</v>
      </c>
      <c r="B400" s="1" t="str">
        <f t="shared" si="12"/>
        <v>0402_gold_russia_novotroitsk_agm_region_TSTM</v>
      </c>
      <c r="C400" s="1" t="str">
        <f>_xlfn.CONCAT("s",0,RIGHT(A400,3), "_",_xlfn.XLOOKUP(R400,country_code_lookup!$A$1:$A$247,country_code_lookup!$C$1:$C$247),"_", LOWER(LEFT(U400,4)))</f>
        <v>s0402_RUS_gold</v>
      </c>
      <c r="D400" s="1" t="str">
        <f>IF(OR(F400="NA",RIGHT(E400,4)="TSTM"), _xlfn.CONCAT("pTSTM_", C400), _xlfn.CONCAT(_xlfn.XLOOKUP(F400,profile_data!$C$2:$C$174,profile_data!$B$2:$B$174), "_",C400))</f>
        <v>pTSTM_s0402_RUS_gold</v>
      </c>
      <c r="E400" s="1" t="s">
        <v>1625</v>
      </c>
      <c r="F400" s="1" t="s">
        <v>77</v>
      </c>
      <c r="K400" s="1" t="str">
        <f t="shared" si="13"/>
        <v>false</v>
      </c>
      <c r="R400" s="1" t="s">
        <v>632</v>
      </c>
      <c r="T400" s="1" t="s">
        <v>12</v>
      </c>
      <c r="U400" s="1" t="s">
        <v>14</v>
      </c>
    </row>
    <row r="401" spans="1:25" x14ac:dyDescent="0.2">
      <c r="A401" s="1" t="s">
        <v>1623</v>
      </c>
      <c r="B401" s="1" t="str">
        <f t="shared" si="12"/>
        <v>0403_gold_russia_edakuy_agm_region_TSTM</v>
      </c>
      <c r="C401" s="1" t="str">
        <f>_xlfn.CONCAT("s",0,RIGHT(A401,3), "_",_xlfn.XLOOKUP(R401,country_code_lookup!$A$1:$A$247,country_code_lookup!$C$1:$C$247),"_", LOWER(LEFT(U401,4)))</f>
        <v>s0403_RUS_gold</v>
      </c>
      <c r="D401" s="1" t="str">
        <f>IF(OR(F401="NA",RIGHT(E401,4)="TSTM"), _xlfn.CONCAT("pTSTM_", C401), _xlfn.CONCAT(_xlfn.XLOOKUP(F401,profile_data!$C$2:$C$174,profile_data!$B$2:$B$174), "_",C401))</f>
        <v>pTSTM_s0403_RUS_gold</v>
      </c>
      <c r="E401" s="1" t="s">
        <v>1626</v>
      </c>
      <c r="F401" s="1" t="s">
        <v>77</v>
      </c>
      <c r="K401" s="1" t="str">
        <f t="shared" si="13"/>
        <v>false</v>
      </c>
      <c r="R401" s="1" t="s">
        <v>632</v>
      </c>
      <c r="T401" s="1" t="s">
        <v>12</v>
      </c>
      <c r="U401" s="1" t="s">
        <v>14</v>
      </c>
      <c r="X401" s="1">
        <v>1980</v>
      </c>
      <c r="Y401" s="1" t="s">
        <v>79</v>
      </c>
    </row>
    <row r="402" spans="1:25" x14ac:dyDescent="0.2">
      <c r="A402" s="1" t="s">
        <v>1624</v>
      </c>
      <c r="B402" s="1" t="str">
        <f t="shared" si="12"/>
        <v>0404_gold_mongolia_tologoyt_agm_region_TSTM</v>
      </c>
      <c r="C402" s="1" t="str">
        <f>_xlfn.CONCAT("s",0,RIGHT(A402,3), "_",_xlfn.XLOOKUP(R402,country_code_lookup!$A$1:$A$247,country_code_lookup!$C$1:$C$247),"_", LOWER(LEFT(U402,4)))</f>
        <v>s0404_MNG_gold</v>
      </c>
      <c r="D402" s="1" t="str">
        <f>IF(OR(F402="NA",RIGHT(E402,4)="TSTM"), _xlfn.CONCAT("pTSTM_", C402), _xlfn.CONCAT(_xlfn.XLOOKUP(F402,profile_data!$C$2:$C$174,profile_data!$B$2:$B$174), "_",C402))</f>
        <v>pTSTM_s0404_MNG_gold</v>
      </c>
      <c r="E402" s="1" t="s">
        <v>1628</v>
      </c>
      <c r="F402" s="1" t="s">
        <v>77</v>
      </c>
      <c r="K402" s="1" t="str">
        <f t="shared" si="13"/>
        <v>false</v>
      </c>
      <c r="R402" s="1" t="s">
        <v>67</v>
      </c>
      <c r="T402" s="1" t="s">
        <v>12</v>
      </c>
      <c r="U402" s="1" t="s">
        <v>14</v>
      </c>
      <c r="X402" s="1">
        <v>2007</v>
      </c>
      <c r="Y402" s="1" t="s">
        <v>79</v>
      </c>
    </row>
    <row r="403" spans="1:25" x14ac:dyDescent="0.2">
      <c r="A403" s="1" t="s">
        <v>1632</v>
      </c>
      <c r="B403" s="1" t="str">
        <f t="shared" si="12"/>
        <v>0405_alum_indonesia_west_kalimantan_aluminum_mining_region</v>
      </c>
      <c r="C403" s="1" t="str">
        <f>_xlfn.CONCAT("s",0,RIGHT(A403,3), "_",_xlfn.XLOOKUP(R403,country_code_lookup!$A$1:$A$247,country_code_lookup!$C$1:$C$247),"_", LOWER(LEFT(U403,4)))</f>
        <v>s0405_IDN_alum</v>
      </c>
      <c r="D403" s="1" t="str">
        <f>IF(OR(F403="NA",RIGHT(E403,4)="TSTM"), _xlfn.CONCAT("pTSTM_", C403), _xlfn.CONCAT(_xlfn.XLOOKUP(F403,profile_data!$C$2:$C$174,profile_data!$B$2:$B$174), "_",C403))</f>
        <v>pTSTM_s0405_IDN_alum</v>
      </c>
      <c r="E403" s="1" t="s">
        <v>1629</v>
      </c>
      <c r="F403" s="1" t="s">
        <v>77</v>
      </c>
      <c r="K403" s="1" t="str">
        <f t="shared" si="13"/>
        <v>false</v>
      </c>
      <c r="R403" s="1" t="s">
        <v>82</v>
      </c>
      <c r="T403" s="1" t="s">
        <v>73</v>
      </c>
      <c r="U403" s="1" t="s">
        <v>1630</v>
      </c>
    </row>
    <row r="404" spans="1:25" x14ac:dyDescent="0.2">
      <c r="A404" s="1" t="s">
        <v>1633</v>
      </c>
      <c r="B404" s="1" t="str">
        <f t="shared" si="12"/>
        <v>0406_gold_cambodia_preah_dak_mining_region</v>
      </c>
      <c r="C404" s="1" t="str">
        <f>_xlfn.CONCAT("s",0,RIGHT(A404,3), "_",_xlfn.XLOOKUP(R404,country_code_lookup!$A$1:$A$247,country_code_lookup!$C$1:$C$247),"_", LOWER(LEFT(U404,4)))</f>
        <v>s0406_KHM_gold</v>
      </c>
      <c r="D404" s="1" t="str">
        <f>IF(OR(F404="NA",RIGHT(E404,4)="TSTM"), _xlfn.CONCAT("pTSTM_", C404), _xlfn.CONCAT(_xlfn.XLOOKUP(F404,profile_data!$C$2:$C$174,profile_data!$B$2:$B$174), "_",C404))</f>
        <v>pTSTM_s0406_KHM_gold</v>
      </c>
      <c r="E404" s="1" t="s">
        <v>1631</v>
      </c>
      <c r="F404" s="1" t="s">
        <v>77</v>
      </c>
      <c r="K404" s="1" t="str">
        <f t="shared" si="13"/>
        <v>false</v>
      </c>
      <c r="R404" s="1" t="s">
        <v>1605</v>
      </c>
      <c r="T404" s="1" t="s">
        <v>73</v>
      </c>
      <c r="U404" s="1" t="s">
        <v>14</v>
      </c>
    </row>
    <row r="405" spans="1:25" x14ac:dyDescent="0.2">
      <c r="A405" s="1" t="s">
        <v>2377</v>
      </c>
      <c r="B405" s="1" t="str">
        <f t="shared" si="12"/>
        <v>0407_gold_cote_divoire_bandama_river_agm_region</v>
      </c>
      <c r="C405" s="1" t="str">
        <f>_xlfn.CONCAT("s",0,RIGHT(A405,3), "_",_xlfn.XLOOKUP(R405,country_code_lookup!$A$1:$A$247,country_code_lookup!$C$1:$C$247),"_", LOWER(LEFT(U405,4)))</f>
        <v>s0407_CIV_gold</v>
      </c>
      <c r="D405" s="1" t="e">
        <f>IF(OR(F405="NA",RIGHT(E405,4)="TSTM"), _xlfn.CONCAT("pTSTM_", C405), _xlfn.CONCAT(_xlfn.XLOOKUP(F405,profile_data!$C$2:$C$174,profile_data!$B$2:$B$174), "_",C405))</f>
        <v>#N/A</v>
      </c>
      <c r="E405" s="1" t="s">
        <v>2375</v>
      </c>
      <c r="F405" s="1" t="s">
        <v>2375</v>
      </c>
      <c r="K405" s="1" t="str">
        <f t="shared" si="13"/>
        <v>false</v>
      </c>
      <c r="R405" s="1" t="s">
        <v>851</v>
      </c>
      <c r="T405" s="1" t="s">
        <v>617</v>
      </c>
      <c r="U405" s="1" t="s">
        <v>14</v>
      </c>
      <c r="X405" s="1">
        <v>2017</v>
      </c>
      <c r="Y405" s="1" t="s">
        <v>79</v>
      </c>
    </row>
    <row r="406" spans="1:25" x14ac:dyDescent="0.2">
      <c r="A406" s="1" t="s">
        <v>2378</v>
      </c>
      <c r="B406" s="1" t="str">
        <f t="shared" si="12"/>
        <v>0408_gold_cote_divoire_bandama_river_trib_agm_region</v>
      </c>
      <c r="C406" s="1" t="str">
        <f>_xlfn.CONCAT("s",0,RIGHT(A406,3), "_",_xlfn.XLOOKUP(R406,country_code_lookup!$A$1:$A$247,country_code_lookup!$C$1:$C$247),"_", LOWER(LEFT(U406,4)))</f>
        <v>s0408_CIV_gold</v>
      </c>
      <c r="D406" s="1" t="e">
        <f>IF(OR(F406="NA",RIGHT(E406,4)="TSTM"), _xlfn.CONCAT("pTSTM_", C406), _xlfn.CONCAT(_xlfn.XLOOKUP(F406,profile_data!$C$2:$C$174,profile_data!$B$2:$B$174), "_",C406))</f>
        <v>#N/A</v>
      </c>
      <c r="E406" s="1" t="s">
        <v>2376</v>
      </c>
      <c r="F406" s="1" t="s">
        <v>2375</v>
      </c>
      <c r="K406" s="1" t="str">
        <f t="shared" si="13"/>
        <v>false</v>
      </c>
      <c r="R406" s="1" t="s">
        <v>851</v>
      </c>
      <c r="T406" s="1" t="s">
        <v>617</v>
      </c>
      <c r="U406" s="1" t="s">
        <v>14</v>
      </c>
      <c r="X406" s="1">
        <v>2019</v>
      </c>
      <c r="Y406" s="1" t="s">
        <v>79</v>
      </c>
    </row>
  </sheetData>
  <sortState xmlns:xlrd2="http://schemas.microsoft.com/office/spreadsheetml/2017/richdata2" ref="E2:AN304">
    <sortCondition ref="E2:E304"/>
  </sortState>
  <phoneticPr fontId="5" type="noConversion"/>
  <hyperlinks>
    <hyperlink ref="AM306" r:id="rId1" display="https://www.aljazeera.com/news/2021/9/2/drc-government-says-12-dead-following-angola-mine-tailings-leak" xr:uid="{722FD664-7830-7042-9231-7282FD0A5541}"/>
    <hyperlink ref="AM34" r:id="rId2" xr:uid="{1B490396-E4C9-3140-B2BF-6323D4D062F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65736-C7E5-A041-9728-5692CB43DA93}">
  <dimension ref="A1:H4"/>
  <sheetViews>
    <sheetView workbookViewId="0">
      <selection activeCell="B4" sqref="B4"/>
    </sheetView>
  </sheetViews>
  <sheetFormatPr baseColWidth="10" defaultRowHeight="16" x14ac:dyDescent="0.2"/>
  <cols>
    <col min="2" max="2" width="12.1640625" bestFit="1" customWidth="1"/>
    <col min="3" max="3" width="38.33203125" bestFit="1" customWidth="1"/>
    <col min="5" max="5" width="29" bestFit="1" customWidth="1"/>
  </cols>
  <sheetData>
    <row r="1" spans="1:8" ht="51" x14ac:dyDescent="0.2">
      <c r="A1" s="4" t="s">
        <v>2373</v>
      </c>
      <c r="B1" s="4" t="s">
        <v>2374</v>
      </c>
      <c r="C1" s="5" t="s">
        <v>2347</v>
      </c>
      <c r="D1" s="5" t="s">
        <v>2350</v>
      </c>
      <c r="E1" s="5" t="s">
        <v>5</v>
      </c>
      <c r="F1" s="5" t="s">
        <v>6</v>
      </c>
      <c r="G1" s="5" t="s">
        <v>1635</v>
      </c>
      <c r="H1" s="5" t="s">
        <v>10</v>
      </c>
    </row>
    <row r="2" spans="1:8" x14ac:dyDescent="0.2">
      <c r="A2">
        <v>1</v>
      </c>
      <c r="B2" s="1" t="str">
        <f>_xlfn.CONCAT("rp", REPT(0,4-LEN(A2)),A2, "_", _xlfn.XLOOKUP(E2,country_code_lookup!$A$1:$A$247,country_code_lookup!$C$1:$C$247))</f>
        <v>rp0001_COD</v>
      </c>
      <c r="C2" t="s">
        <v>888</v>
      </c>
      <c r="D2" t="s">
        <v>1179</v>
      </c>
      <c r="E2" s="6" t="s">
        <v>862</v>
      </c>
      <c r="F2" s="6" t="s">
        <v>617</v>
      </c>
      <c r="G2" s="6" t="str">
        <f>_xlfn.CONCAT(F2,E2,D2)</f>
        <v>AfricaDemocratic Republic of the CongoMbuji Mayi</v>
      </c>
    </row>
    <row r="3" spans="1:8" x14ac:dyDescent="0.2">
      <c r="A3">
        <v>2</v>
      </c>
      <c r="B3" s="1" t="str">
        <f>_xlfn.CONCAT("rp", REPT(0,4-LEN(A3)),A3, "_", _xlfn.XLOOKUP(E3,country_code_lookup!$A$1:$A$247,country_code_lookup!$C$1:$C$247))</f>
        <v>rp0002_IDN</v>
      </c>
      <c r="C3" s="1" t="s">
        <v>816</v>
      </c>
      <c r="D3" t="s">
        <v>1230</v>
      </c>
      <c r="E3" t="s">
        <v>82</v>
      </c>
      <c r="F3" t="s">
        <v>73</v>
      </c>
      <c r="G3" s="6" t="str">
        <f>_xlfn.CONCAT(F3,E3,D3)</f>
        <v>OceaniaIndonesiaKampar</v>
      </c>
    </row>
    <row r="4" spans="1:8" x14ac:dyDescent="0.2">
      <c r="A4">
        <v>3</v>
      </c>
      <c r="B4" s="1" t="str">
        <f>_xlfn.CONCAT("rp", REPT(0,4-LEN(A4)),A4, "_", _xlfn.XLOOKUP(E4,country_code_lookup!$A$1:$A$247,country_code_lookup!$C$1:$C$247))</f>
        <v>rp0003_PER</v>
      </c>
      <c r="C4" s="1" t="s">
        <v>744</v>
      </c>
      <c r="D4" t="s">
        <v>1293</v>
      </c>
      <c r="E4" t="s">
        <v>327</v>
      </c>
      <c r="F4" t="s">
        <v>328</v>
      </c>
      <c r="G4" s="6" t="str">
        <f>_xlfn.CONCAT(F4,E4,D4)</f>
        <v>South AmericaPeruHuasoroco</v>
      </c>
    </row>
  </sheetData>
  <sortState xmlns:xlrd2="http://schemas.microsoft.com/office/spreadsheetml/2017/richdata2" ref="A2:H4">
    <sortCondition ref="G2:G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6968-FC26-3146-A971-7CDD41026AC7}">
  <dimension ref="A1:AF174"/>
  <sheetViews>
    <sheetView topLeftCell="Q105" zoomScale="84" workbookViewId="0">
      <selection activeCell="AF136" sqref="AF136"/>
    </sheetView>
  </sheetViews>
  <sheetFormatPr baseColWidth="10" defaultRowHeight="16" x14ac:dyDescent="0.2"/>
  <cols>
    <col min="2" max="2" width="33.33203125" bestFit="1" customWidth="1"/>
    <col min="3" max="3" width="49" bestFit="1" customWidth="1"/>
    <col min="9" max="9" width="15" customWidth="1"/>
  </cols>
  <sheetData>
    <row r="1" spans="1:32" ht="187" x14ac:dyDescent="0.2">
      <c r="A1" s="4" t="s">
        <v>2373</v>
      </c>
      <c r="B1" s="4" t="s">
        <v>2374</v>
      </c>
      <c r="C1" s="5" t="s">
        <v>2347</v>
      </c>
      <c r="D1" s="5" t="s">
        <v>2348</v>
      </c>
      <c r="E1" s="5" t="s">
        <v>1332</v>
      </c>
      <c r="F1" s="5" t="s">
        <v>1333</v>
      </c>
      <c r="G1" s="5" t="s">
        <v>745</v>
      </c>
      <c r="H1" s="5" t="s">
        <v>2349</v>
      </c>
      <c r="I1" s="5" t="s">
        <v>2350</v>
      </c>
      <c r="J1" s="5" t="s">
        <v>940</v>
      </c>
      <c r="K1" s="5" t="s">
        <v>941</v>
      </c>
      <c r="L1" s="5" t="s">
        <v>942</v>
      </c>
      <c r="M1" s="5" t="s">
        <v>943</v>
      </c>
      <c r="N1" s="5" t="s">
        <v>5</v>
      </c>
      <c r="O1" s="5" t="s">
        <v>6</v>
      </c>
      <c r="P1" s="5" t="s">
        <v>1635</v>
      </c>
      <c r="Q1" s="5" t="s">
        <v>9</v>
      </c>
      <c r="R1" s="5" t="s">
        <v>78</v>
      </c>
      <c r="S1" s="5" t="s">
        <v>16</v>
      </c>
      <c r="T1" s="5" t="s">
        <v>2351</v>
      </c>
      <c r="U1" s="5" t="s">
        <v>2352</v>
      </c>
      <c r="V1" s="5" t="s">
        <v>60</v>
      </c>
      <c r="W1" s="5" t="s">
        <v>89</v>
      </c>
      <c r="X1" s="5" t="s">
        <v>2372</v>
      </c>
      <c r="Y1" s="5" t="s">
        <v>61</v>
      </c>
      <c r="Z1" s="5" t="s">
        <v>75</v>
      </c>
      <c r="AA1" s="5" t="s">
        <v>104</v>
      </c>
      <c r="AB1" s="5" t="s">
        <v>2353</v>
      </c>
      <c r="AC1" s="5" t="s">
        <v>68</v>
      </c>
      <c r="AD1" s="5" t="s">
        <v>111</v>
      </c>
      <c r="AE1" s="5" t="s">
        <v>2354</v>
      </c>
      <c r="AF1" s="5" t="s">
        <v>10</v>
      </c>
    </row>
    <row r="2" spans="1:32" x14ac:dyDescent="0.2">
      <c r="A2" s="1">
        <v>1</v>
      </c>
      <c r="B2" s="1" t="str">
        <f>_xlfn.CONCAT("p", REPT(0,4-LEN(A2)),A2, "_", _xlfn.XLOOKUP(N2,country_code_lookup!$A$1:$A$247,country_code_lookup!$C$1:$C$247))</f>
        <v>p0001_AGO</v>
      </c>
      <c r="C2" s="6" t="s">
        <v>884</v>
      </c>
      <c r="D2" s="6"/>
      <c r="E2" s="6"/>
      <c r="F2" s="6"/>
      <c r="G2" s="6" t="s">
        <v>884</v>
      </c>
      <c r="H2" s="6" t="s">
        <v>971</v>
      </c>
      <c r="I2" s="6" t="s">
        <v>1141</v>
      </c>
      <c r="J2" s="6">
        <v>0</v>
      </c>
      <c r="K2" s="6">
        <v>79</v>
      </c>
      <c r="L2" s="6">
        <v>1984</v>
      </c>
      <c r="M2" s="6">
        <v>2021</v>
      </c>
      <c r="N2" s="6" t="s">
        <v>866</v>
      </c>
      <c r="O2" s="6" t="s">
        <v>617</v>
      </c>
      <c r="P2" s="6" t="str">
        <f t="shared" ref="P2:P33" si="0">_xlfn.CONCAT(O2,N2,I2)</f>
        <v>AfricaAngolaAndrada</v>
      </c>
      <c r="Q2" s="6">
        <v>1980</v>
      </c>
      <c r="R2" s="6" t="s">
        <v>79</v>
      </c>
      <c r="S2" s="6"/>
      <c r="T2" s="6" t="s">
        <v>56</v>
      </c>
      <c r="U2" s="6" t="s">
        <v>56</v>
      </c>
      <c r="V2" s="6"/>
      <c r="W2" s="6"/>
      <c r="X2" s="6" t="s">
        <v>56</v>
      </c>
      <c r="Y2" s="6">
        <v>79</v>
      </c>
      <c r="Z2" s="6" t="s">
        <v>56</v>
      </c>
      <c r="AA2" s="6"/>
      <c r="AB2" s="6" t="s">
        <v>56</v>
      </c>
      <c r="AC2" s="6">
        <v>113</v>
      </c>
      <c r="AD2" s="6" t="s">
        <v>110</v>
      </c>
      <c r="AE2" s="6"/>
      <c r="AF2" s="6" t="s">
        <v>944</v>
      </c>
    </row>
    <row r="3" spans="1:32" x14ac:dyDescent="0.2">
      <c r="A3" s="1">
        <v>2</v>
      </c>
      <c r="B3" s="1" t="str">
        <f>_xlfn.CONCAT("p", REPT(0,4-LEN(A3)),A3, "_", _xlfn.XLOOKUP(N3,country_code_lookup!$A$1:$A$247,country_code_lookup!$C$1:$C$247))</f>
        <v>p0002_AGO</v>
      </c>
      <c r="C3" s="6" t="s">
        <v>865</v>
      </c>
      <c r="D3" s="6"/>
      <c r="E3" s="6"/>
      <c r="F3" s="6"/>
      <c r="G3" s="6" t="s">
        <v>884</v>
      </c>
      <c r="H3" s="6" t="s">
        <v>972</v>
      </c>
      <c r="I3" s="6" t="s">
        <v>1142</v>
      </c>
      <c r="J3" s="6">
        <v>0</v>
      </c>
      <c r="K3" s="6">
        <v>79</v>
      </c>
      <c r="L3" s="6">
        <v>1984</v>
      </c>
      <c r="M3" s="6">
        <v>2021</v>
      </c>
      <c r="N3" s="6" t="s">
        <v>866</v>
      </c>
      <c r="O3" s="6" t="s">
        <v>617</v>
      </c>
      <c r="P3" s="6" t="str">
        <f t="shared" si="0"/>
        <v>AfricaAngolaChicapa Middle</v>
      </c>
      <c r="Q3" s="6">
        <v>2010</v>
      </c>
      <c r="R3" s="6" t="s">
        <v>80</v>
      </c>
      <c r="S3" s="6"/>
      <c r="T3" s="6" t="s">
        <v>56</v>
      </c>
      <c r="U3" s="6" t="s">
        <v>56</v>
      </c>
      <c r="V3" s="6"/>
      <c r="W3" s="6"/>
      <c r="X3" s="6"/>
      <c r="Y3" s="6"/>
      <c r="Z3" s="6"/>
      <c r="AA3" s="6"/>
      <c r="AB3" s="6"/>
      <c r="AC3" s="6"/>
      <c r="AD3" s="6"/>
      <c r="AE3" s="6"/>
      <c r="AF3" s="6" t="s">
        <v>868</v>
      </c>
    </row>
    <row r="4" spans="1:32" x14ac:dyDescent="0.2">
      <c r="A4" s="1">
        <v>3</v>
      </c>
      <c r="B4" s="1" t="str">
        <f>_xlfn.CONCAT("p", REPT(0,4-LEN(A4)),A4, "_", _xlfn.XLOOKUP(N4,country_code_lookup!$A$1:$A$247,country_code_lookup!$C$1:$C$247))</f>
        <v>p0003_AGO</v>
      </c>
      <c r="C4" s="6" t="s">
        <v>879</v>
      </c>
      <c r="D4" s="6"/>
      <c r="E4" s="6"/>
      <c r="F4" s="6"/>
      <c r="G4" s="6" t="s">
        <v>884</v>
      </c>
      <c r="H4" s="6" t="s">
        <v>973</v>
      </c>
      <c r="I4" s="6" t="s">
        <v>1143</v>
      </c>
      <c r="J4" s="6">
        <v>0</v>
      </c>
      <c r="K4" s="6">
        <v>79</v>
      </c>
      <c r="L4" s="6">
        <v>1984</v>
      </c>
      <c r="M4" s="6">
        <v>2021</v>
      </c>
      <c r="N4" s="6" t="s">
        <v>866</v>
      </c>
      <c r="O4" s="6" t="s">
        <v>617</v>
      </c>
      <c r="P4" s="6" t="str">
        <f t="shared" si="0"/>
        <v>AfricaAngolaChissundo</v>
      </c>
      <c r="Q4" s="6">
        <v>1980</v>
      </c>
      <c r="R4" s="6" t="s">
        <v>79</v>
      </c>
      <c r="S4" s="6"/>
      <c r="T4" s="6"/>
      <c r="U4" s="6"/>
      <c r="V4" s="6"/>
      <c r="W4" s="6"/>
      <c r="X4" s="6"/>
      <c r="Y4" s="6"/>
      <c r="Z4" s="6"/>
      <c r="AA4" s="6"/>
      <c r="AB4" s="6"/>
      <c r="AC4" s="6"/>
      <c r="AD4" s="6"/>
      <c r="AE4" s="6"/>
      <c r="AF4" s="6" t="s">
        <v>944</v>
      </c>
    </row>
    <row r="5" spans="1:32" x14ac:dyDescent="0.2">
      <c r="A5" s="1">
        <v>4</v>
      </c>
      <c r="B5" s="1" t="str">
        <f>_xlfn.CONCAT("p", REPT(0,4-LEN(A5)),A5, "_", _xlfn.XLOOKUP(N5,country_code_lookup!$A$1:$A$247,country_code_lookup!$C$1:$C$247))</f>
        <v>p0004_AGO</v>
      </c>
      <c r="C5" s="6" t="s">
        <v>892</v>
      </c>
      <c r="D5" s="6"/>
      <c r="E5" s="6"/>
      <c r="F5" s="6"/>
      <c r="G5" s="6" t="s">
        <v>884</v>
      </c>
      <c r="H5" s="6" t="s">
        <v>974</v>
      </c>
      <c r="I5" s="6" t="s">
        <v>1144</v>
      </c>
      <c r="J5" s="6">
        <v>0</v>
      </c>
      <c r="K5" s="6">
        <v>79</v>
      </c>
      <c r="L5" s="6">
        <v>1984</v>
      </c>
      <c r="M5" s="6">
        <v>2021</v>
      </c>
      <c r="N5" s="6" t="s">
        <v>866</v>
      </c>
      <c r="O5" s="6" t="s">
        <v>617</v>
      </c>
      <c r="P5" s="6" t="str">
        <f t="shared" si="0"/>
        <v>AfricaAngolaKwango</v>
      </c>
      <c r="Q5" s="6">
        <v>1980</v>
      </c>
      <c r="R5" s="6" t="s">
        <v>79</v>
      </c>
      <c r="S5" s="6"/>
      <c r="T5" s="6" t="s">
        <v>56</v>
      </c>
      <c r="U5" s="6" t="s">
        <v>62</v>
      </c>
      <c r="V5" s="6"/>
      <c r="W5" s="6"/>
      <c r="X5" s="6" t="s">
        <v>56</v>
      </c>
      <c r="Y5" s="6">
        <v>120</v>
      </c>
      <c r="Z5" s="6" t="s">
        <v>110</v>
      </c>
      <c r="AA5" s="6"/>
      <c r="AB5" s="6"/>
      <c r="AC5" s="6"/>
      <c r="AD5" s="6"/>
      <c r="AE5" s="6"/>
      <c r="AF5" s="6" t="s">
        <v>893</v>
      </c>
    </row>
    <row r="6" spans="1:32" x14ac:dyDescent="0.2">
      <c r="A6" s="1">
        <v>5</v>
      </c>
      <c r="B6" s="1" t="str">
        <f>_xlfn.CONCAT("p", REPT(0,4-LEN(A6)),A6, "_", _xlfn.XLOOKUP(N6,country_code_lookup!$A$1:$A$247,country_code_lookup!$C$1:$C$247))</f>
        <v>p0005_AGO</v>
      </c>
      <c r="C6" s="6" t="s">
        <v>886</v>
      </c>
      <c r="D6" s="6"/>
      <c r="E6" s="6"/>
      <c r="F6" s="6"/>
      <c r="G6" s="6" t="s">
        <v>884</v>
      </c>
      <c r="H6" s="6" t="s">
        <v>975</v>
      </c>
      <c r="I6" s="6" t="s">
        <v>1145</v>
      </c>
      <c r="J6" s="6">
        <v>0</v>
      </c>
      <c r="K6" s="6">
        <v>79</v>
      </c>
      <c r="L6" s="6">
        <v>1984</v>
      </c>
      <c r="M6" s="6">
        <v>2021</v>
      </c>
      <c r="N6" s="6" t="s">
        <v>866</v>
      </c>
      <c r="O6" s="6" t="s">
        <v>617</v>
      </c>
      <c r="P6" s="6" t="str">
        <f t="shared" si="0"/>
        <v>AfricaAngolaMagambundi</v>
      </c>
      <c r="Q6" s="6">
        <v>1980</v>
      </c>
      <c r="R6" s="6" t="s">
        <v>79</v>
      </c>
      <c r="S6" s="6"/>
      <c r="T6" s="6"/>
      <c r="U6" s="6"/>
      <c r="V6" s="6"/>
      <c r="W6" s="6"/>
      <c r="X6" s="6"/>
      <c r="Y6" s="6"/>
      <c r="Z6" s="6"/>
      <c r="AA6" s="6"/>
      <c r="AB6" s="6"/>
      <c r="AC6" s="6"/>
      <c r="AD6" s="6"/>
      <c r="AE6" s="6"/>
      <c r="AF6" s="6" t="s">
        <v>887</v>
      </c>
    </row>
    <row r="7" spans="1:32" x14ac:dyDescent="0.2">
      <c r="A7" s="1">
        <v>6</v>
      </c>
      <c r="B7" s="1" t="str">
        <f>_xlfn.CONCAT("p", REPT(0,4-LEN(A7)),A7, "_", _xlfn.XLOOKUP(N7,country_code_lookup!$A$1:$A$247,country_code_lookup!$C$1:$C$247))</f>
        <v>p0006_CAF</v>
      </c>
      <c r="C7" s="6" t="s">
        <v>798</v>
      </c>
      <c r="D7" s="6"/>
      <c r="E7" s="6"/>
      <c r="F7" s="6"/>
      <c r="G7" s="6" t="s">
        <v>945</v>
      </c>
      <c r="H7" s="6" t="s">
        <v>994</v>
      </c>
      <c r="I7" s="6" t="s">
        <v>1163</v>
      </c>
      <c r="J7" s="6">
        <v>0</v>
      </c>
      <c r="K7" s="6">
        <v>118</v>
      </c>
      <c r="L7" s="6">
        <v>1984</v>
      </c>
      <c r="M7" s="6">
        <v>2007</v>
      </c>
      <c r="N7" s="6" t="s">
        <v>791</v>
      </c>
      <c r="O7" s="6" t="s">
        <v>617</v>
      </c>
      <c r="P7" s="6" t="str">
        <f t="shared" si="0"/>
        <v>AfricaCentral African RepublicMambere</v>
      </c>
      <c r="Q7" s="6">
        <v>1980</v>
      </c>
      <c r="R7" s="6" t="s">
        <v>415</v>
      </c>
      <c r="S7" s="6"/>
      <c r="T7" s="6"/>
      <c r="U7" s="6"/>
      <c r="V7" s="6"/>
      <c r="W7" s="6"/>
      <c r="X7" s="6"/>
      <c r="Y7" s="6"/>
      <c r="Z7" s="6"/>
      <c r="AA7" s="6"/>
      <c r="AB7" s="6" t="s">
        <v>56</v>
      </c>
      <c r="AC7" s="6">
        <v>108</v>
      </c>
      <c r="AD7" s="6" t="s">
        <v>110</v>
      </c>
      <c r="AE7" s="6"/>
      <c r="AF7" s="6" t="s">
        <v>800</v>
      </c>
    </row>
    <row r="8" spans="1:32" x14ac:dyDescent="0.2">
      <c r="A8" s="1">
        <v>7</v>
      </c>
      <c r="B8" s="1" t="str">
        <f>_xlfn.CONCAT("p", REPT(0,4-LEN(A8)),A8, "_", _xlfn.XLOOKUP(N8,country_code_lookup!$A$1:$A$247,country_code_lookup!$C$1:$C$247))</f>
        <v>p0007_CMR</v>
      </c>
      <c r="C8" s="6" t="s">
        <v>789</v>
      </c>
      <c r="D8" s="6"/>
      <c r="E8" s="6"/>
      <c r="F8" s="6"/>
      <c r="G8" s="6" t="s">
        <v>789</v>
      </c>
      <c r="H8" s="6" t="s">
        <v>992</v>
      </c>
      <c r="I8" s="6" t="s">
        <v>1161</v>
      </c>
      <c r="J8" s="6">
        <v>144</v>
      </c>
      <c r="K8" s="6"/>
      <c r="L8" s="6">
        <v>1984</v>
      </c>
      <c r="M8" s="6">
        <v>2008</v>
      </c>
      <c r="N8" s="6" t="s">
        <v>794</v>
      </c>
      <c r="O8" s="6" t="s">
        <v>617</v>
      </c>
      <c r="P8" s="6" t="str">
        <f t="shared" si="0"/>
        <v>AfricaCameroonKadei</v>
      </c>
      <c r="Q8" s="6">
        <v>2009</v>
      </c>
      <c r="R8" s="6" t="s">
        <v>79</v>
      </c>
      <c r="S8" s="6"/>
      <c r="T8" s="6" t="s">
        <v>56</v>
      </c>
      <c r="U8" s="6" t="s">
        <v>56</v>
      </c>
      <c r="V8" s="6"/>
      <c r="W8" s="6"/>
      <c r="X8" s="6"/>
      <c r="Y8" s="6"/>
      <c r="Z8" s="6"/>
      <c r="AA8" s="6"/>
      <c r="AB8" s="6" t="s">
        <v>56</v>
      </c>
      <c r="AC8" s="6">
        <v>144</v>
      </c>
      <c r="AD8" s="6" t="s">
        <v>110</v>
      </c>
      <c r="AE8" s="6"/>
      <c r="AF8" s="6" t="s">
        <v>793</v>
      </c>
    </row>
    <row r="9" spans="1:32" x14ac:dyDescent="0.2">
      <c r="A9" s="1">
        <v>8</v>
      </c>
      <c r="B9" s="1" t="str">
        <f>_xlfn.CONCAT("p", REPT(0,4-LEN(A9)),A9, "_", _xlfn.XLOOKUP(N9,country_code_lookup!$A$1:$A$247,country_code_lookup!$C$1:$C$247))</f>
        <v>p0008_CMR</v>
      </c>
      <c r="C9" s="6" t="s">
        <v>945</v>
      </c>
      <c r="D9" s="6"/>
      <c r="E9" s="6"/>
      <c r="F9" s="6"/>
      <c r="G9" s="6" t="s">
        <v>945</v>
      </c>
      <c r="H9" s="6" t="s">
        <v>993</v>
      </c>
      <c r="I9" s="6" t="s">
        <v>1162</v>
      </c>
      <c r="J9" s="6">
        <v>0</v>
      </c>
      <c r="K9" s="6"/>
      <c r="L9" s="6">
        <v>1984</v>
      </c>
      <c r="M9" s="6">
        <v>2007</v>
      </c>
      <c r="N9" s="6" t="s">
        <v>794</v>
      </c>
      <c r="O9" s="6" t="s">
        <v>617</v>
      </c>
      <c r="P9" s="6" t="str">
        <f t="shared" si="0"/>
        <v>AfricaCameroonLom</v>
      </c>
      <c r="Q9" s="6">
        <v>2011</v>
      </c>
      <c r="R9" s="6" t="s">
        <v>80</v>
      </c>
      <c r="S9" s="6"/>
      <c r="T9" s="6"/>
      <c r="U9" s="6"/>
      <c r="V9" s="6"/>
      <c r="W9" s="6"/>
      <c r="X9" s="6"/>
      <c r="Y9" s="6"/>
      <c r="Z9" s="6"/>
      <c r="AA9" s="6"/>
      <c r="AB9" s="6"/>
      <c r="AC9" s="6"/>
      <c r="AD9" s="6"/>
      <c r="AE9" s="6"/>
      <c r="AF9" s="6" t="s">
        <v>2355</v>
      </c>
    </row>
    <row r="10" spans="1:32" x14ac:dyDescent="0.2">
      <c r="A10" s="1">
        <v>9</v>
      </c>
      <c r="B10" s="1" t="str">
        <f>_xlfn.CONCAT("p", REPT(0,4-LEN(A10)),A10, "_", _xlfn.XLOOKUP(N10,country_code_lookup!$A$1:$A$247,country_code_lookup!$C$1:$C$247))</f>
        <v>p0009_CIV</v>
      </c>
      <c r="C10" s="6" t="s">
        <v>849</v>
      </c>
      <c r="D10" s="6"/>
      <c r="E10" s="6"/>
      <c r="F10" s="6"/>
      <c r="G10" s="6" t="s">
        <v>849</v>
      </c>
      <c r="H10" s="6" t="s">
        <v>1007</v>
      </c>
      <c r="I10" s="6" t="s">
        <v>1176</v>
      </c>
      <c r="J10" s="6">
        <v>0</v>
      </c>
      <c r="K10" s="6"/>
      <c r="L10" s="6">
        <v>1984</v>
      </c>
      <c r="M10" s="6">
        <v>2014</v>
      </c>
      <c r="N10" s="6" t="s">
        <v>851</v>
      </c>
      <c r="O10" s="6" t="s">
        <v>617</v>
      </c>
      <c r="P10" s="6" t="str">
        <f t="shared" si="0"/>
        <v>AfricaCote d'Ivoire Cavalla</v>
      </c>
      <c r="Q10" s="6">
        <v>2015</v>
      </c>
      <c r="R10" s="6" t="s">
        <v>79</v>
      </c>
      <c r="S10" s="6"/>
      <c r="T10" s="6" t="s">
        <v>62</v>
      </c>
      <c r="U10" s="6" t="s">
        <v>62</v>
      </c>
      <c r="V10" s="6"/>
      <c r="W10" s="6"/>
      <c r="X10" s="6" t="s">
        <v>56</v>
      </c>
      <c r="Y10" s="6">
        <v>16</v>
      </c>
      <c r="Z10" s="6" t="s">
        <v>110</v>
      </c>
      <c r="AA10" s="6"/>
      <c r="AB10" s="6"/>
      <c r="AC10" s="6"/>
      <c r="AD10" s="6"/>
      <c r="AE10" s="6"/>
      <c r="AF10" s="6" t="s">
        <v>852</v>
      </c>
    </row>
    <row r="11" spans="1:32" x14ac:dyDescent="0.2">
      <c r="A11" s="1">
        <v>10</v>
      </c>
      <c r="B11" s="1" t="str">
        <f>_xlfn.CONCAT("p", REPT(0,4-LEN(A11)),A11, "_", _xlfn.XLOOKUP(N11,country_code_lookup!$A$1:$A$247,country_code_lookup!$C$1:$C$247))</f>
        <v>p0010_COD</v>
      </c>
      <c r="C11" s="6" t="s">
        <v>930</v>
      </c>
      <c r="D11" s="6"/>
      <c r="E11" s="6"/>
      <c r="F11" s="6"/>
      <c r="G11" s="6" t="s">
        <v>930</v>
      </c>
      <c r="H11" s="6" t="s">
        <v>1009</v>
      </c>
      <c r="I11" s="6" t="s">
        <v>1178</v>
      </c>
      <c r="J11" s="6">
        <v>0</v>
      </c>
      <c r="K11" s="6"/>
      <c r="L11" s="6">
        <v>1984</v>
      </c>
      <c r="M11" s="6">
        <v>2015</v>
      </c>
      <c r="N11" s="6" t="s">
        <v>862</v>
      </c>
      <c r="O11" s="6" t="s">
        <v>617</v>
      </c>
      <c r="P11" s="6" t="str">
        <f t="shared" si="0"/>
        <v>AfricaDemocratic Republic of the CongoBafwabango</v>
      </c>
      <c r="Q11" s="6">
        <v>2015</v>
      </c>
      <c r="R11" s="6" t="s">
        <v>415</v>
      </c>
      <c r="S11" s="6"/>
      <c r="T11" s="6" t="s">
        <v>62</v>
      </c>
      <c r="U11" s="6" t="s">
        <v>56</v>
      </c>
      <c r="V11" s="6"/>
      <c r="W11" s="6"/>
      <c r="X11" s="6"/>
      <c r="Y11" s="6"/>
      <c r="Z11" s="6"/>
      <c r="AA11" s="6"/>
      <c r="AB11" s="6" t="s">
        <v>56</v>
      </c>
      <c r="AC11" s="6">
        <v>600</v>
      </c>
      <c r="AD11" s="6" t="s">
        <v>110</v>
      </c>
      <c r="AE11" s="6" t="s">
        <v>83</v>
      </c>
      <c r="AF11" s="6" t="s">
        <v>931</v>
      </c>
    </row>
    <row r="12" spans="1:32" x14ac:dyDescent="0.2">
      <c r="A12" s="1">
        <v>11</v>
      </c>
      <c r="B12" s="1" t="str">
        <f>_xlfn.CONCAT("p", REPT(0,4-LEN(A12)),A12, "_", _xlfn.XLOOKUP(N12,country_code_lookup!$A$1:$A$247,country_code_lookup!$C$1:$C$247))</f>
        <v>p0011_COD</v>
      </c>
      <c r="C12" s="6" t="s">
        <v>883</v>
      </c>
      <c r="D12" s="6" t="s">
        <v>881</v>
      </c>
      <c r="E12" s="6"/>
      <c r="F12" s="6"/>
      <c r="G12" s="6" t="s">
        <v>883</v>
      </c>
      <c r="H12" s="6" t="s">
        <v>1011</v>
      </c>
      <c r="I12" s="6" t="s">
        <v>1180</v>
      </c>
      <c r="J12" s="6">
        <v>0</v>
      </c>
      <c r="K12" s="6"/>
      <c r="L12" s="6">
        <v>1984</v>
      </c>
      <c r="M12" s="6">
        <v>1995</v>
      </c>
      <c r="N12" s="6" t="s">
        <v>862</v>
      </c>
      <c r="O12" s="6" t="s">
        <v>617</v>
      </c>
      <c r="P12" s="6" t="str">
        <f t="shared" si="0"/>
        <v>AfricaDemocratic Republic of the CongoBena Baya</v>
      </c>
      <c r="Q12" s="6">
        <v>1995</v>
      </c>
      <c r="R12" s="6" t="s">
        <v>415</v>
      </c>
      <c r="S12" s="6"/>
      <c r="T12" s="6" t="s">
        <v>62</v>
      </c>
      <c r="U12" s="6" t="s">
        <v>56</v>
      </c>
      <c r="V12" s="6"/>
      <c r="W12" s="6"/>
      <c r="X12" s="6"/>
      <c r="Y12" s="6"/>
      <c r="Z12" s="6"/>
      <c r="AA12" s="6"/>
      <c r="AB12" s="6" t="s">
        <v>56</v>
      </c>
      <c r="AC12" s="6">
        <v>315</v>
      </c>
      <c r="AD12" s="6" t="s">
        <v>110</v>
      </c>
      <c r="AE12" s="6" t="s">
        <v>83</v>
      </c>
      <c r="AF12" s="6" t="s">
        <v>889</v>
      </c>
    </row>
    <row r="13" spans="1:32" x14ac:dyDescent="0.2">
      <c r="A13" s="1">
        <v>12</v>
      </c>
      <c r="B13" s="1" t="str">
        <f>_xlfn.CONCAT("p", REPT(0,4-LEN(A13)),A13, "_", _xlfn.XLOOKUP(N13,country_code_lookup!$A$1:$A$247,country_code_lookup!$C$1:$C$247))</f>
        <v>p0012_COD</v>
      </c>
      <c r="C13" s="6" t="s">
        <v>932</v>
      </c>
      <c r="D13" s="6"/>
      <c r="E13" s="6"/>
      <c r="F13" s="6"/>
      <c r="G13" s="6" t="s">
        <v>932</v>
      </c>
      <c r="H13" s="6" t="s">
        <v>1012</v>
      </c>
      <c r="I13" s="6" t="s">
        <v>1181</v>
      </c>
      <c r="J13" s="6">
        <v>0</v>
      </c>
      <c r="K13" s="6"/>
      <c r="L13" s="6">
        <v>1984</v>
      </c>
      <c r="M13" s="6">
        <v>2009</v>
      </c>
      <c r="N13" s="6" t="s">
        <v>862</v>
      </c>
      <c r="O13" s="6" t="s">
        <v>617</v>
      </c>
      <c r="P13" s="6" t="str">
        <f t="shared" si="0"/>
        <v>AfricaDemocratic Republic of the CongoDurba</v>
      </c>
      <c r="Q13" s="6">
        <v>2010</v>
      </c>
      <c r="R13" s="6" t="s">
        <v>80</v>
      </c>
      <c r="S13" s="6"/>
      <c r="T13" s="6" t="s">
        <v>56</v>
      </c>
      <c r="U13" s="6" t="s">
        <v>62</v>
      </c>
      <c r="V13" s="6"/>
      <c r="W13" s="6"/>
      <c r="X13" s="6"/>
      <c r="Y13" s="6"/>
      <c r="Z13" s="6"/>
      <c r="AA13" s="6"/>
      <c r="AB13" s="6"/>
      <c r="AC13" s="6"/>
      <c r="AD13" s="6"/>
      <c r="AE13" s="6"/>
      <c r="AF13" s="6" t="s">
        <v>933</v>
      </c>
    </row>
    <row r="14" spans="1:32" x14ac:dyDescent="0.2">
      <c r="A14" s="1">
        <v>13</v>
      </c>
      <c r="B14" s="1" t="str">
        <f>_xlfn.CONCAT("p", REPT(0,4-LEN(A14)),A14, "_", _xlfn.XLOOKUP(N14,country_code_lookup!$A$1:$A$247,country_code_lookup!$C$1:$C$247))</f>
        <v>p0013_COD</v>
      </c>
      <c r="C14" s="6" t="s">
        <v>863</v>
      </c>
      <c r="D14" s="6"/>
      <c r="E14" s="6"/>
      <c r="F14" s="6"/>
      <c r="G14" s="6" t="s">
        <v>863</v>
      </c>
      <c r="H14" s="6" t="s">
        <v>1014</v>
      </c>
      <c r="I14" s="6" t="s">
        <v>1183</v>
      </c>
      <c r="J14" s="6">
        <v>180</v>
      </c>
      <c r="K14" s="6"/>
      <c r="L14" s="6">
        <v>1984</v>
      </c>
      <c r="M14" s="6">
        <v>1997</v>
      </c>
      <c r="N14" s="6" t="s">
        <v>862</v>
      </c>
      <c r="O14" s="6" t="s">
        <v>617</v>
      </c>
      <c r="P14" s="6" t="str">
        <f>_xlfn.CONCAT(O14,N14,I14)</f>
        <v>AfricaDemocratic Republic of the CongoIsasa</v>
      </c>
      <c r="Q14" s="6">
        <v>2011</v>
      </c>
      <c r="R14" s="6" t="s">
        <v>80</v>
      </c>
      <c r="S14" s="6"/>
      <c r="T14" s="6"/>
      <c r="U14" s="6"/>
      <c r="V14" s="6"/>
      <c r="W14" s="6"/>
      <c r="X14" s="6"/>
      <c r="Y14" s="6"/>
      <c r="Z14" s="6"/>
      <c r="AA14" s="6"/>
      <c r="AB14" s="6"/>
      <c r="AC14" s="6"/>
      <c r="AD14" s="6"/>
      <c r="AE14" s="6"/>
      <c r="AF14" s="6" t="s">
        <v>954</v>
      </c>
    </row>
    <row r="15" spans="1:32" x14ac:dyDescent="0.2">
      <c r="A15" s="1">
        <v>14</v>
      </c>
      <c r="B15" s="1" t="str">
        <f>_xlfn.CONCAT("p", REPT(0,4-LEN(A15)),A15, "_", _xlfn.XLOOKUP(N15,country_code_lookup!$A$1:$A$247,country_code_lookup!$C$1:$C$247))</f>
        <v>p0014_COD</v>
      </c>
      <c r="C15" s="6" t="s">
        <v>934</v>
      </c>
      <c r="D15" s="6" t="s">
        <v>932</v>
      </c>
      <c r="E15" s="6"/>
      <c r="F15" s="6"/>
      <c r="G15" s="6" t="s">
        <v>934</v>
      </c>
      <c r="H15" s="6" t="s">
        <v>1015</v>
      </c>
      <c r="I15" s="6" t="s">
        <v>1184</v>
      </c>
      <c r="J15" s="6">
        <v>0</v>
      </c>
      <c r="K15" s="6"/>
      <c r="L15" s="6">
        <v>1984</v>
      </c>
      <c r="M15" s="6">
        <v>2007</v>
      </c>
      <c r="N15" s="6" t="s">
        <v>862</v>
      </c>
      <c r="O15" s="6" t="s">
        <v>617</v>
      </c>
      <c r="P15" s="6" t="str">
        <f t="shared" si="0"/>
        <v>AfricaDemocratic Republic of the CongoKibali</v>
      </c>
      <c r="Q15" s="6">
        <v>2009</v>
      </c>
      <c r="R15" s="6" t="s">
        <v>79</v>
      </c>
      <c r="S15" s="6"/>
      <c r="T15" s="6" t="s">
        <v>62</v>
      </c>
      <c r="U15" s="6" t="s">
        <v>56</v>
      </c>
      <c r="V15" s="6"/>
      <c r="W15" s="6"/>
      <c r="X15" s="6"/>
      <c r="Y15" s="6"/>
      <c r="Z15" s="6"/>
      <c r="AA15" s="6"/>
      <c r="AB15" s="6"/>
      <c r="AC15" s="6"/>
      <c r="AD15" s="6"/>
      <c r="AE15" s="6"/>
      <c r="AF15" s="6" t="s">
        <v>2356</v>
      </c>
    </row>
    <row r="16" spans="1:32" x14ac:dyDescent="0.2">
      <c r="A16" s="1">
        <v>15</v>
      </c>
      <c r="B16" s="1" t="str">
        <f>_xlfn.CONCAT("p", REPT(0,4-LEN(A16)),A16, "_", _xlfn.XLOOKUP(N16,country_code_lookup!$A$1:$A$247,country_code_lookup!$C$1:$C$247))</f>
        <v>p0015_COD</v>
      </c>
      <c r="C16" s="6" t="s">
        <v>902</v>
      </c>
      <c r="D16" s="6"/>
      <c r="E16" s="6"/>
      <c r="F16" s="6"/>
      <c r="G16" s="6" t="s">
        <v>902</v>
      </c>
      <c r="H16" s="6" t="s">
        <v>1016</v>
      </c>
      <c r="I16" s="6" t="s">
        <v>1185</v>
      </c>
      <c r="J16" s="6">
        <v>0</v>
      </c>
      <c r="K16" s="6"/>
      <c r="L16" s="6">
        <v>1984</v>
      </c>
      <c r="M16" s="6">
        <v>2011</v>
      </c>
      <c r="N16" s="6" t="s">
        <v>862</v>
      </c>
      <c r="O16" s="6" t="s">
        <v>617</v>
      </c>
      <c r="P16" s="6" t="str">
        <f t="shared" si="0"/>
        <v>AfricaDemocratic Republic of the CongoLindi</v>
      </c>
      <c r="Q16" s="6">
        <v>2013</v>
      </c>
      <c r="R16" s="6" t="s">
        <v>79</v>
      </c>
      <c r="S16" s="6"/>
      <c r="T16" s="6" t="s">
        <v>56</v>
      </c>
      <c r="U16" s="6" t="s">
        <v>56</v>
      </c>
      <c r="V16" s="6"/>
      <c r="W16" s="6"/>
      <c r="X16" s="6"/>
      <c r="Y16" s="6"/>
      <c r="Z16" s="6"/>
      <c r="AA16" s="6"/>
      <c r="AB16" s="6"/>
      <c r="AC16" s="6"/>
      <c r="AD16" s="6"/>
      <c r="AE16" s="6"/>
      <c r="AF16" s="6" t="s">
        <v>903</v>
      </c>
    </row>
    <row r="17" spans="1:32" x14ac:dyDescent="0.2">
      <c r="A17" s="1">
        <v>16</v>
      </c>
      <c r="B17" s="1" t="str">
        <f>_xlfn.CONCAT("p", REPT(0,4-LEN(A17)),A17, "_", _xlfn.XLOOKUP(N17,country_code_lookup!$A$1:$A$247,country_code_lookup!$C$1:$C$247))</f>
        <v>p0016_COD</v>
      </c>
      <c r="C17" s="6" t="s">
        <v>935</v>
      </c>
      <c r="D17" s="6" t="s">
        <v>932</v>
      </c>
      <c r="E17" s="6"/>
      <c r="F17" s="6"/>
      <c r="G17" s="6" t="s">
        <v>935</v>
      </c>
      <c r="H17" s="6" t="s">
        <v>1017</v>
      </c>
      <c r="I17" s="6" t="s">
        <v>1186</v>
      </c>
      <c r="J17" s="6">
        <v>0</v>
      </c>
      <c r="K17" s="6"/>
      <c r="L17" s="6">
        <v>1984</v>
      </c>
      <c r="M17" s="6">
        <v>2011</v>
      </c>
      <c r="N17" s="6" t="s">
        <v>862</v>
      </c>
      <c r="O17" s="6" t="s">
        <v>617</v>
      </c>
      <c r="P17" s="6" t="str">
        <f t="shared" si="0"/>
        <v>AfricaDemocratic Republic of the CongoMakoro</v>
      </c>
      <c r="Q17" s="6">
        <v>2012</v>
      </c>
      <c r="R17" s="6" t="s">
        <v>80</v>
      </c>
      <c r="S17" s="6"/>
      <c r="T17" s="6"/>
      <c r="U17" s="6"/>
      <c r="V17" s="6"/>
      <c r="W17" s="6"/>
      <c r="X17" s="6"/>
      <c r="Y17" s="6"/>
      <c r="Z17" s="6"/>
      <c r="AA17" s="6"/>
      <c r="AB17" s="6" t="s">
        <v>56</v>
      </c>
      <c r="AC17" s="6">
        <v>62</v>
      </c>
      <c r="AD17" s="6" t="s">
        <v>110</v>
      </c>
      <c r="AE17" s="6" t="s">
        <v>83</v>
      </c>
      <c r="AF17" s="6" t="s">
        <v>936</v>
      </c>
    </row>
    <row r="18" spans="1:32" x14ac:dyDescent="0.2">
      <c r="A18" s="1">
        <v>17</v>
      </c>
      <c r="B18" s="1" t="str">
        <f>_xlfn.CONCAT("p", REPT(0,4-LEN(A18)),A18, "_", _xlfn.XLOOKUP(N18,country_code_lookup!$A$1:$A$247,country_code_lookup!$C$1:$C$247))</f>
        <v>p0017_COD</v>
      </c>
      <c r="C18" s="6" t="s">
        <v>877</v>
      </c>
      <c r="D18" s="6"/>
      <c r="E18" s="6"/>
      <c r="F18" s="6"/>
      <c r="G18" s="6" t="s">
        <v>877</v>
      </c>
      <c r="H18" s="6" t="s">
        <v>1018</v>
      </c>
      <c r="I18" s="6" t="s">
        <v>1187</v>
      </c>
      <c r="J18" s="6">
        <v>0</v>
      </c>
      <c r="K18" s="6"/>
      <c r="L18" s="6">
        <v>1984</v>
      </c>
      <c r="M18" s="6">
        <v>2003</v>
      </c>
      <c r="N18" s="6" t="s">
        <v>862</v>
      </c>
      <c r="O18" s="6" t="s">
        <v>617</v>
      </c>
      <c r="P18" s="6" t="str">
        <f t="shared" si="0"/>
        <v>AfricaDemocratic Republic of the CongoManiema</v>
      </c>
      <c r="Q18" s="6">
        <v>2005</v>
      </c>
      <c r="R18" s="6" t="s">
        <v>415</v>
      </c>
      <c r="S18" s="6"/>
      <c r="T18" s="6" t="s">
        <v>62</v>
      </c>
      <c r="U18" s="6" t="s">
        <v>56</v>
      </c>
      <c r="V18" s="6"/>
      <c r="W18" s="6"/>
      <c r="X18" s="6"/>
      <c r="Y18" s="6"/>
      <c r="Z18" s="6"/>
      <c r="AA18" s="6"/>
      <c r="AB18" s="6"/>
      <c r="AC18" s="6"/>
      <c r="AD18" s="6"/>
      <c r="AE18" s="6"/>
      <c r="AF18" s="6" t="s">
        <v>878</v>
      </c>
    </row>
    <row r="19" spans="1:32" x14ac:dyDescent="0.2">
      <c r="A19" s="1">
        <v>18</v>
      </c>
      <c r="B19" s="1" t="str">
        <f>_xlfn.CONCAT("p", REPT(0,4-LEN(A19)),A19, "_", _xlfn.XLOOKUP(N19,country_code_lookup!$A$1:$A$247,country_code_lookup!$C$1:$C$247))</f>
        <v>p0018_COD</v>
      </c>
      <c r="C19" s="6" t="s">
        <v>881</v>
      </c>
      <c r="D19" s="6"/>
      <c r="E19" s="6"/>
      <c r="F19" s="6"/>
      <c r="G19" s="6" t="s">
        <v>888</v>
      </c>
      <c r="H19" s="6" t="s">
        <v>1010</v>
      </c>
      <c r="I19" s="6" t="s">
        <v>1179</v>
      </c>
      <c r="J19" s="6">
        <v>0</v>
      </c>
      <c r="K19" s="6"/>
      <c r="L19" s="6">
        <v>1984</v>
      </c>
      <c r="M19" s="6">
        <v>2021</v>
      </c>
      <c r="N19" s="6" t="s">
        <v>862</v>
      </c>
      <c r="O19" s="6" t="s">
        <v>617</v>
      </c>
      <c r="P19" s="6" t="str">
        <f t="shared" si="0"/>
        <v>AfricaDemocratic Republic of the CongoMbuji Mayi</v>
      </c>
      <c r="Q19" s="6">
        <v>1980</v>
      </c>
      <c r="R19" s="6" t="s">
        <v>79</v>
      </c>
      <c r="S19" s="6"/>
      <c r="T19" s="6" t="s">
        <v>56</v>
      </c>
      <c r="U19" s="6" t="s">
        <v>56</v>
      </c>
      <c r="V19" s="6"/>
      <c r="W19" s="6"/>
      <c r="X19" s="6"/>
      <c r="Y19" s="6"/>
      <c r="Z19" s="6"/>
      <c r="AA19" s="6"/>
      <c r="AB19" s="6"/>
      <c r="AC19" s="6"/>
      <c r="AD19" s="6"/>
      <c r="AE19" s="6"/>
      <c r="AF19" s="6" t="s">
        <v>890</v>
      </c>
    </row>
    <row r="20" spans="1:32" x14ac:dyDescent="0.2">
      <c r="A20" s="1">
        <v>19</v>
      </c>
      <c r="B20" s="1" t="str">
        <f>_xlfn.CONCAT("p", REPT(0,4-LEN(A20)),A20, "_", _xlfn.XLOOKUP(N20,country_code_lookup!$A$1:$A$247,country_code_lookup!$C$1:$C$247))</f>
        <v>p0019_COD</v>
      </c>
      <c r="C20" s="6" t="s">
        <v>908</v>
      </c>
      <c r="D20" s="6"/>
      <c r="E20" s="6"/>
      <c r="F20" s="6"/>
      <c r="G20" s="6" t="s">
        <v>908</v>
      </c>
      <c r="H20" s="6" t="s">
        <v>1013</v>
      </c>
      <c r="I20" s="6" t="s">
        <v>1182</v>
      </c>
      <c r="J20" s="6">
        <v>0</v>
      </c>
      <c r="K20" s="6"/>
      <c r="L20" s="6">
        <v>1984</v>
      </c>
      <c r="M20" s="6">
        <v>2006</v>
      </c>
      <c r="N20" s="6" t="s">
        <v>862</v>
      </c>
      <c r="O20" s="6" t="s">
        <v>617</v>
      </c>
      <c r="P20" s="6" t="str">
        <f t="shared" si="0"/>
        <v>AfricaDemocratic Republic of the CongoMongbwalu</v>
      </c>
      <c r="Q20" s="6">
        <v>2010</v>
      </c>
      <c r="R20" s="6" t="s">
        <v>415</v>
      </c>
      <c r="S20" s="6"/>
      <c r="T20" s="6" t="s">
        <v>56</v>
      </c>
      <c r="U20" s="6" t="s">
        <v>56</v>
      </c>
      <c r="V20" s="6"/>
      <c r="W20" s="6"/>
      <c r="X20" s="6"/>
      <c r="Y20" s="6"/>
      <c r="Z20" s="6"/>
      <c r="AA20" s="6"/>
      <c r="AB20" s="6" t="s">
        <v>56</v>
      </c>
      <c r="AC20" s="6">
        <v>33</v>
      </c>
      <c r="AD20" s="6" t="s">
        <v>110</v>
      </c>
      <c r="AE20" s="6"/>
      <c r="AF20" s="6" t="s">
        <v>917</v>
      </c>
    </row>
    <row r="21" spans="1:32" x14ac:dyDescent="0.2">
      <c r="A21" s="1">
        <v>20</v>
      </c>
      <c r="B21" s="1" t="str">
        <f>_xlfn.CONCAT("p", REPT(0,4-LEN(A21)),A21, "_", _xlfn.XLOOKUP(N21,country_code_lookup!$A$1:$A$247,country_code_lookup!$C$1:$C$247))</f>
        <v>p0020_COD</v>
      </c>
      <c r="C21" s="6" t="s">
        <v>907</v>
      </c>
      <c r="D21" s="6" t="s">
        <v>908</v>
      </c>
      <c r="E21" s="6"/>
      <c r="F21" s="6"/>
      <c r="G21" s="6" t="s">
        <v>907</v>
      </c>
      <c r="H21" s="6" t="s">
        <v>1008</v>
      </c>
      <c r="I21" s="6" t="s">
        <v>1177</v>
      </c>
      <c r="J21" s="6">
        <v>0</v>
      </c>
      <c r="K21" s="6"/>
      <c r="L21" s="6">
        <v>1984</v>
      </c>
      <c r="M21" s="6">
        <v>2004</v>
      </c>
      <c r="N21" s="6" t="s">
        <v>862</v>
      </c>
      <c r="O21" s="6" t="s">
        <v>617</v>
      </c>
      <c r="P21" s="6" t="str">
        <f t="shared" si="0"/>
        <v>AfricaDemocratic Republic of the CongoNizi</v>
      </c>
      <c r="Q21" s="6">
        <v>2004</v>
      </c>
      <c r="R21" s="6" t="s">
        <v>415</v>
      </c>
      <c r="S21" s="6"/>
      <c r="T21" s="6" t="s">
        <v>56</v>
      </c>
      <c r="U21" s="6" t="s">
        <v>62</v>
      </c>
      <c r="V21" s="6"/>
      <c r="W21" s="6"/>
      <c r="X21" s="6"/>
      <c r="Y21" s="6"/>
      <c r="Z21" s="6"/>
      <c r="AA21" s="6"/>
      <c r="AB21" s="6" t="s">
        <v>56</v>
      </c>
      <c r="AC21" s="6"/>
      <c r="AD21" s="6" t="s">
        <v>110</v>
      </c>
      <c r="AE21" s="6"/>
      <c r="AF21" s="6" t="s">
        <v>910</v>
      </c>
    </row>
    <row r="22" spans="1:32" x14ac:dyDescent="0.2">
      <c r="A22" s="1">
        <v>21</v>
      </c>
      <c r="B22" s="1" t="str">
        <f>_xlfn.CONCAT("p", REPT(0,4-LEN(A22)),A22, "_", _xlfn.XLOOKUP(N22,country_code_lookup!$A$1:$A$247,country_code_lookup!$C$1:$C$247))</f>
        <v>p0021_COD</v>
      </c>
      <c r="C22" s="6" t="s">
        <v>928</v>
      </c>
      <c r="D22" s="6"/>
      <c r="E22" s="6"/>
      <c r="F22" s="6"/>
      <c r="G22" s="6" t="s">
        <v>928</v>
      </c>
      <c r="H22" s="6" t="s">
        <v>1020</v>
      </c>
      <c r="I22" s="6" t="s">
        <v>1189</v>
      </c>
      <c r="J22" s="6">
        <v>0</v>
      </c>
      <c r="K22" s="6"/>
      <c r="L22" s="6">
        <v>1984</v>
      </c>
      <c r="M22" s="6">
        <v>2006</v>
      </c>
      <c r="N22" s="6" t="s">
        <v>862</v>
      </c>
      <c r="O22" s="6" t="s">
        <v>617</v>
      </c>
      <c r="P22" s="6" t="str">
        <f t="shared" si="0"/>
        <v>AfricaDemocratic Republic of the CongoSeridi</v>
      </c>
      <c r="Q22" s="6">
        <v>2008</v>
      </c>
      <c r="R22" s="6" t="s">
        <v>80</v>
      </c>
      <c r="S22" s="6"/>
      <c r="T22" s="6" t="s">
        <v>62</v>
      </c>
      <c r="U22" s="6" t="s">
        <v>56</v>
      </c>
      <c r="V22" s="6"/>
      <c r="W22" s="6"/>
      <c r="X22" s="6"/>
      <c r="Y22" s="6"/>
      <c r="Z22" s="6"/>
      <c r="AA22" s="6"/>
      <c r="AB22" s="6"/>
      <c r="AC22" s="6"/>
      <c r="AD22" s="6"/>
      <c r="AE22" s="6"/>
      <c r="AF22" s="6" t="s">
        <v>929</v>
      </c>
    </row>
    <row r="23" spans="1:32" x14ac:dyDescent="0.2">
      <c r="A23" s="1">
        <v>22</v>
      </c>
      <c r="B23" s="1" t="str">
        <f>_xlfn.CONCAT("p", REPT(0,4-LEN(A23)),A23, "_", _xlfn.XLOOKUP(N23,country_code_lookup!$A$1:$A$247,country_code_lookup!$C$1:$C$247))</f>
        <v>p0022_COD</v>
      </c>
      <c r="C23" s="6" t="s">
        <v>921</v>
      </c>
      <c r="D23" s="6"/>
      <c r="E23" s="6"/>
      <c r="F23" s="6"/>
      <c r="G23" s="6" t="s">
        <v>921</v>
      </c>
      <c r="H23" s="6" t="s">
        <v>1191</v>
      </c>
      <c r="I23" s="6" t="s">
        <v>1190</v>
      </c>
      <c r="J23" s="6">
        <v>0</v>
      </c>
      <c r="K23" s="6"/>
      <c r="L23" s="6">
        <v>1984</v>
      </c>
      <c r="M23" s="6">
        <v>2007</v>
      </c>
      <c r="N23" s="6" t="s">
        <v>862</v>
      </c>
      <c r="O23" s="6" t="s">
        <v>617</v>
      </c>
      <c r="P23" s="6" t="str">
        <f t="shared" si="0"/>
        <v>AfricaDemocratic Republic of the CongoToyo</v>
      </c>
      <c r="Q23" s="6">
        <v>2008</v>
      </c>
      <c r="R23" s="6" t="s">
        <v>80</v>
      </c>
      <c r="S23" s="6"/>
      <c r="T23" s="6" t="s">
        <v>62</v>
      </c>
      <c r="U23" s="6" t="s">
        <v>56</v>
      </c>
      <c r="V23" s="6"/>
      <c r="W23" s="6"/>
      <c r="X23" s="6"/>
      <c r="Y23" s="6"/>
      <c r="Z23" s="6"/>
      <c r="AA23" s="6"/>
      <c r="AB23" s="6" t="s">
        <v>56</v>
      </c>
      <c r="AC23" s="6">
        <v>479</v>
      </c>
      <c r="AD23" s="6" t="s">
        <v>110</v>
      </c>
      <c r="AE23" s="6" t="s">
        <v>83</v>
      </c>
      <c r="AF23" s="6" t="s">
        <v>922</v>
      </c>
    </row>
    <row r="24" spans="1:32" x14ac:dyDescent="0.2">
      <c r="A24" s="1">
        <v>23</v>
      </c>
      <c r="B24" s="1" t="str">
        <f>_xlfn.CONCAT("p", REPT(0,4-LEN(A24)),A24, "_", _xlfn.XLOOKUP(N24,country_code_lookup!$A$1:$A$247,country_code_lookup!$C$1:$C$247))</f>
        <v>p0023_COD</v>
      </c>
      <c r="C24" s="6" t="s">
        <v>870</v>
      </c>
      <c r="D24" s="6"/>
      <c r="E24" s="6"/>
      <c r="F24" s="6"/>
      <c r="G24" s="6" t="s">
        <v>870</v>
      </c>
      <c r="H24" s="6" t="s">
        <v>1021</v>
      </c>
      <c r="I24" s="6" t="s">
        <v>1192</v>
      </c>
      <c r="J24" s="6">
        <v>0</v>
      </c>
      <c r="K24" s="6"/>
      <c r="L24" s="6">
        <v>1984</v>
      </c>
      <c r="M24" s="6">
        <v>1995</v>
      </c>
      <c r="N24" s="6" t="s">
        <v>862</v>
      </c>
      <c r="O24" s="6" t="s">
        <v>617</v>
      </c>
      <c r="P24" s="6" t="str">
        <f t="shared" si="0"/>
        <v>AfricaDemocratic Republic of the CongoUlindi</v>
      </c>
      <c r="Q24" s="6">
        <v>1995</v>
      </c>
      <c r="R24" s="6" t="s">
        <v>80</v>
      </c>
      <c r="S24" s="6"/>
      <c r="T24" s="6" t="s">
        <v>62</v>
      </c>
      <c r="U24" s="6" t="s">
        <v>56</v>
      </c>
      <c r="V24" s="6"/>
      <c r="W24" s="6"/>
      <c r="X24" s="6"/>
      <c r="Y24" s="6"/>
      <c r="Z24" s="6"/>
      <c r="AA24" s="6"/>
      <c r="AB24" s="6"/>
      <c r="AC24" s="6"/>
      <c r="AD24" s="6"/>
      <c r="AE24" s="6"/>
      <c r="AF24" s="6" t="s">
        <v>871</v>
      </c>
    </row>
    <row r="25" spans="1:32" x14ac:dyDescent="0.2">
      <c r="A25" s="1">
        <v>24</v>
      </c>
      <c r="B25" s="1" t="str">
        <f>_xlfn.CONCAT("p", REPT(0,4-LEN(A25)),A25, "_", _xlfn.XLOOKUP(N25,country_code_lookup!$A$1:$A$247,country_code_lookup!$C$1:$C$247))</f>
        <v>p0024_GHA</v>
      </c>
      <c r="C25" s="6" t="s">
        <v>777</v>
      </c>
      <c r="D25" s="6"/>
      <c r="E25" s="6"/>
      <c r="F25" s="6"/>
      <c r="G25" s="6" t="s">
        <v>777</v>
      </c>
      <c r="H25" s="6" t="s">
        <v>1031</v>
      </c>
      <c r="I25" s="6" t="s">
        <v>1203</v>
      </c>
      <c r="J25" s="6">
        <v>0</v>
      </c>
      <c r="K25" s="6"/>
      <c r="L25" s="6">
        <v>1984</v>
      </c>
      <c r="M25" s="6">
        <v>2006</v>
      </c>
      <c r="N25" s="6" t="s">
        <v>772</v>
      </c>
      <c r="O25" s="6" t="s">
        <v>617</v>
      </c>
      <c r="P25" s="6" t="str">
        <f t="shared" si="0"/>
        <v>AfricaGhanaAnkobra</v>
      </c>
      <c r="Q25" s="6">
        <v>2008</v>
      </c>
      <c r="R25" s="6" t="s">
        <v>80</v>
      </c>
      <c r="S25" s="6"/>
      <c r="T25" s="6" t="s">
        <v>62</v>
      </c>
      <c r="U25" s="6" t="s">
        <v>56</v>
      </c>
      <c r="V25" s="6"/>
      <c r="W25" s="6"/>
      <c r="X25" s="6"/>
      <c r="Y25" s="6"/>
      <c r="Z25" s="6"/>
      <c r="AA25" s="6"/>
      <c r="AB25" s="6"/>
      <c r="AC25" s="6"/>
      <c r="AD25" s="6"/>
      <c r="AE25" s="6"/>
      <c r="AF25" s="6" t="s">
        <v>779</v>
      </c>
    </row>
    <row r="26" spans="1:32" x14ac:dyDescent="0.2">
      <c r="A26" s="1">
        <v>25</v>
      </c>
      <c r="B26" s="1" t="str">
        <f>_xlfn.CONCAT("p", REPT(0,4-LEN(A26)),A26, "_", _xlfn.XLOOKUP(N26,country_code_lookup!$A$1:$A$247,country_code_lookup!$C$1:$C$247))</f>
        <v>p0025_GHA</v>
      </c>
      <c r="C26" s="6" t="s">
        <v>771</v>
      </c>
      <c r="D26" s="6" t="s">
        <v>774</v>
      </c>
      <c r="E26" s="6"/>
      <c r="F26" s="6"/>
      <c r="G26" s="6" t="s">
        <v>771</v>
      </c>
      <c r="H26" s="6" t="s">
        <v>1032</v>
      </c>
      <c r="I26" s="6" t="s">
        <v>1204</v>
      </c>
      <c r="J26" s="6">
        <v>0</v>
      </c>
      <c r="K26" s="6"/>
      <c r="L26" s="6">
        <v>1984</v>
      </c>
      <c r="M26" s="6">
        <v>2008</v>
      </c>
      <c r="N26" s="6" t="s">
        <v>772</v>
      </c>
      <c r="O26" s="6" t="s">
        <v>617</v>
      </c>
      <c r="P26" s="6" t="str">
        <f t="shared" si="0"/>
        <v>AfricaGhanaKumasi</v>
      </c>
      <c r="Q26" s="6">
        <v>2010</v>
      </c>
      <c r="R26" s="6" t="s">
        <v>79</v>
      </c>
      <c r="S26" s="6"/>
      <c r="T26" s="6" t="s">
        <v>62</v>
      </c>
      <c r="U26" s="6" t="s">
        <v>56</v>
      </c>
      <c r="V26" s="6"/>
      <c r="W26" s="6"/>
      <c r="X26" s="6"/>
      <c r="Y26" s="6"/>
      <c r="Z26" s="6"/>
      <c r="AA26" s="6"/>
      <c r="AB26" s="6"/>
      <c r="AC26" s="6"/>
      <c r="AD26" s="6"/>
      <c r="AE26" s="6"/>
      <c r="AF26" s="6" t="s">
        <v>773</v>
      </c>
    </row>
    <row r="27" spans="1:32" x14ac:dyDescent="0.2">
      <c r="A27" s="1">
        <v>26</v>
      </c>
      <c r="B27" s="1" t="str">
        <f>_xlfn.CONCAT("p", REPT(0,4-LEN(A27)),A27, "_", _xlfn.XLOOKUP(N27,country_code_lookup!$A$1:$A$247,country_code_lookup!$C$1:$C$247))</f>
        <v>p0026_GHA</v>
      </c>
      <c r="C27" s="6" t="s">
        <v>776</v>
      </c>
      <c r="D27" s="6" t="s">
        <v>774</v>
      </c>
      <c r="E27" s="6"/>
      <c r="F27" s="6"/>
      <c r="G27" s="6" t="s">
        <v>776</v>
      </c>
      <c r="H27" s="6" t="s">
        <v>1033</v>
      </c>
      <c r="I27" s="6" t="s">
        <v>1205</v>
      </c>
      <c r="J27" s="6">
        <v>0</v>
      </c>
      <c r="K27" s="6"/>
      <c r="L27" s="6">
        <v>1984</v>
      </c>
      <c r="M27" s="6">
        <v>2008</v>
      </c>
      <c r="N27" s="6" t="s">
        <v>772</v>
      </c>
      <c r="O27" s="6" t="s">
        <v>617</v>
      </c>
      <c r="P27" s="6" t="str">
        <f t="shared" si="0"/>
        <v>AfricaGhanaPra</v>
      </c>
      <c r="Q27" s="6">
        <v>2010</v>
      </c>
      <c r="R27" s="6" t="s">
        <v>79</v>
      </c>
      <c r="S27" s="6"/>
      <c r="T27" s="6" t="s">
        <v>62</v>
      </c>
      <c r="U27" s="6"/>
      <c r="V27" s="6"/>
      <c r="W27" s="6"/>
      <c r="X27" s="6"/>
      <c r="Y27" s="6"/>
      <c r="Z27" s="6"/>
      <c r="AA27" s="6"/>
      <c r="AB27" s="6"/>
      <c r="AC27" s="6"/>
      <c r="AD27" s="6"/>
      <c r="AE27" s="6"/>
      <c r="AF27" s="6" t="s">
        <v>773</v>
      </c>
    </row>
    <row r="28" spans="1:32" x14ac:dyDescent="0.2">
      <c r="A28" s="1">
        <v>27</v>
      </c>
      <c r="B28" s="1" t="str">
        <f>_xlfn.CONCAT("p", REPT(0,4-LEN(A28)),A28, "_", _xlfn.XLOOKUP(N28,country_code_lookup!$A$1:$A$247,country_code_lookup!$C$1:$C$247))</f>
        <v>p0027_GHA</v>
      </c>
      <c r="C28" s="6" t="s">
        <v>774</v>
      </c>
      <c r="D28" s="6"/>
      <c r="E28" s="6"/>
      <c r="F28" s="6"/>
      <c r="G28" s="6" t="s">
        <v>774</v>
      </c>
      <c r="H28" s="6" t="s">
        <v>1611</v>
      </c>
      <c r="I28" s="6" t="s">
        <v>1620</v>
      </c>
      <c r="J28" s="6">
        <v>0</v>
      </c>
      <c r="K28" s="6"/>
      <c r="L28" s="6">
        <v>1984</v>
      </c>
      <c r="M28" s="6">
        <v>2008</v>
      </c>
      <c r="N28" s="6" t="s">
        <v>772</v>
      </c>
      <c r="O28" s="6" t="s">
        <v>617</v>
      </c>
      <c r="P28" s="6" t="str">
        <f t="shared" si="0"/>
        <v>AfricaGhanaPra down</v>
      </c>
      <c r="Q28" s="6">
        <v>2010</v>
      </c>
      <c r="R28" s="6" t="s">
        <v>79</v>
      </c>
      <c r="S28" s="6"/>
      <c r="T28" s="6" t="s">
        <v>62</v>
      </c>
      <c r="U28" s="6"/>
      <c r="V28" s="6"/>
      <c r="W28" s="6"/>
      <c r="X28" s="6"/>
      <c r="Y28" s="6"/>
      <c r="Z28" s="6"/>
      <c r="AA28" s="6"/>
      <c r="AB28" s="6"/>
      <c r="AC28" s="6"/>
      <c r="AD28" s="6"/>
      <c r="AE28" s="6"/>
      <c r="AF28" s="6" t="s">
        <v>1612</v>
      </c>
    </row>
    <row r="29" spans="1:32" x14ac:dyDescent="0.2">
      <c r="A29" s="1">
        <v>28</v>
      </c>
      <c r="B29" s="1" t="str">
        <f>_xlfn.CONCAT("p", REPT(0,4-LEN(A29)),A29, "_", _xlfn.XLOOKUP(N29,country_code_lookup!$A$1:$A$247,country_code_lookup!$C$1:$C$247))</f>
        <v>p0028_GHA</v>
      </c>
      <c r="C29" s="6" t="s">
        <v>780</v>
      </c>
      <c r="D29" s="6"/>
      <c r="E29" s="6"/>
      <c r="F29" s="6"/>
      <c r="G29" s="6" t="s">
        <v>780</v>
      </c>
      <c r="H29" s="6" t="s">
        <v>1034</v>
      </c>
      <c r="I29" s="6" t="s">
        <v>1206</v>
      </c>
      <c r="J29" s="6">
        <v>0</v>
      </c>
      <c r="K29" s="6"/>
      <c r="L29" s="6">
        <v>1984</v>
      </c>
      <c r="M29" s="6">
        <v>2008</v>
      </c>
      <c r="N29" s="6" t="s">
        <v>772</v>
      </c>
      <c r="O29" s="6" t="s">
        <v>617</v>
      </c>
      <c r="P29" s="6" t="str">
        <f t="shared" si="0"/>
        <v>AfricaGhanaTano</v>
      </c>
      <c r="Q29" s="6">
        <v>2010</v>
      </c>
      <c r="R29" s="6" t="s">
        <v>79</v>
      </c>
      <c r="S29" s="6"/>
      <c r="T29" s="6" t="s">
        <v>62</v>
      </c>
      <c r="U29" s="6" t="s">
        <v>56</v>
      </c>
      <c r="V29" s="6"/>
      <c r="W29" s="6"/>
      <c r="X29" s="6"/>
      <c r="Y29" s="6"/>
      <c r="Z29" s="6"/>
      <c r="AA29" s="6"/>
      <c r="AB29" s="6"/>
      <c r="AC29" s="6"/>
      <c r="AD29" s="6"/>
      <c r="AE29" s="6"/>
      <c r="AF29" s="6" t="s">
        <v>773</v>
      </c>
    </row>
    <row r="30" spans="1:32" x14ac:dyDescent="0.2">
      <c r="A30" s="1">
        <v>29</v>
      </c>
      <c r="B30" s="1" t="str">
        <f>_xlfn.CONCAT("p", REPT(0,4-LEN(A30)),A30, "_", _xlfn.XLOOKUP(N30,country_code_lookup!$A$1:$A$247,country_code_lookup!$C$1:$C$247))</f>
        <v>p0029_GIN</v>
      </c>
      <c r="C30" s="6" t="s">
        <v>827</v>
      </c>
      <c r="D30" s="6"/>
      <c r="E30" s="6"/>
      <c r="F30" s="6"/>
      <c r="G30" s="6" t="s">
        <v>827</v>
      </c>
      <c r="H30" s="6" t="s">
        <v>1035</v>
      </c>
      <c r="I30" s="6" t="s">
        <v>1207</v>
      </c>
      <c r="J30" s="6">
        <v>0</v>
      </c>
      <c r="K30" s="6"/>
      <c r="L30" s="6">
        <v>2005</v>
      </c>
      <c r="M30" s="6">
        <v>2010</v>
      </c>
      <c r="N30" s="6" t="s">
        <v>829</v>
      </c>
      <c r="O30" s="6" t="s">
        <v>617</v>
      </c>
      <c r="P30" s="6" t="str">
        <f t="shared" si="0"/>
        <v>AfricaGuineaBanankoro</v>
      </c>
      <c r="Q30" s="6">
        <v>1980</v>
      </c>
      <c r="R30" s="6" t="s">
        <v>79</v>
      </c>
      <c r="S30" s="6"/>
      <c r="T30" s="6" t="s">
        <v>62</v>
      </c>
      <c r="U30" s="6" t="s">
        <v>56</v>
      </c>
      <c r="V30" s="6"/>
      <c r="W30" s="6"/>
      <c r="X30" s="6"/>
      <c r="Y30" s="6"/>
      <c r="Z30" s="6"/>
      <c r="AA30" s="6"/>
      <c r="AB30" s="6"/>
      <c r="AC30" s="6"/>
      <c r="AD30" s="6"/>
      <c r="AE30" s="6"/>
      <c r="AF30" s="6" t="s">
        <v>828</v>
      </c>
    </row>
    <row r="31" spans="1:32" x14ac:dyDescent="0.2">
      <c r="A31" s="1">
        <v>30</v>
      </c>
      <c r="B31" s="1" t="str">
        <f>_xlfn.CONCAT("p", REPT(0,4-LEN(A31)),A31, "_", _xlfn.XLOOKUP(N31,country_code_lookup!$A$1:$A$247,country_code_lookup!$C$1:$C$247))</f>
        <v>p0030_GIN</v>
      </c>
      <c r="C31" s="6" t="s">
        <v>855</v>
      </c>
      <c r="D31" s="6"/>
      <c r="E31" s="6"/>
      <c r="F31" s="6"/>
      <c r="G31" s="6" t="s">
        <v>855</v>
      </c>
      <c r="H31" s="6" t="s">
        <v>1036</v>
      </c>
      <c r="I31" s="6" t="s">
        <v>1208</v>
      </c>
      <c r="J31" s="6">
        <v>0</v>
      </c>
      <c r="K31" s="6"/>
      <c r="L31" s="6">
        <v>1984</v>
      </c>
      <c r="M31" s="6">
        <v>2013</v>
      </c>
      <c r="N31" s="6" t="s">
        <v>829</v>
      </c>
      <c r="O31" s="6" t="s">
        <v>617</v>
      </c>
      <c r="P31" s="6" t="str">
        <f t="shared" si="0"/>
        <v>AfricaGuineaNiger</v>
      </c>
      <c r="Q31" s="6">
        <v>2015</v>
      </c>
      <c r="R31" s="6" t="s">
        <v>80</v>
      </c>
      <c r="S31" s="6"/>
      <c r="T31" s="6" t="s">
        <v>56</v>
      </c>
      <c r="U31" s="6" t="s">
        <v>62</v>
      </c>
      <c r="V31" s="6"/>
      <c r="W31" s="6"/>
      <c r="X31" s="6" t="s">
        <v>56</v>
      </c>
      <c r="Y31" s="6">
        <v>191</v>
      </c>
      <c r="Z31" s="6" t="s">
        <v>110</v>
      </c>
      <c r="AA31" s="6"/>
      <c r="AB31" s="6"/>
      <c r="AC31" s="6"/>
      <c r="AD31" s="6"/>
      <c r="AE31" s="6"/>
      <c r="AF31" s="6" t="s">
        <v>856</v>
      </c>
    </row>
    <row r="32" spans="1:32" x14ac:dyDescent="0.2">
      <c r="A32" s="1">
        <v>31</v>
      </c>
      <c r="B32" s="1" t="str">
        <f>_xlfn.CONCAT("p", REPT(0,4-LEN(A32)),A32, "_", _xlfn.XLOOKUP(N32,country_code_lookup!$A$1:$A$247,country_code_lookup!$C$1:$C$247))</f>
        <v>p0031_LBR</v>
      </c>
      <c r="C32" s="6" t="s">
        <v>847</v>
      </c>
      <c r="D32" s="6"/>
      <c r="E32" s="6"/>
      <c r="F32" s="6"/>
      <c r="G32" s="6" t="s">
        <v>847</v>
      </c>
      <c r="H32" s="6" t="s">
        <v>1075</v>
      </c>
      <c r="I32" s="6" t="s">
        <v>1248</v>
      </c>
      <c r="J32" s="6">
        <v>0</v>
      </c>
      <c r="K32" s="6"/>
      <c r="L32" s="6">
        <v>1984</v>
      </c>
      <c r="M32" s="6">
        <v>2014</v>
      </c>
      <c r="N32" s="6" t="s">
        <v>842</v>
      </c>
      <c r="O32" s="6" t="s">
        <v>617</v>
      </c>
      <c r="P32" s="6" t="str">
        <f t="shared" si="0"/>
        <v>AfricaLiberiaCavalla</v>
      </c>
      <c r="Q32" s="6">
        <v>2014</v>
      </c>
      <c r="R32" s="6" t="s">
        <v>80</v>
      </c>
      <c r="S32" s="6"/>
      <c r="T32" s="6" t="s">
        <v>56</v>
      </c>
      <c r="U32" s="6" t="s">
        <v>56</v>
      </c>
      <c r="V32" s="6"/>
      <c r="W32" s="6"/>
      <c r="X32" s="6"/>
      <c r="Y32" s="6"/>
      <c r="Z32" s="6"/>
      <c r="AA32" s="6"/>
      <c r="AB32" s="6"/>
      <c r="AC32" s="6"/>
      <c r="AD32" s="6"/>
      <c r="AE32" s="6"/>
      <c r="AF32" s="6" t="s">
        <v>850</v>
      </c>
    </row>
    <row r="33" spans="1:32" x14ac:dyDescent="0.2">
      <c r="A33" s="1">
        <v>32</v>
      </c>
      <c r="B33" s="1" t="str">
        <f>_xlfn.CONCAT("p", REPT(0,4-LEN(A33)),A33, "_", _xlfn.XLOOKUP(N33,country_code_lookup!$A$1:$A$247,country_code_lookup!$C$1:$C$247))</f>
        <v>p0032_LBR</v>
      </c>
      <c r="C33" s="6" t="s">
        <v>841</v>
      </c>
      <c r="D33" s="6"/>
      <c r="E33" s="6"/>
      <c r="F33" s="6"/>
      <c r="G33" s="6" t="s">
        <v>841</v>
      </c>
      <c r="H33" s="6" t="s">
        <v>1076</v>
      </c>
      <c r="I33" s="6" t="s">
        <v>1249</v>
      </c>
      <c r="J33" s="6">
        <v>0</v>
      </c>
      <c r="K33" s="6"/>
      <c r="L33" s="6">
        <v>1984</v>
      </c>
      <c r="M33" s="6">
        <v>2016</v>
      </c>
      <c r="N33" s="6" t="s">
        <v>842</v>
      </c>
      <c r="O33" s="6" t="s">
        <v>617</v>
      </c>
      <c r="P33" s="6" t="str">
        <f t="shared" si="0"/>
        <v>AfricaLiberiaCestos</v>
      </c>
      <c r="Q33" s="6">
        <v>2017</v>
      </c>
      <c r="R33" s="6" t="s">
        <v>79</v>
      </c>
      <c r="S33" s="6"/>
      <c r="T33" s="6" t="s">
        <v>62</v>
      </c>
      <c r="U33" s="6" t="s">
        <v>56</v>
      </c>
      <c r="V33" s="6"/>
      <c r="W33" s="6"/>
      <c r="X33" s="6"/>
      <c r="Y33" s="6"/>
      <c r="Z33" s="6"/>
      <c r="AA33" s="6"/>
      <c r="AB33" s="6"/>
      <c r="AC33" s="6"/>
      <c r="AD33" s="6"/>
      <c r="AE33" s="6"/>
      <c r="AF33" s="6" t="s">
        <v>843</v>
      </c>
    </row>
    <row r="34" spans="1:32" x14ac:dyDescent="0.2">
      <c r="A34" s="1">
        <v>33</v>
      </c>
      <c r="B34" s="1" t="str">
        <f>_xlfn.CONCAT("p", REPT(0,4-LEN(A34)),A34, "_", _xlfn.XLOOKUP(N34,country_code_lookup!$A$1:$A$247,country_code_lookup!$C$1:$C$247))</f>
        <v>p0033_LBR</v>
      </c>
      <c r="C34" s="6" t="s">
        <v>844</v>
      </c>
      <c r="D34" s="6"/>
      <c r="E34" s="6"/>
      <c r="F34" s="6"/>
      <c r="G34" s="6" t="s">
        <v>844</v>
      </c>
      <c r="H34" s="6" t="s">
        <v>1077</v>
      </c>
      <c r="I34" s="6" t="s">
        <v>1250</v>
      </c>
      <c r="J34" s="6">
        <v>0</v>
      </c>
      <c r="K34" s="6"/>
      <c r="L34" s="6">
        <v>1984</v>
      </c>
      <c r="M34" s="6">
        <v>2006</v>
      </c>
      <c r="N34" s="6" t="s">
        <v>842</v>
      </c>
      <c r="O34" s="6" t="s">
        <v>617</v>
      </c>
      <c r="P34" s="6" t="str">
        <f t="shared" ref="P34:P65" si="1">_xlfn.CONCAT(O34,N34,I34)</f>
        <v>AfricaLiberiaSigwata</v>
      </c>
      <c r="Q34" s="6">
        <v>2007</v>
      </c>
      <c r="R34" s="6" t="s">
        <v>80</v>
      </c>
      <c r="S34" s="6"/>
      <c r="T34" s="6" t="s">
        <v>62</v>
      </c>
      <c r="U34" s="6" t="s">
        <v>56</v>
      </c>
      <c r="V34" s="6"/>
      <c r="W34" s="6"/>
      <c r="X34" s="6"/>
      <c r="Y34" s="6"/>
      <c r="Z34" s="6"/>
      <c r="AA34" s="6"/>
      <c r="AB34" s="6"/>
      <c r="AC34" s="6"/>
      <c r="AD34" s="6"/>
      <c r="AE34" s="6"/>
      <c r="AF34" s="6" t="s">
        <v>845</v>
      </c>
    </row>
    <row r="35" spans="1:32" x14ac:dyDescent="0.2">
      <c r="A35" s="1">
        <v>34</v>
      </c>
      <c r="B35" s="1" t="str">
        <f>_xlfn.CONCAT("p", REPT(0,4-LEN(A35)),A35, "_", _xlfn.XLOOKUP(N35,country_code_lookup!$A$1:$A$247,country_code_lookup!$C$1:$C$247))</f>
        <v>p0034_LBR</v>
      </c>
      <c r="C35" s="6" t="s">
        <v>846</v>
      </c>
      <c r="D35" s="6" t="s">
        <v>847</v>
      </c>
      <c r="E35" s="6"/>
      <c r="F35" s="6"/>
      <c r="G35" s="6" t="s">
        <v>846</v>
      </c>
      <c r="H35" s="6" t="s">
        <v>1078</v>
      </c>
      <c r="I35" s="6" t="s">
        <v>1251</v>
      </c>
      <c r="J35" s="6">
        <v>0</v>
      </c>
      <c r="K35" s="6"/>
      <c r="L35" s="6">
        <v>1984</v>
      </c>
      <c r="M35" s="6">
        <v>2009</v>
      </c>
      <c r="N35" s="6" t="s">
        <v>842</v>
      </c>
      <c r="O35" s="6" t="s">
        <v>617</v>
      </c>
      <c r="P35" s="6" t="str">
        <f t="shared" si="1"/>
        <v>AfricaLiberiaTruma</v>
      </c>
      <c r="Q35" s="6">
        <v>2011</v>
      </c>
      <c r="R35" s="6" t="s">
        <v>80</v>
      </c>
      <c r="S35" s="6"/>
      <c r="T35" s="6" t="s">
        <v>62</v>
      </c>
      <c r="U35" s="6" t="s">
        <v>56</v>
      </c>
      <c r="V35" s="6"/>
      <c r="W35" s="6"/>
      <c r="X35" s="6"/>
      <c r="Y35" s="6"/>
      <c r="Z35" s="6"/>
      <c r="AA35" s="6"/>
      <c r="AB35" s="6" t="s">
        <v>56</v>
      </c>
      <c r="AC35" s="6">
        <v>260</v>
      </c>
      <c r="AD35" s="6" t="s">
        <v>110</v>
      </c>
      <c r="AE35" s="6" t="s">
        <v>83</v>
      </c>
      <c r="AF35" s="6" t="s">
        <v>848</v>
      </c>
    </row>
    <row r="36" spans="1:32" x14ac:dyDescent="0.2">
      <c r="A36" s="1">
        <v>35</v>
      </c>
      <c r="B36" s="1" t="str">
        <f>_xlfn.CONCAT("p", REPT(0,4-LEN(A36)),A36, "_", _xlfn.XLOOKUP(N36,country_code_lookup!$A$1:$A$247,country_code_lookup!$C$1:$C$247))</f>
        <v>p0035_MDG</v>
      </c>
      <c r="C36" s="6" t="s">
        <v>764</v>
      </c>
      <c r="D36" s="6"/>
      <c r="E36" s="6"/>
      <c r="F36" s="6"/>
      <c r="G36" s="6" t="s">
        <v>764</v>
      </c>
      <c r="H36" s="6" t="s">
        <v>1079</v>
      </c>
      <c r="I36" s="6" t="s">
        <v>1252</v>
      </c>
      <c r="J36" s="6">
        <v>0</v>
      </c>
      <c r="K36" s="6"/>
      <c r="L36" s="6">
        <v>1984</v>
      </c>
      <c r="M36" s="6">
        <v>2009</v>
      </c>
      <c r="N36" s="6" t="s">
        <v>765</v>
      </c>
      <c r="O36" s="6" t="s">
        <v>617</v>
      </c>
      <c r="P36" s="6" t="str">
        <f t="shared" si="1"/>
        <v>AfricaMadagascarIlakala</v>
      </c>
      <c r="Q36" s="6">
        <v>2012</v>
      </c>
      <c r="R36" s="6" t="s">
        <v>80</v>
      </c>
      <c r="S36" s="6"/>
      <c r="T36" s="6" t="s">
        <v>56</v>
      </c>
      <c r="U36" s="6" t="s">
        <v>56</v>
      </c>
      <c r="V36" s="6"/>
      <c r="W36" s="6"/>
      <c r="X36" s="6"/>
      <c r="Y36" s="6"/>
      <c r="Z36" s="6"/>
      <c r="AA36" s="6"/>
      <c r="AB36" s="6"/>
      <c r="AC36" s="6"/>
      <c r="AD36" s="6"/>
      <c r="AE36" s="6"/>
      <c r="AF36" s="6" t="s">
        <v>767</v>
      </c>
    </row>
    <row r="37" spans="1:32" x14ac:dyDescent="0.2">
      <c r="A37" s="1">
        <v>36</v>
      </c>
      <c r="B37" s="1" t="str">
        <f>_xlfn.CONCAT("p", REPT(0,4-LEN(A37)),A37, "_", _xlfn.XLOOKUP(N37,country_code_lookup!$A$1:$A$247,country_code_lookup!$C$1:$C$247))</f>
        <v>p0036_MDG</v>
      </c>
      <c r="C37" s="6" t="s">
        <v>760</v>
      </c>
      <c r="D37" s="6" t="s">
        <v>764</v>
      </c>
      <c r="E37" s="6"/>
      <c r="F37" s="6"/>
      <c r="G37" s="6" t="s">
        <v>760</v>
      </c>
      <c r="H37" s="6" t="s">
        <v>1080</v>
      </c>
      <c r="I37" s="6" t="s">
        <v>1253</v>
      </c>
      <c r="J37" s="6">
        <v>0</v>
      </c>
      <c r="K37" s="6"/>
      <c r="L37" s="6">
        <v>1984</v>
      </c>
      <c r="M37" s="6">
        <v>1999</v>
      </c>
      <c r="N37" s="6" t="s">
        <v>765</v>
      </c>
      <c r="O37" s="6" t="s">
        <v>617</v>
      </c>
      <c r="P37" s="6" t="str">
        <f t="shared" si="1"/>
        <v>AfricaMadagascarToliara</v>
      </c>
      <c r="Q37" s="6">
        <v>2000</v>
      </c>
      <c r="R37" s="6" t="s">
        <v>80</v>
      </c>
      <c r="S37" s="6"/>
      <c r="T37" s="6"/>
      <c r="U37" s="6"/>
      <c r="V37" s="6"/>
      <c r="W37" s="6"/>
      <c r="X37" s="6"/>
      <c r="Y37" s="6"/>
      <c r="Z37" s="6"/>
      <c r="AA37" s="6"/>
      <c r="AB37" s="6" t="s">
        <v>56</v>
      </c>
      <c r="AC37" s="6">
        <v>79</v>
      </c>
      <c r="AD37" s="6" t="s">
        <v>110</v>
      </c>
      <c r="AE37" s="6" t="s">
        <v>83</v>
      </c>
      <c r="AF37" s="6" t="s">
        <v>766</v>
      </c>
    </row>
    <row r="38" spans="1:32" x14ac:dyDescent="0.2">
      <c r="A38" s="1">
        <v>37</v>
      </c>
      <c r="B38" s="1" t="str">
        <f>_xlfn.CONCAT("p", REPT(0,4-LEN(A38)),A38, "_", _xlfn.XLOOKUP(N38,country_code_lookup!$A$1:$A$247,country_code_lookup!$C$1:$C$247))</f>
        <v>p0037_MLI</v>
      </c>
      <c r="C38" s="6" t="s">
        <v>831</v>
      </c>
      <c r="D38" s="6"/>
      <c r="E38" s="6"/>
      <c r="F38" s="6"/>
      <c r="G38" s="6" t="s">
        <v>831</v>
      </c>
      <c r="H38" s="6" t="s">
        <v>1081</v>
      </c>
      <c r="I38" s="6" t="s">
        <v>1254</v>
      </c>
      <c r="J38" s="6">
        <v>0</v>
      </c>
      <c r="K38" s="6"/>
      <c r="L38" s="6">
        <v>1984</v>
      </c>
      <c r="M38" s="6">
        <v>2014</v>
      </c>
      <c r="N38" s="6" t="s">
        <v>832</v>
      </c>
      <c r="O38" s="6" t="s">
        <v>617</v>
      </c>
      <c r="P38" s="6" t="str">
        <f t="shared" si="1"/>
        <v>AfricaMaliFaleme</v>
      </c>
      <c r="Q38" s="6">
        <v>2016</v>
      </c>
      <c r="R38" s="6" t="s">
        <v>79</v>
      </c>
      <c r="S38" s="6"/>
      <c r="T38" s="6" t="s">
        <v>56</v>
      </c>
      <c r="U38" s="6" t="s">
        <v>62</v>
      </c>
      <c r="V38" s="6"/>
      <c r="W38" s="6"/>
      <c r="X38" s="6"/>
      <c r="Y38" s="6"/>
      <c r="Z38" s="6"/>
      <c r="AA38" s="6"/>
      <c r="AB38" s="6"/>
      <c r="AC38" s="6"/>
      <c r="AD38" s="6"/>
      <c r="AE38" s="6"/>
      <c r="AF38" s="6" t="s">
        <v>840</v>
      </c>
    </row>
    <row r="39" spans="1:32" x14ac:dyDescent="0.2">
      <c r="A39" s="1">
        <v>38</v>
      </c>
      <c r="B39" s="1" t="str">
        <f>_xlfn.CONCAT("p", REPT(0,4-LEN(A39)),A39, "_", _xlfn.XLOOKUP(N39,country_code_lookup!$A$1:$A$247,country_code_lookup!$C$1:$C$247))</f>
        <v>p0038_MLI</v>
      </c>
      <c r="C39" s="6" t="s">
        <v>834</v>
      </c>
      <c r="D39" s="6" t="s">
        <v>831</v>
      </c>
      <c r="E39" s="6"/>
      <c r="F39" s="6"/>
      <c r="G39" s="6" t="s">
        <v>834</v>
      </c>
      <c r="H39" s="6" t="s">
        <v>1082</v>
      </c>
      <c r="I39" s="6" t="s">
        <v>1255</v>
      </c>
      <c r="J39" s="6">
        <v>0</v>
      </c>
      <c r="K39" s="6"/>
      <c r="L39" s="6">
        <v>1984</v>
      </c>
      <c r="M39" s="6">
        <v>2014</v>
      </c>
      <c r="N39" s="6" t="s">
        <v>832</v>
      </c>
      <c r="O39" s="6" t="s">
        <v>617</v>
      </c>
      <c r="P39" s="6" t="str">
        <f t="shared" si="1"/>
        <v>AfricaMaliFaleme Upper</v>
      </c>
      <c r="Q39" s="6">
        <v>2015</v>
      </c>
      <c r="R39" s="6" t="s">
        <v>79</v>
      </c>
      <c r="S39" s="6"/>
      <c r="T39" s="6" t="s">
        <v>56</v>
      </c>
      <c r="U39" s="6" t="s">
        <v>56</v>
      </c>
      <c r="V39" s="6"/>
      <c r="W39" s="6"/>
      <c r="X39" s="6"/>
      <c r="Y39" s="6"/>
      <c r="Z39" s="6"/>
      <c r="AA39" s="6"/>
      <c r="AB39" s="6" t="s">
        <v>56</v>
      </c>
      <c r="AC39" s="6">
        <v>39</v>
      </c>
      <c r="AD39" s="6" t="s">
        <v>110</v>
      </c>
      <c r="AE39" s="6"/>
      <c r="AF39" s="6" t="s">
        <v>838</v>
      </c>
    </row>
    <row r="40" spans="1:32" x14ac:dyDescent="0.2">
      <c r="A40" s="1">
        <v>39</v>
      </c>
      <c r="B40" s="1" t="str">
        <f>_xlfn.CONCAT("p", REPT(0,4-LEN(A40)),A40, "_", _xlfn.XLOOKUP(N40,country_code_lookup!$A$1:$A$247,country_code_lookup!$C$1:$C$247))</f>
        <v>p0039_MOZ</v>
      </c>
      <c r="C40" s="6" t="s">
        <v>606</v>
      </c>
      <c r="D40" s="6"/>
      <c r="E40" s="6"/>
      <c r="F40" s="6"/>
      <c r="G40" s="6" t="s">
        <v>606</v>
      </c>
      <c r="H40" s="6" t="s">
        <v>1085</v>
      </c>
      <c r="I40" s="6" t="s">
        <v>1258</v>
      </c>
      <c r="J40" s="6">
        <v>70</v>
      </c>
      <c r="K40" s="6"/>
      <c r="L40" s="6">
        <v>1984</v>
      </c>
      <c r="M40" s="6">
        <v>2001</v>
      </c>
      <c r="N40" s="6" t="s">
        <v>634</v>
      </c>
      <c r="O40" s="6" t="s">
        <v>617</v>
      </c>
      <c r="P40" s="6" t="str">
        <f t="shared" si="1"/>
        <v>AfricaMozambiqueBuzi</v>
      </c>
      <c r="Q40" s="6">
        <v>2002</v>
      </c>
      <c r="R40" s="6" t="s">
        <v>79</v>
      </c>
      <c r="S40" s="6"/>
      <c r="T40" s="6" t="s">
        <v>62</v>
      </c>
      <c r="U40" s="6" t="s">
        <v>56</v>
      </c>
      <c r="V40" s="6"/>
      <c r="W40" s="6"/>
      <c r="X40" s="6"/>
      <c r="Y40" s="6"/>
      <c r="Z40" s="6"/>
      <c r="AA40" s="6"/>
      <c r="AB40" s="6" t="s">
        <v>56</v>
      </c>
      <c r="AC40" s="6">
        <v>70</v>
      </c>
      <c r="AD40" s="6" t="s">
        <v>110</v>
      </c>
      <c r="AE40" s="6"/>
      <c r="AF40" s="6" t="s">
        <v>609</v>
      </c>
    </row>
    <row r="41" spans="1:32" x14ac:dyDescent="0.2">
      <c r="A41" s="1">
        <v>40</v>
      </c>
      <c r="B41" s="1" t="str">
        <f>_xlfn.CONCAT("p", REPT(0,4-LEN(A41)),A41, "_", _xlfn.XLOOKUP(N41,country_code_lookup!$A$1:$A$247,country_code_lookup!$C$1:$C$247))</f>
        <v>p0040_MOZ</v>
      </c>
      <c r="C41" s="6" t="s">
        <v>610</v>
      </c>
      <c r="D41" s="6"/>
      <c r="E41" s="6"/>
      <c r="F41" s="6"/>
      <c r="G41" s="6" t="s">
        <v>610</v>
      </c>
      <c r="H41" s="6" t="s">
        <v>1086</v>
      </c>
      <c r="I41" s="6" t="s">
        <v>1259</v>
      </c>
      <c r="J41" s="6">
        <v>0</v>
      </c>
      <c r="K41" s="6"/>
      <c r="L41" s="6">
        <v>1984</v>
      </c>
      <c r="M41" s="6">
        <v>2001</v>
      </c>
      <c r="N41" s="6" t="s">
        <v>634</v>
      </c>
      <c r="O41" s="6" t="s">
        <v>617</v>
      </c>
      <c r="P41" s="6" t="str">
        <f t="shared" si="1"/>
        <v>AfricaMozambiqueManica</v>
      </c>
      <c r="Q41" s="6">
        <v>2002</v>
      </c>
      <c r="R41" s="6" t="s">
        <v>80</v>
      </c>
      <c r="S41" s="6"/>
      <c r="T41" s="6" t="s">
        <v>62</v>
      </c>
      <c r="U41" s="6" t="s">
        <v>56</v>
      </c>
      <c r="V41" s="6"/>
      <c r="W41" s="6"/>
      <c r="X41" s="6"/>
      <c r="Y41" s="6"/>
      <c r="Z41" s="6"/>
      <c r="AA41" s="6"/>
      <c r="AB41" s="6"/>
      <c r="AC41" s="6"/>
      <c r="AD41" s="6"/>
      <c r="AE41" s="6"/>
      <c r="AF41" s="6" t="s">
        <v>611</v>
      </c>
    </row>
    <row r="42" spans="1:32" x14ac:dyDescent="0.2">
      <c r="A42" s="1">
        <v>41</v>
      </c>
      <c r="B42" s="1" t="str">
        <f>_xlfn.CONCAT("p", REPT(0,4-LEN(A42)),A42, "_", _xlfn.XLOOKUP(N42,country_code_lookup!$A$1:$A$247,country_code_lookup!$C$1:$C$247))</f>
        <v>p0041_MOZ</v>
      </c>
      <c r="C42" s="6" t="s">
        <v>785</v>
      </c>
      <c r="D42" s="6"/>
      <c r="E42" s="6"/>
      <c r="F42" s="6"/>
      <c r="G42" s="6" t="s">
        <v>785</v>
      </c>
      <c r="H42" s="6" t="s">
        <v>1087</v>
      </c>
      <c r="I42" s="6" t="s">
        <v>1260</v>
      </c>
      <c r="J42" s="6">
        <v>0</v>
      </c>
      <c r="K42" s="6"/>
      <c r="L42" s="6">
        <v>1984</v>
      </c>
      <c r="M42" s="6">
        <v>1996</v>
      </c>
      <c r="N42" s="6" t="s">
        <v>634</v>
      </c>
      <c r="O42" s="6" t="s">
        <v>617</v>
      </c>
      <c r="P42" s="6" t="str">
        <f t="shared" si="1"/>
        <v>AfricaMozambiqueNiassa</v>
      </c>
      <c r="Q42" s="6">
        <v>1997</v>
      </c>
      <c r="R42" s="6" t="s">
        <v>79</v>
      </c>
      <c r="S42" s="6"/>
      <c r="T42" s="6" t="s">
        <v>62</v>
      </c>
      <c r="U42" s="6" t="s">
        <v>56</v>
      </c>
      <c r="V42" s="6"/>
      <c r="W42" s="6"/>
      <c r="X42" s="6"/>
      <c r="Y42" s="6"/>
      <c r="Z42" s="6"/>
      <c r="AA42" s="6"/>
      <c r="AB42" s="6"/>
      <c r="AC42" s="6"/>
      <c r="AD42" s="6"/>
      <c r="AE42" s="6"/>
      <c r="AF42" s="6" t="s">
        <v>786</v>
      </c>
    </row>
    <row r="43" spans="1:32" x14ac:dyDescent="0.2">
      <c r="A43" s="1">
        <v>42</v>
      </c>
      <c r="B43" s="1" t="str">
        <f>_xlfn.CONCAT("p", REPT(0,4-LEN(A43)),A43, "_", _xlfn.XLOOKUP(N43,country_code_lookup!$A$1:$A$247,country_code_lookup!$C$1:$C$247))</f>
        <v>p0042_NGA</v>
      </c>
      <c r="C43" s="6" t="s">
        <v>857</v>
      </c>
      <c r="D43" s="6"/>
      <c r="E43" s="6"/>
      <c r="F43" s="6"/>
      <c r="G43" s="6" t="s">
        <v>857</v>
      </c>
      <c r="H43" s="6" t="s">
        <v>1112</v>
      </c>
      <c r="I43" s="6" t="s">
        <v>1285</v>
      </c>
      <c r="J43" s="6">
        <v>0</v>
      </c>
      <c r="K43" s="6"/>
      <c r="L43" s="6">
        <v>1984</v>
      </c>
      <c r="M43" s="6">
        <v>2009</v>
      </c>
      <c r="N43" s="6" t="s">
        <v>633</v>
      </c>
      <c r="O43" s="6" t="s">
        <v>617</v>
      </c>
      <c r="P43" s="6" t="str">
        <f t="shared" si="1"/>
        <v>AfricaNigeriaDiko</v>
      </c>
      <c r="Q43" s="6">
        <v>2010</v>
      </c>
      <c r="R43" s="6" t="s">
        <v>415</v>
      </c>
      <c r="S43" s="6"/>
      <c r="T43" s="6" t="s">
        <v>62</v>
      </c>
      <c r="U43" s="6" t="s">
        <v>62</v>
      </c>
      <c r="V43" s="6"/>
      <c r="W43" s="6"/>
      <c r="X43" s="6"/>
      <c r="Y43" s="6"/>
      <c r="Z43" s="6"/>
      <c r="AA43" s="6"/>
      <c r="AB43" s="6"/>
      <c r="AC43" s="6"/>
      <c r="AD43" s="6"/>
      <c r="AE43" s="6"/>
      <c r="AF43" s="6" t="s">
        <v>970</v>
      </c>
    </row>
    <row r="44" spans="1:32" x14ac:dyDescent="0.2">
      <c r="A44" s="1">
        <v>43</v>
      </c>
      <c r="B44" s="1" t="str">
        <f>_xlfn.CONCAT("p", REPT(0,4-LEN(A44)),A44, "_", _xlfn.XLOOKUP(N44,country_code_lookup!$A$1:$A$247,country_code_lookup!$C$1:$C$247))</f>
        <v>p0043_NGA</v>
      </c>
      <c r="C44" s="6" t="s">
        <v>858</v>
      </c>
      <c r="D44" s="6"/>
      <c r="E44" s="6"/>
      <c r="F44" s="6"/>
      <c r="G44" s="6" t="s">
        <v>857</v>
      </c>
      <c r="H44" s="6" t="s">
        <v>1323</v>
      </c>
      <c r="I44" s="6" t="s">
        <v>1322</v>
      </c>
      <c r="J44" s="6">
        <v>0</v>
      </c>
      <c r="K44" s="6"/>
      <c r="L44" s="6">
        <v>1984</v>
      </c>
      <c r="M44" s="6">
        <v>2009</v>
      </c>
      <c r="N44" s="6" t="s">
        <v>633</v>
      </c>
      <c r="O44" s="6" t="s">
        <v>617</v>
      </c>
      <c r="P44" s="6" t="str">
        <f t="shared" si="1"/>
        <v>AfricaNigeriaJos</v>
      </c>
      <c r="Q44" s="6">
        <v>1980</v>
      </c>
      <c r="R44" s="6" t="s">
        <v>79</v>
      </c>
      <c r="S44" s="6"/>
      <c r="T44" s="6" t="s">
        <v>62</v>
      </c>
      <c r="U44" s="6" t="s">
        <v>56</v>
      </c>
      <c r="V44" s="6"/>
      <c r="W44" s="6"/>
      <c r="X44" s="6"/>
      <c r="Y44" s="6"/>
      <c r="Z44" s="6"/>
      <c r="AA44" s="6"/>
      <c r="AB44" s="6"/>
      <c r="AC44" s="6"/>
      <c r="AD44" s="6"/>
      <c r="AE44" s="6"/>
      <c r="AF44" s="6" t="s">
        <v>860</v>
      </c>
    </row>
    <row r="45" spans="1:32" x14ac:dyDescent="0.2">
      <c r="A45" s="1">
        <v>44</v>
      </c>
      <c r="B45" s="1" t="str">
        <f>_xlfn.CONCAT("p", REPT(0,4-LEN(A45)),A45, "_", _xlfn.XLOOKUP(N45,country_code_lookup!$A$1:$A$247,country_code_lookup!$C$1:$C$247))</f>
        <v>p0044_NGA</v>
      </c>
      <c r="C45" s="6" t="s">
        <v>782</v>
      </c>
      <c r="D45" s="6"/>
      <c r="E45" s="6"/>
      <c r="F45" s="6"/>
      <c r="G45" s="6" t="s">
        <v>782</v>
      </c>
      <c r="H45" s="6" t="s">
        <v>1113</v>
      </c>
      <c r="I45" s="6" t="s">
        <v>1286</v>
      </c>
      <c r="J45" s="6">
        <v>0</v>
      </c>
      <c r="K45" s="6"/>
      <c r="L45" s="6">
        <v>1984</v>
      </c>
      <c r="M45" s="6">
        <v>2009</v>
      </c>
      <c r="N45" s="6" t="s">
        <v>633</v>
      </c>
      <c r="O45" s="6" t="s">
        <v>617</v>
      </c>
      <c r="P45" s="6" t="str">
        <f t="shared" si="1"/>
        <v>AfricaNigeriaOgun</v>
      </c>
      <c r="Q45" s="6">
        <v>2010</v>
      </c>
      <c r="R45" s="6" t="s">
        <v>80</v>
      </c>
      <c r="S45" s="6"/>
      <c r="T45" s="6" t="s">
        <v>62</v>
      </c>
      <c r="U45" s="6" t="s">
        <v>62</v>
      </c>
      <c r="V45" s="6"/>
      <c r="W45" s="6"/>
      <c r="X45" s="6" t="s">
        <v>56</v>
      </c>
      <c r="Y45" s="6">
        <v>22</v>
      </c>
      <c r="Z45" s="6"/>
      <c r="AA45" s="6"/>
      <c r="AB45" s="6"/>
      <c r="AC45" s="6"/>
      <c r="AD45" s="6"/>
      <c r="AE45" s="6"/>
      <c r="AF45" s="6" t="s">
        <v>783</v>
      </c>
    </row>
    <row r="46" spans="1:32" x14ac:dyDescent="0.2">
      <c r="A46" s="1">
        <v>45</v>
      </c>
      <c r="B46" s="1" t="str">
        <f>_xlfn.CONCAT("p", REPT(0,4-LEN(A46)),A46, "_", _xlfn.XLOOKUP(N46,country_code_lookup!$A$1:$A$247,country_code_lookup!$C$1:$C$247))</f>
        <v>p0045_SLE</v>
      </c>
      <c r="C46" s="6" t="s">
        <v>964</v>
      </c>
      <c r="D46" s="6"/>
      <c r="E46" s="6"/>
      <c r="F46" s="6"/>
      <c r="G46" s="6" t="s">
        <v>964</v>
      </c>
      <c r="H46" s="6" t="s">
        <v>1124</v>
      </c>
      <c r="I46" s="6" t="s">
        <v>1298</v>
      </c>
      <c r="J46" s="6">
        <v>0</v>
      </c>
      <c r="K46" s="6"/>
      <c r="L46" s="6">
        <v>1984</v>
      </c>
      <c r="M46" s="6">
        <v>2004</v>
      </c>
      <c r="N46" s="6" t="s">
        <v>616</v>
      </c>
      <c r="O46" s="6" t="s">
        <v>617</v>
      </c>
      <c r="P46" s="6" t="str">
        <f t="shared" si="1"/>
        <v>AfricaSierra LeoneBafin</v>
      </c>
      <c r="Q46" s="6">
        <v>2005</v>
      </c>
      <c r="R46" s="6" t="s">
        <v>80</v>
      </c>
      <c r="S46" s="6"/>
      <c r="T46" s="6" t="s">
        <v>62</v>
      </c>
      <c r="U46" s="6" t="s">
        <v>56</v>
      </c>
      <c r="V46" s="6"/>
      <c r="W46" s="6"/>
      <c r="X46" s="6"/>
      <c r="Y46" s="6"/>
      <c r="Z46" s="6"/>
      <c r="AA46" s="6"/>
      <c r="AB46" s="6"/>
      <c r="AC46" s="6"/>
      <c r="AD46" s="6"/>
      <c r="AE46" s="6"/>
      <c r="AF46" s="6" t="s">
        <v>619</v>
      </c>
    </row>
    <row r="47" spans="1:32" x14ac:dyDescent="0.2">
      <c r="A47" s="1">
        <v>46</v>
      </c>
      <c r="B47" s="1" t="str">
        <f>_xlfn.CONCAT("p", REPT(0,4-LEN(A47)),A47, "_", _xlfn.XLOOKUP(N47,country_code_lookup!$A$1:$A$247,country_code_lookup!$C$1:$C$247))</f>
        <v>p0046_SLE</v>
      </c>
      <c r="C47" s="6" t="s">
        <v>965</v>
      </c>
      <c r="D47" s="6"/>
      <c r="E47" s="6"/>
      <c r="F47" s="6"/>
      <c r="G47" s="6" t="s">
        <v>965</v>
      </c>
      <c r="H47" s="6" t="s">
        <v>1125</v>
      </c>
      <c r="I47" s="6" t="s">
        <v>1299</v>
      </c>
      <c r="J47" s="6">
        <v>0</v>
      </c>
      <c r="K47" s="6"/>
      <c r="L47" s="6">
        <v>1984</v>
      </c>
      <c r="M47" s="6">
        <v>2012</v>
      </c>
      <c r="N47" s="6" t="s">
        <v>616</v>
      </c>
      <c r="O47" s="6" t="s">
        <v>617</v>
      </c>
      <c r="P47" s="6" t="str">
        <f t="shared" si="1"/>
        <v>AfricaSierra LeonePampan</v>
      </c>
      <c r="Q47" s="6">
        <v>2013</v>
      </c>
      <c r="R47" s="6" t="s">
        <v>79</v>
      </c>
      <c r="S47" s="6"/>
      <c r="T47" s="6"/>
      <c r="U47" s="6"/>
      <c r="V47" s="6"/>
      <c r="W47" s="6"/>
      <c r="X47" s="6"/>
      <c r="Y47" s="6"/>
      <c r="Z47" s="6"/>
      <c r="AA47" s="6"/>
      <c r="AB47" s="6"/>
      <c r="AC47" s="6"/>
      <c r="AD47" s="6"/>
      <c r="AE47" s="6"/>
      <c r="AF47" s="6"/>
    </row>
    <row r="48" spans="1:32" x14ac:dyDescent="0.2">
      <c r="A48" s="1">
        <v>47</v>
      </c>
      <c r="B48" s="1" t="str">
        <f>_xlfn.CONCAT("p", REPT(0,4-LEN(A48)),A48, "_", _xlfn.XLOOKUP(N48,country_code_lookup!$A$1:$A$247,country_code_lookup!$C$1:$C$247))</f>
        <v>p0047_KGZ</v>
      </c>
      <c r="C48" s="6" t="s">
        <v>2342</v>
      </c>
      <c r="D48" s="6"/>
      <c r="E48" s="6"/>
      <c r="F48" s="6"/>
      <c r="G48" s="6" t="s">
        <v>2342</v>
      </c>
      <c r="H48" s="6" t="s">
        <v>2343</v>
      </c>
      <c r="I48" s="6" t="s">
        <v>1245</v>
      </c>
      <c r="J48" s="6">
        <v>0</v>
      </c>
      <c r="K48" s="6"/>
      <c r="L48" s="6">
        <v>1984</v>
      </c>
      <c r="M48" s="6">
        <v>2015</v>
      </c>
      <c r="N48" s="6" t="s">
        <v>1977</v>
      </c>
      <c r="O48" s="6" t="s">
        <v>12</v>
      </c>
      <c r="P48" s="6" t="str">
        <f t="shared" si="1"/>
        <v>AsiaKyrgyzstanChatkal</v>
      </c>
      <c r="Q48" s="6">
        <v>2017</v>
      </c>
      <c r="R48" s="6" t="s">
        <v>79</v>
      </c>
      <c r="S48" s="6"/>
      <c r="T48" s="6" t="s">
        <v>62</v>
      </c>
      <c r="U48" s="6" t="s">
        <v>62</v>
      </c>
      <c r="V48" s="6"/>
      <c r="W48" s="6"/>
      <c r="X48" s="6" t="s">
        <v>62</v>
      </c>
      <c r="Y48" s="6"/>
      <c r="Z48" s="6"/>
      <c r="AA48" s="6"/>
      <c r="AB48" s="6"/>
      <c r="AC48" s="6"/>
      <c r="AD48" s="6"/>
      <c r="AE48" s="6"/>
      <c r="AF48" s="6" t="s">
        <v>63</v>
      </c>
    </row>
    <row r="49" spans="1:32" x14ac:dyDescent="0.2">
      <c r="A49" s="1">
        <v>48</v>
      </c>
      <c r="B49" s="1" t="str">
        <f>_xlfn.CONCAT("p", REPT(0,4-LEN(A49)),A49, "_", _xlfn.XLOOKUP(N49,country_code_lookup!$A$1:$A$247,country_code_lookup!$C$1:$C$247))</f>
        <v>p0048_LAO</v>
      </c>
      <c r="C49" s="6" t="s">
        <v>629</v>
      </c>
      <c r="D49" s="6"/>
      <c r="E49" s="6"/>
      <c r="F49" s="6"/>
      <c r="G49" s="6" t="s">
        <v>629</v>
      </c>
      <c r="H49" s="6" t="s">
        <v>1073</v>
      </c>
      <c r="I49" s="6" t="s">
        <v>1246</v>
      </c>
      <c r="J49" s="6">
        <v>0</v>
      </c>
      <c r="K49" s="6"/>
      <c r="L49" s="6">
        <v>1984</v>
      </c>
      <c r="M49" s="6">
        <v>2009</v>
      </c>
      <c r="N49" s="6" t="s">
        <v>13</v>
      </c>
      <c r="O49" s="6" t="s">
        <v>12</v>
      </c>
      <c r="P49" s="6" t="str">
        <f t="shared" si="1"/>
        <v>AsiaLaosAntoum</v>
      </c>
      <c r="Q49" s="6">
        <v>2012</v>
      </c>
      <c r="R49" s="6" t="s">
        <v>80</v>
      </c>
      <c r="S49" s="6"/>
      <c r="T49" s="6" t="s">
        <v>56</v>
      </c>
      <c r="U49" s="6" t="s">
        <v>56</v>
      </c>
      <c r="V49" s="6"/>
      <c r="W49" s="6"/>
      <c r="X49" s="6"/>
      <c r="Y49" s="6"/>
      <c r="Z49" s="6"/>
      <c r="AA49" s="6"/>
      <c r="AB49" s="6"/>
      <c r="AC49" s="6"/>
      <c r="AD49" s="6"/>
      <c r="AE49" s="6"/>
      <c r="AF49" s="6" t="s">
        <v>960</v>
      </c>
    </row>
    <row r="50" spans="1:32" x14ac:dyDescent="0.2">
      <c r="A50" s="1">
        <v>49</v>
      </c>
      <c r="B50" s="1" t="str">
        <f>_xlfn.CONCAT("p", REPT(0,4-LEN(A50)),A50, "_", _xlfn.XLOOKUP(N50,country_code_lookup!$A$1:$A$247,country_code_lookup!$C$1:$C$247))</f>
        <v>p0049_LAO</v>
      </c>
      <c r="C50" s="6" t="s">
        <v>1</v>
      </c>
      <c r="D50" s="6" t="s">
        <v>629</v>
      </c>
      <c r="E50" s="6"/>
      <c r="F50" s="6"/>
      <c r="G50" s="6" t="s">
        <v>1</v>
      </c>
      <c r="H50" s="6" t="s">
        <v>1074</v>
      </c>
      <c r="I50" s="6" t="s">
        <v>1247</v>
      </c>
      <c r="J50" s="6">
        <v>0</v>
      </c>
      <c r="K50" s="6"/>
      <c r="L50" s="6">
        <v>1984</v>
      </c>
      <c r="M50" s="6">
        <v>2009</v>
      </c>
      <c r="N50" s="6" t="s">
        <v>13</v>
      </c>
      <c r="O50" s="6" t="s">
        <v>12</v>
      </c>
      <c r="P50" s="6" t="str">
        <f t="shared" si="1"/>
        <v>AsiaLaosAttapeu</v>
      </c>
      <c r="Q50" s="6">
        <v>2010</v>
      </c>
      <c r="R50" s="6" t="s">
        <v>79</v>
      </c>
      <c r="S50" s="6"/>
      <c r="T50" s="6" t="s">
        <v>56</v>
      </c>
      <c r="U50" s="6" t="s">
        <v>56</v>
      </c>
      <c r="V50" s="6"/>
      <c r="W50" s="6"/>
      <c r="X50" s="6" t="s">
        <v>62</v>
      </c>
      <c r="Y50" s="6"/>
      <c r="Z50" s="6"/>
      <c r="AA50" s="6"/>
      <c r="AB50" s="6" t="s">
        <v>56</v>
      </c>
      <c r="AC50" s="6">
        <v>79</v>
      </c>
      <c r="AD50" s="6" t="s">
        <v>110</v>
      </c>
      <c r="AE50" s="6" t="s">
        <v>83</v>
      </c>
      <c r="AF50" s="6" t="s">
        <v>2361</v>
      </c>
    </row>
    <row r="51" spans="1:32" x14ac:dyDescent="0.2">
      <c r="A51" s="1">
        <v>50</v>
      </c>
      <c r="B51" s="1" t="str">
        <f>_xlfn.CONCAT("p", REPT(0,4-LEN(A51)),A51, "_", _xlfn.XLOOKUP(N51,country_code_lookup!$A$1:$A$247,country_code_lookup!$C$1:$C$247))</f>
        <v>p0050_MNG</v>
      </c>
      <c r="C51" s="6" t="s">
        <v>69</v>
      </c>
      <c r="D51" s="6"/>
      <c r="E51" s="6"/>
      <c r="F51" s="6"/>
      <c r="G51" s="6" t="s">
        <v>69</v>
      </c>
      <c r="H51" s="6" t="s">
        <v>1083</v>
      </c>
      <c r="I51" s="6" t="s">
        <v>1256</v>
      </c>
      <c r="J51" s="6">
        <v>0</v>
      </c>
      <c r="K51" s="6"/>
      <c r="L51" s="6">
        <v>1984</v>
      </c>
      <c r="M51" s="6">
        <v>1995</v>
      </c>
      <c r="N51" s="6" t="s">
        <v>67</v>
      </c>
      <c r="O51" s="6" t="s">
        <v>12</v>
      </c>
      <c r="P51" s="6" t="str">
        <f t="shared" si="1"/>
        <v>AsiaMongoliaDugang</v>
      </c>
      <c r="Q51" s="6">
        <v>1997</v>
      </c>
      <c r="R51" s="6" t="s">
        <v>79</v>
      </c>
      <c r="S51" s="6"/>
      <c r="T51" s="6" t="s">
        <v>56</v>
      </c>
      <c r="U51" s="6" t="s">
        <v>62</v>
      </c>
      <c r="V51" s="6"/>
      <c r="W51" s="6"/>
      <c r="X51" s="6" t="s">
        <v>56</v>
      </c>
      <c r="Y51" s="6"/>
      <c r="Z51" s="6"/>
      <c r="AA51" s="6"/>
      <c r="AB51" s="6"/>
      <c r="AC51" s="6"/>
      <c r="AD51" s="6"/>
      <c r="AE51" s="6"/>
      <c r="AF51" s="6" t="s">
        <v>70</v>
      </c>
    </row>
    <row r="52" spans="1:32" x14ac:dyDescent="0.2">
      <c r="A52" s="1">
        <v>51</v>
      </c>
      <c r="B52" s="1" t="str">
        <f>_xlfn.CONCAT("p", REPT(0,4-LEN(A52)),A52, "_", _xlfn.XLOOKUP(N52,country_code_lookup!$A$1:$A$247,country_code_lookup!$C$1:$C$247))</f>
        <v>p0051_MNG</v>
      </c>
      <c r="C52" s="6" t="s">
        <v>65</v>
      </c>
      <c r="D52" s="6"/>
      <c r="E52" s="6"/>
      <c r="F52" s="6"/>
      <c r="G52" s="6" t="s">
        <v>65</v>
      </c>
      <c r="H52" s="6" t="s">
        <v>1084</v>
      </c>
      <c r="I52" s="6" t="s">
        <v>1257</v>
      </c>
      <c r="J52" s="6">
        <v>0</v>
      </c>
      <c r="K52" s="6"/>
      <c r="L52" s="6">
        <v>1984</v>
      </c>
      <c r="M52" s="6">
        <v>1993</v>
      </c>
      <c r="N52" s="6" t="s">
        <v>67</v>
      </c>
      <c r="O52" s="6" t="s">
        <v>12</v>
      </c>
      <c r="P52" s="6" t="str">
        <f t="shared" si="1"/>
        <v>AsiaMongoliaZamaar</v>
      </c>
      <c r="Q52" s="6">
        <v>1993</v>
      </c>
      <c r="R52" s="6" t="s">
        <v>79</v>
      </c>
      <c r="S52" s="6"/>
      <c r="T52" s="6" t="s">
        <v>56</v>
      </c>
      <c r="U52" s="6" t="s">
        <v>62</v>
      </c>
      <c r="V52" s="6"/>
      <c r="W52" s="6"/>
      <c r="X52" s="6" t="s">
        <v>62</v>
      </c>
      <c r="Y52" s="6"/>
      <c r="Z52" s="6"/>
      <c r="AA52" s="6"/>
      <c r="AB52" s="6"/>
      <c r="AC52" s="6"/>
      <c r="AD52" s="6"/>
      <c r="AE52" s="6"/>
      <c r="AF52" s="6" t="s">
        <v>751</v>
      </c>
    </row>
    <row r="53" spans="1:32" x14ac:dyDescent="0.2">
      <c r="A53" s="1">
        <v>52</v>
      </c>
      <c r="B53" s="1" t="str">
        <f>_xlfn.CONCAT("p", REPT(0,4-LEN(A53)),A53, "_", _xlfn.XLOOKUP(N53,country_code_lookup!$A$1:$A$247,country_code_lookup!$C$1:$C$247))</f>
        <v>p0052_MMR</v>
      </c>
      <c r="C53" s="6" t="s">
        <v>514</v>
      </c>
      <c r="D53" s="6" t="s">
        <v>511</v>
      </c>
      <c r="E53" s="6"/>
      <c r="F53" s="6"/>
      <c r="G53" s="6" t="s">
        <v>514</v>
      </c>
      <c r="H53" s="6" t="s">
        <v>1090</v>
      </c>
      <c r="I53" s="6" t="s">
        <v>1263</v>
      </c>
      <c r="J53" s="6">
        <v>0</v>
      </c>
      <c r="K53" s="6"/>
      <c r="L53" s="6">
        <v>1984</v>
      </c>
      <c r="M53" s="6">
        <v>1999</v>
      </c>
      <c r="N53" s="6" t="s">
        <v>18</v>
      </c>
      <c r="O53" s="6" t="s">
        <v>12</v>
      </c>
      <c r="P53" s="6" t="str">
        <f t="shared" si="1"/>
        <v>AsiaMyanmarChaumawng</v>
      </c>
      <c r="Q53" s="6">
        <v>2000</v>
      </c>
      <c r="R53" s="6" t="s">
        <v>79</v>
      </c>
      <c r="S53" s="6"/>
      <c r="T53" s="6" t="s">
        <v>62</v>
      </c>
      <c r="U53" s="6" t="s">
        <v>56</v>
      </c>
      <c r="V53" s="6"/>
      <c r="W53" s="6"/>
      <c r="X53" s="6"/>
      <c r="Y53" s="6"/>
      <c r="Z53" s="6"/>
      <c r="AA53" s="6"/>
      <c r="AB53" s="6" t="s">
        <v>56</v>
      </c>
      <c r="AC53" s="6">
        <v>50</v>
      </c>
      <c r="AD53" s="6" t="s">
        <v>110</v>
      </c>
      <c r="AE53" s="6" t="s">
        <v>83</v>
      </c>
      <c r="AF53" s="6" t="s">
        <v>515</v>
      </c>
    </row>
    <row r="54" spans="1:32" x14ac:dyDescent="0.2">
      <c r="A54" s="1">
        <v>53</v>
      </c>
      <c r="B54" s="1" t="str">
        <f>_xlfn.CONCAT("p", REPT(0,4-LEN(A54)),A54, "_", _xlfn.XLOOKUP(N54,country_code_lookup!$A$1:$A$247,country_code_lookup!$C$1:$C$247))</f>
        <v>p0053_MMR</v>
      </c>
      <c r="C54" s="6" t="s">
        <v>59</v>
      </c>
      <c r="D54" s="6"/>
      <c r="E54" s="6"/>
      <c r="F54" s="6"/>
      <c r="G54" s="6" t="s">
        <v>560</v>
      </c>
      <c r="H54" s="6" t="s">
        <v>1318</v>
      </c>
      <c r="I54" s="6" t="s">
        <v>1319</v>
      </c>
      <c r="J54" s="6">
        <v>0</v>
      </c>
      <c r="K54" s="6"/>
      <c r="L54" s="6">
        <v>1984</v>
      </c>
      <c r="M54" s="6">
        <v>2007</v>
      </c>
      <c r="N54" s="6" t="s">
        <v>18</v>
      </c>
      <c r="O54" s="6" t="s">
        <v>12</v>
      </c>
      <c r="P54" s="6" t="str">
        <f t="shared" si="1"/>
        <v>AsiaMyanmarChaungmagyi</v>
      </c>
      <c r="Q54" s="6">
        <v>1980</v>
      </c>
      <c r="R54" s="6" t="s">
        <v>79</v>
      </c>
      <c r="S54" s="6"/>
      <c r="T54" s="6" t="s">
        <v>62</v>
      </c>
      <c r="U54" s="6" t="s">
        <v>56</v>
      </c>
      <c r="V54" s="6"/>
      <c r="W54" s="6"/>
      <c r="X54" s="6" t="s">
        <v>62</v>
      </c>
      <c r="Y54" s="6"/>
      <c r="Z54" s="6"/>
      <c r="AA54" s="6"/>
      <c r="AB54" s="6"/>
      <c r="AC54" s="6"/>
      <c r="AD54" s="6"/>
      <c r="AE54" s="6"/>
      <c r="AF54" s="6" t="s">
        <v>2369</v>
      </c>
    </row>
    <row r="55" spans="1:32" x14ac:dyDescent="0.2">
      <c r="A55" s="1">
        <v>54</v>
      </c>
      <c r="B55" s="1" t="str">
        <f>_xlfn.CONCAT("p", REPT(0,4-LEN(A55)),A55, "_", _xlfn.XLOOKUP(N55,country_code_lookup!$A$1:$A$247,country_code_lookup!$C$1:$C$247))</f>
        <v>p0054_MMR</v>
      </c>
      <c r="C55" s="6" t="s">
        <v>533</v>
      </c>
      <c r="D55" s="6" t="s">
        <v>557</v>
      </c>
      <c r="E55" s="6"/>
      <c r="F55" s="6"/>
      <c r="G55" s="6" t="s">
        <v>533</v>
      </c>
      <c r="H55" s="6" t="s">
        <v>1089</v>
      </c>
      <c r="I55" s="6" t="s">
        <v>1262</v>
      </c>
      <c r="J55" s="6">
        <v>0</v>
      </c>
      <c r="K55" s="6"/>
      <c r="L55" s="6">
        <v>1984</v>
      </c>
      <c r="M55" s="6">
        <v>2013</v>
      </c>
      <c r="N55" s="6" t="s">
        <v>18</v>
      </c>
      <c r="O55" s="6" t="s">
        <v>12</v>
      </c>
      <c r="P55" s="6" t="str">
        <f t="shared" si="1"/>
        <v>AsiaMyanmarChindwin Lower</v>
      </c>
      <c r="Q55" s="6">
        <v>1980</v>
      </c>
      <c r="R55" s="6" t="s">
        <v>79</v>
      </c>
      <c r="S55" s="6"/>
      <c r="T55" s="6" t="s">
        <v>56</v>
      </c>
      <c r="U55" s="6" t="s">
        <v>56</v>
      </c>
      <c r="V55" s="6"/>
      <c r="W55" s="6"/>
      <c r="X55" s="6"/>
      <c r="Y55" s="6"/>
      <c r="Z55" s="6"/>
      <c r="AA55" s="6"/>
      <c r="AB55" s="7" t="s">
        <v>56</v>
      </c>
      <c r="AC55" s="7">
        <v>653</v>
      </c>
      <c r="AD55" s="7" t="s">
        <v>110</v>
      </c>
      <c r="AE55" s="7" t="s">
        <v>83</v>
      </c>
      <c r="AF55" s="6" t="s">
        <v>2362</v>
      </c>
    </row>
    <row r="56" spans="1:32" x14ac:dyDescent="0.2">
      <c r="A56" s="1">
        <v>55</v>
      </c>
      <c r="B56" s="1" t="str">
        <f>_xlfn.CONCAT("p", REPT(0,4-LEN(A56)),A56, "_", _xlfn.XLOOKUP(N56,country_code_lookup!$A$1:$A$247,country_code_lookup!$C$1:$C$247))</f>
        <v>p0055_MMR</v>
      </c>
      <c r="C56" s="6" t="s">
        <v>528</v>
      </c>
      <c r="D56" s="6" t="s">
        <v>533</v>
      </c>
      <c r="E56" s="6"/>
      <c r="F56" s="6"/>
      <c r="G56" s="6" t="s">
        <v>528</v>
      </c>
      <c r="H56" s="6" t="s">
        <v>1094</v>
      </c>
      <c r="I56" s="6" t="s">
        <v>1267</v>
      </c>
      <c r="J56" s="6">
        <v>0</v>
      </c>
      <c r="K56" s="6"/>
      <c r="L56" s="6">
        <v>1984</v>
      </c>
      <c r="M56" s="6">
        <v>2012</v>
      </c>
      <c r="N56" s="6" t="s">
        <v>18</v>
      </c>
      <c r="O56" s="6" t="s">
        <v>12</v>
      </c>
      <c r="P56" s="6" t="str">
        <f t="shared" si="1"/>
        <v>AsiaMyanmarGadu</v>
      </c>
      <c r="Q56" s="6">
        <v>2013</v>
      </c>
      <c r="R56" s="6" t="s">
        <v>79</v>
      </c>
      <c r="S56" s="6"/>
      <c r="T56" s="6" t="s">
        <v>62</v>
      </c>
      <c r="U56" s="6" t="s">
        <v>56</v>
      </c>
      <c r="V56" s="6"/>
      <c r="W56" s="6"/>
      <c r="X56" s="6"/>
      <c r="Y56" s="6"/>
      <c r="Z56" s="6"/>
      <c r="AA56" s="6"/>
      <c r="AB56" s="6" t="s">
        <v>56</v>
      </c>
      <c r="AC56" s="6">
        <v>224</v>
      </c>
      <c r="AD56" s="6" t="s">
        <v>110</v>
      </c>
      <c r="AE56" s="6" t="s">
        <v>83</v>
      </c>
      <c r="AF56" s="6" t="s">
        <v>532</v>
      </c>
    </row>
    <row r="57" spans="1:32" x14ac:dyDescent="0.2">
      <c r="A57" s="1">
        <v>56</v>
      </c>
      <c r="B57" s="1" t="str">
        <f>_xlfn.CONCAT("p", REPT(0,4-LEN(A57)),A57, "_", _xlfn.XLOOKUP(N57,country_code_lookup!$A$1:$A$247,country_code_lookup!$C$1:$C$247))</f>
        <v>p0056_MMR</v>
      </c>
      <c r="C57" s="6" t="s">
        <v>511</v>
      </c>
      <c r="D57" s="6"/>
      <c r="E57" s="6"/>
      <c r="F57" s="6"/>
      <c r="G57" s="6" t="s">
        <v>511</v>
      </c>
      <c r="H57" s="6" t="s">
        <v>1091</v>
      </c>
      <c r="I57" s="6" t="s">
        <v>1264</v>
      </c>
      <c r="J57" s="6">
        <v>116</v>
      </c>
      <c r="K57" s="6"/>
      <c r="L57" s="6">
        <v>1984</v>
      </c>
      <c r="M57" s="6">
        <v>2007</v>
      </c>
      <c r="N57" s="6" t="s">
        <v>18</v>
      </c>
      <c r="O57" s="6" t="s">
        <v>12</v>
      </c>
      <c r="P57" s="6" t="str">
        <f t="shared" si="1"/>
        <v>AsiaMyanmarIrrawaddy</v>
      </c>
      <c r="Q57" s="6">
        <v>2008</v>
      </c>
      <c r="R57" s="6" t="s">
        <v>79</v>
      </c>
      <c r="S57" s="6"/>
      <c r="T57" s="6" t="s">
        <v>56</v>
      </c>
      <c r="U57" s="6" t="s">
        <v>56</v>
      </c>
      <c r="V57" s="6"/>
      <c r="W57" s="6"/>
      <c r="X57" s="6"/>
      <c r="Y57" s="6"/>
      <c r="Z57" s="6"/>
      <c r="AA57" s="6"/>
      <c r="AB57" s="6" t="s">
        <v>56</v>
      </c>
      <c r="AC57" s="6">
        <v>116</v>
      </c>
      <c r="AD57" s="6" t="s">
        <v>110</v>
      </c>
      <c r="AE57" s="6"/>
      <c r="AF57" s="6" t="s">
        <v>517</v>
      </c>
    </row>
    <row r="58" spans="1:32" x14ac:dyDescent="0.2">
      <c r="A58" s="1">
        <v>57</v>
      </c>
      <c r="B58" s="1" t="str">
        <f>_xlfn.CONCAT("p", REPT(0,4-LEN(A58)),A58, "_", _xlfn.XLOOKUP(N58,country_code_lookup!$A$1:$A$247,country_code_lookup!$C$1:$C$247))</f>
        <v>p0057_MMR</v>
      </c>
      <c r="C58" s="6" t="s">
        <v>557</v>
      </c>
      <c r="D58" s="6"/>
      <c r="E58" s="6"/>
      <c r="F58" s="6"/>
      <c r="G58" s="6" t="s">
        <v>557</v>
      </c>
      <c r="H58" s="6" t="s">
        <v>1095</v>
      </c>
      <c r="I58" s="6" t="s">
        <v>1268</v>
      </c>
      <c r="J58" s="6">
        <v>0</v>
      </c>
      <c r="K58" s="6"/>
      <c r="L58" s="6">
        <v>1984</v>
      </c>
      <c r="M58" s="6">
        <v>1999</v>
      </c>
      <c r="N58" s="6" t="s">
        <v>18</v>
      </c>
      <c r="O58" s="6" t="s">
        <v>12</v>
      </c>
      <c r="P58" s="6" t="str">
        <f t="shared" si="1"/>
        <v>AsiaMyanmarIrrawaddy Lower</v>
      </c>
      <c r="Q58" s="6">
        <v>1980</v>
      </c>
      <c r="R58" s="6" t="s">
        <v>79</v>
      </c>
      <c r="S58" s="6"/>
      <c r="T58" s="6" t="s">
        <v>56</v>
      </c>
      <c r="U58" s="6" t="s">
        <v>56</v>
      </c>
      <c r="V58" s="6"/>
      <c r="W58" s="6"/>
      <c r="X58" s="6"/>
      <c r="Y58" s="6"/>
      <c r="Z58" s="6"/>
      <c r="AA58" s="6"/>
      <c r="AB58" s="6"/>
      <c r="AC58" s="6"/>
      <c r="AD58" s="6"/>
      <c r="AE58" s="6"/>
      <c r="AF58" s="6" t="s">
        <v>2363</v>
      </c>
    </row>
    <row r="59" spans="1:32" x14ac:dyDescent="0.2">
      <c r="A59" s="1">
        <v>58</v>
      </c>
      <c r="B59" s="1" t="str">
        <f>_xlfn.CONCAT("p", REPT(0,4-LEN(A59)),A59, "_", _xlfn.XLOOKUP(N59,country_code_lookup!$A$1:$A$247,country_code_lookup!$C$1:$C$247))</f>
        <v>p0058_MMR</v>
      </c>
      <c r="C59" s="6" t="s">
        <v>537</v>
      </c>
      <c r="D59" s="6" t="s">
        <v>557</v>
      </c>
      <c r="E59" s="6"/>
      <c r="F59" s="6"/>
      <c r="G59" s="6" t="s">
        <v>537</v>
      </c>
      <c r="H59" s="6" t="s">
        <v>1096</v>
      </c>
      <c r="I59" s="6" t="s">
        <v>1269</v>
      </c>
      <c r="J59" s="6">
        <v>0</v>
      </c>
      <c r="K59" s="6"/>
      <c r="L59" s="6">
        <v>1984</v>
      </c>
      <c r="M59" s="6">
        <v>2006</v>
      </c>
      <c r="N59" s="6" t="s">
        <v>18</v>
      </c>
      <c r="O59" s="6" t="s">
        <v>12</v>
      </c>
      <c r="P59" s="6" t="str">
        <f t="shared" si="1"/>
        <v>AsiaMyanmarKalat</v>
      </c>
      <c r="Q59" s="6">
        <v>2007</v>
      </c>
      <c r="R59" s="6" t="s">
        <v>79</v>
      </c>
      <c r="S59" s="6"/>
      <c r="T59" s="6"/>
      <c r="U59" s="6"/>
      <c r="V59" s="6"/>
      <c r="W59" s="6"/>
      <c r="X59" s="6"/>
      <c r="Y59" s="6"/>
      <c r="Z59" s="6"/>
      <c r="AA59" s="6"/>
      <c r="AB59" s="7" t="s">
        <v>56</v>
      </c>
      <c r="AC59" s="7">
        <v>320</v>
      </c>
      <c r="AD59" s="7" t="s">
        <v>110</v>
      </c>
      <c r="AE59" s="7" t="s">
        <v>83</v>
      </c>
      <c r="AF59" s="6" t="s">
        <v>538</v>
      </c>
    </row>
    <row r="60" spans="1:32" x14ac:dyDescent="0.2">
      <c r="A60" s="1">
        <v>59</v>
      </c>
      <c r="B60" s="1" t="str">
        <f>_xlfn.CONCAT("p", REPT(0,4-LEN(A60)),A60, "_", _xlfn.XLOOKUP(N60,country_code_lookup!$A$1:$A$247,country_code_lookup!$C$1:$C$247))</f>
        <v>p0059_MMR</v>
      </c>
      <c r="C60" s="6" t="s">
        <v>560</v>
      </c>
      <c r="D60" s="6" t="s">
        <v>557</v>
      </c>
      <c r="E60" s="6"/>
      <c r="F60" s="6"/>
      <c r="G60" s="6" t="s">
        <v>560</v>
      </c>
      <c r="H60" s="6" t="s">
        <v>1088</v>
      </c>
      <c r="I60" s="6" t="s">
        <v>1261</v>
      </c>
      <c r="J60" s="6">
        <v>0</v>
      </c>
      <c r="K60" s="6"/>
      <c r="L60" s="6">
        <v>1984</v>
      </c>
      <c r="M60" s="6">
        <v>2007</v>
      </c>
      <c r="N60" s="6" t="s">
        <v>18</v>
      </c>
      <c r="O60" s="6" t="s">
        <v>12</v>
      </c>
      <c r="P60" s="6" t="str">
        <f t="shared" si="1"/>
        <v>AsiaMyanmarKyatpyin</v>
      </c>
      <c r="Q60" s="6">
        <v>2008</v>
      </c>
      <c r="R60" s="6" t="s">
        <v>79</v>
      </c>
      <c r="S60" s="6"/>
      <c r="T60" s="6" t="s">
        <v>62</v>
      </c>
      <c r="U60" s="6" t="s">
        <v>56</v>
      </c>
      <c r="V60" s="6"/>
      <c r="W60" s="6"/>
      <c r="X60" s="6"/>
      <c r="Y60" s="6"/>
      <c r="Z60" s="6"/>
      <c r="AA60" s="6"/>
      <c r="AB60" s="7" t="s">
        <v>56</v>
      </c>
      <c r="AC60" s="7">
        <v>275</v>
      </c>
      <c r="AD60" s="7" t="s">
        <v>110</v>
      </c>
      <c r="AE60" s="7" t="s">
        <v>83</v>
      </c>
      <c r="AF60" s="6" t="s">
        <v>559</v>
      </c>
    </row>
    <row r="61" spans="1:32" x14ac:dyDescent="0.2">
      <c r="A61" s="1">
        <v>60</v>
      </c>
      <c r="B61" s="1" t="str">
        <f>_xlfn.CONCAT("p", REPT(0,4-LEN(A61)),A61, "_", _xlfn.XLOOKUP(N61,country_code_lookup!$A$1:$A$247,country_code_lookup!$C$1:$C$247))</f>
        <v>p0060_MMR</v>
      </c>
      <c r="C61" s="6" t="s">
        <v>508</v>
      </c>
      <c r="D61" s="6"/>
      <c r="E61" s="6"/>
      <c r="F61" s="6"/>
      <c r="G61" s="6" t="s">
        <v>508</v>
      </c>
      <c r="H61" s="6" t="s">
        <v>1098</v>
      </c>
      <c r="I61" s="6" t="s">
        <v>1271</v>
      </c>
      <c r="J61" s="6">
        <v>0</v>
      </c>
      <c r="K61" s="6"/>
      <c r="L61" s="6">
        <v>1984</v>
      </c>
      <c r="M61" s="6">
        <v>2000</v>
      </c>
      <c r="N61" s="6" t="s">
        <v>18</v>
      </c>
      <c r="O61" s="6" t="s">
        <v>12</v>
      </c>
      <c r="P61" s="6" t="str">
        <f t="shared" si="1"/>
        <v>AsiaMyanmarLalawng</v>
      </c>
      <c r="Q61" s="6">
        <v>2001</v>
      </c>
      <c r="R61" s="6" t="s">
        <v>79</v>
      </c>
      <c r="S61" s="6"/>
      <c r="T61" s="6" t="s">
        <v>56</v>
      </c>
      <c r="U61" s="6" t="s">
        <v>56</v>
      </c>
      <c r="V61" s="6"/>
      <c r="W61" s="6"/>
      <c r="X61" s="6"/>
      <c r="Y61" s="6"/>
      <c r="Z61" s="6"/>
      <c r="AA61" s="6"/>
      <c r="AB61" s="6"/>
      <c r="AC61" s="6"/>
      <c r="AD61" s="6"/>
      <c r="AE61" s="6"/>
      <c r="AF61" s="6" t="s">
        <v>509</v>
      </c>
    </row>
    <row r="62" spans="1:32" x14ac:dyDescent="0.2">
      <c r="A62" s="1">
        <v>61</v>
      </c>
      <c r="B62" s="1" t="str">
        <f>_xlfn.CONCAT("p", REPT(0,4-LEN(A62)),A62, "_", _xlfn.XLOOKUP(N62,country_code_lookup!$A$1:$A$247,country_code_lookup!$C$1:$C$247))</f>
        <v>p0061_MMR</v>
      </c>
      <c r="C62" s="6" t="s">
        <v>505</v>
      </c>
      <c r="D62" s="6"/>
      <c r="E62" s="6"/>
      <c r="F62" s="6"/>
      <c r="G62" s="6" t="s">
        <v>505</v>
      </c>
      <c r="H62" s="6" t="s">
        <v>1099</v>
      </c>
      <c r="I62" s="6" t="s">
        <v>1272</v>
      </c>
      <c r="J62" s="6">
        <v>0</v>
      </c>
      <c r="K62" s="6"/>
      <c r="L62" s="6">
        <v>1984</v>
      </c>
      <c r="M62" s="6">
        <v>2005</v>
      </c>
      <c r="N62" s="6" t="s">
        <v>18</v>
      </c>
      <c r="O62" s="6" t="s">
        <v>12</v>
      </c>
      <c r="P62" s="6" t="str">
        <f t="shared" si="1"/>
        <v>AsiaMyanmarMali Kha</v>
      </c>
      <c r="Q62" s="6">
        <v>2006</v>
      </c>
      <c r="R62" s="6" t="s">
        <v>79</v>
      </c>
      <c r="S62" s="6"/>
      <c r="T62" s="6" t="s">
        <v>56</v>
      </c>
      <c r="U62" s="6" t="s">
        <v>62</v>
      </c>
      <c r="V62" s="6"/>
      <c r="W62" s="6"/>
      <c r="X62" s="6"/>
      <c r="Y62" s="6"/>
      <c r="Z62" s="6"/>
      <c r="AA62" s="6"/>
      <c r="AB62" s="6"/>
      <c r="AC62" s="6"/>
      <c r="AD62" s="6"/>
      <c r="AE62" s="6"/>
      <c r="AF62" s="6" t="s">
        <v>2364</v>
      </c>
    </row>
    <row r="63" spans="1:32" x14ac:dyDescent="0.2">
      <c r="A63" s="1">
        <v>62</v>
      </c>
      <c r="B63" s="1" t="str">
        <f>_xlfn.CONCAT("p", REPT(0,4-LEN(A63)),A63, "_", _xlfn.XLOOKUP(N63,country_code_lookup!$A$1:$A$247,country_code_lookup!$C$1:$C$247))</f>
        <v>p0062_MMR</v>
      </c>
      <c r="C63" s="6" t="s">
        <v>542</v>
      </c>
      <c r="D63" s="6"/>
      <c r="E63" s="6"/>
      <c r="F63" s="6"/>
      <c r="G63" s="6" t="s">
        <v>542</v>
      </c>
      <c r="H63" s="6" t="s">
        <v>1100</v>
      </c>
      <c r="I63" s="6" t="s">
        <v>1273</v>
      </c>
      <c r="J63" s="6">
        <v>0</v>
      </c>
      <c r="K63" s="6"/>
      <c r="L63" s="6">
        <v>1984</v>
      </c>
      <c r="M63" s="6">
        <v>2006</v>
      </c>
      <c r="N63" s="6" t="s">
        <v>18</v>
      </c>
      <c r="O63" s="6" t="s">
        <v>12</v>
      </c>
      <c r="P63" s="6" t="str">
        <f t="shared" si="1"/>
        <v>AsiaMyanmarMaw Luu</v>
      </c>
      <c r="Q63" s="6">
        <v>2007</v>
      </c>
      <c r="R63" s="6" t="s">
        <v>79</v>
      </c>
      <c r="S63" s="6"/>
      <c r="T63" s="6"/>
      <c r="U63" s="6"/>
      <c r="V63" s="6"/>
      <c r="W63" s="6"/>
      <c r="X63" s="6"/>
      <c r="Y63" s="6"/>
      <c r="Z63" s="6"/>
      <c r="AA63" s="6"/>
      <c r="AB63" s="6" t="s">
        <v>56</v>
      </c>
      <c r="AC63" s="6">
        <v>56</v>
      </c>
      <c r="AD63" s="6" t="s">
        <v>110</v>
      </c>
      <c r="AE63" s="6" t="s">
        <v>83</v>
      </c>
      <c r="AF63" s="6" t="s">
        <v>548</v>
      </c>
    </row>
    <row r="64" spans="1:32" x14ac:dyDescent="0.2">
      <c r="A64" s="1">
        <v>63</v>
      </c>
      <c r="B64" s="1" t="str">
        <f>_xlfn.CONCAT("p", REPT(0,4-LEN(A64)),A64, "_", _xlfn.XLOOKUP(N64,country_code_lookup!$A$1:$A$247,country_code_lookup!$C$1:$C$247))</f>
        <v>p0063_MMR</v>
      </c>
      <c r="C64" s="6" t="s">
        <v>502</v>
      </c>
      <c r="D64" s="6" t="s">
        <v>503</v>
      </c>
      <c r="E64" s="6"/>
      <c r="F64" s="6"/>
      <c r="G64" s="6" t="s">
        <v>502</v>
      </c>
      <c r="H64" s="6" t="s">
        <v>1101</v>
      </c>
      <c r="I64" s="6" t="s">
        <v>1274</v>
      </c>
      <c r="J64" s="6">
        <v>0</v>
      </c>
      <c r="K64" s="6"/>
      <c r="L64" s="6">
        <v>1984</v>
      </c>
      <c r="M64" s="6">
        <v>2010</v>
      </c>
      <c r="N64" s="6" t="s">
        <v>18</v>
      </c>
      <c r="O64" s="6" t="s">
        <v>12</v>
      </c>
      <c r="P64" s="6" t="str">
        <f t="shared" si="1"/>
        <v>AsiaMyanmarMekahta</v>
      </c>
      <c r="Q64" s="6">
        <v>2010</v>
      </c>
      <c r="R64" s="6" t="s">
        <v>79</v>
      </c>
      <c r="S64" s="6"/>
      <c r="T64" s="6" t="s">
        <v>62</v>
      </c>
      <c r="U64" s="6" t="s">
        <v>56</v>
      </c>
      <c r="V64" s="6"/>
      <c r="W64" s="6"/>
      <c r="X64" s="6"/>
      <c r="Y64" s="6"/>
      <c r="Z64" s="6"/>
      <c r="AA64" s="6"/>
      <c r="AB64" s="6" t="s">
        <v>56</v>
      </c>
      <c r="AC64" s="6">
        <v>12</v>
      </c>
      <c r="AD64" s="6" t="s">
        <v>110</v>
      </c>
      <c r="AE64" s="6" t="s">
        <v>83</v>
      </c>
      <c r="AF64" s="6" t="s">
        <v>504</v>
      </c>
    </row>
    <row r="65" spans="1:32" x14ac:dyDescent="0.2">
      <c r="A65" s="1">
        <v>64</v>
      </c>
      <c r="B65" s="1" t="str">
        <f>_xlfn.CONCAT("p", REPT(0,4-LEN(A65)),A65, "_", _xlfn.XLOOKUP(N65,country_code_lookup!$A$1:$A$247,country_code_lookup!$C$1:$C$247))</f>
        <v>p0064_MMR</v>
      </c>
      <c r="C65" s="6" t="s">
        <v>57</v>
      </c>
      <c r="D65" s="6" t="s">
        <v>557</v>
      </c>
      <c r="E65" s="6"/>
      <c r="F65" s="6"/>
      <c r="G65" s="6" t="s">
        <v>57</v>
      </c>
      <c r="H65" s="6" t="s">
        <v>1102</v>
      </c>
      <c r="I65" s="6" t="s">
        <v>1275</v>
      </c>
      <c r="J65" s="6">
        <v>0</v>
      </c>
      <c r="K65" s="6"/>
      <c r="L65" s="6">
        <v>1984</v>
      </c>
      <c r="M65" s="6">
        <v>1998</v>
      </c>
      <c r="N65" s="6" t="s">
        <v>18</v>
      </c>
      <c r="O65" s="6" t="s">
        <v>12</v>
      </c>
      <c r="P65" s="6" t="str">
        <f t="shared" si="1"/>
        <v>AsiaMyanmarMogok</v>
      </c>
      <c r="Q65" s="6">
        <v>1999</v>
      </c>
      <c r="R65" s="6" t="s">
        <v>79</v>
      </c>
      <c r="S65" s="6"/>
      <c r="T65" s="6" t="s">
        <v>62</v>
      </c>
      <c r="U65" s="6" t="s">
        <v>56</v>
      </c>
      <c r="V65" s="6"/>
      <c r="W65" s="6"/>
      <c r="X65" s="6" t="s">
        <v>62</v>
      </c>
      <c r="Y65" s="6"/>
      <c r="Z65" s="6"/>
      <c r="AA65" s="6"/>
      <c r="AB65" s="7" t="s">
        <v>56</v>
      </c>
      <c r="AC65" s="7">
        <v>275</v>
      </c>
      <c r="AD65" s="7" t="s">
        <v>110</v>
      </c>
      <c r="AE65" s="7" t="s">
        <v>83</v>
      </c>
      <c r="AF65" s="6" t="s">
        <v>58</v>
      </c>
    </row>
    <row r="66" spans="1:32" x14ac:dyDescent="0.2">
      <c r="A66" s="1">
        <v>65</v>
      </c>
      <c r="B66" s="1" t="str">
        <f>_xlfn.CONCAT("p", REPT(0,4-LEN(A66)),A66, "_", _xlfn.XLOOKUP(N66,country_code_lookup!$A$1:$A$247,country_code_lookup!$C$1:$C$247))</f>
        <v>p0065_MMR</v>
      </c>
      <c r="C66" s="6" t="s">
        <v>524</v>
      </c>
      <c r="D66" s="6"/>
      <c r="E66" s="6"/>
      <c r="F66" s="6"/>
      <c r="G66" s="6" t="s">
        <v>524</v>
      </c>
      <c r="H66" s="6" t="s">
        <v>1103</v>
      </c>
      <c r="I66" s="6" t="s">
        <v>1276</v>
      </c>
      <c r="J66" s="6">
        <v>0</v>
      </c>
      <c r="K66" s="6"/>
      <c r="L66" s="6">
        <v>1984</v>
      </c>
      <c r="M66" s="6">
        <v>2005</v>
      </c>
      <c r="N66" s="6" t="s">
        <v>18</v>
      </c>
      <c r="O66" s="6" t="s">
        <v>12</v>
      </c>
      <c r="P66" s="6" t="str">
        <f t="shared" ref="P66:P97" si="2">_xlfn.CONCAT(O66,N66,I66)</f>
        <v>AsiaMyanmarMu</v>
      </c>
      <c r="Q66" s="6">
        <v>2005</v>
      </c>
      <c r="R66" s="6" t="s">
        <v>80</v>
      </c>
      <c r="S66" s="6"/>
      <c r="T66" s="6" t="s">
        <v>62</v>
      </c>
      <c r="U66" s="6" t="s">
        <v>56</v>
      </c>
      <c r="V66" s="6"/>
      <c r="W66" s="6"/>
      <c r="X66" s="6"/>
      <c r="Y66" s="6"/>
      <c r="Z66" s="6"/>
      <c r="AA66" s="6"/>
      <c r="AB66" s="6"/>
      <c r="AC66" s="6"/>
      <c r="AD66" s="6"/>
      <c r="AE66" s="6"/>
      <c r="AF66" s="6" t="s">
        <v>525</v>
      </c>
    </row>
    <row r="67" spans="1:32" x14ac:dyDescent="0.2">
      <c r="A67" s="1">
        <v>66</v>
      </c>
      <c r="B67" s="1" t="str">
        <f>_xlfn.CONCAT("p", REPT(0,4-LEN(A67)),A67, "_", _xlfn.XLOOKUP(N67,country_code_lookup!$A$1:$A$247,country_code_lookup!$C$1:$C$247))</f>
        <v>p0066_MMR</v>
      </c>
      <c r="C67" s="6" t="s">
        <v>563</v>
      </c>
      <c r="D67" s="6" t="s">
        <v>508</v>
      </c>
      <c r="E67" s="6"/>
      <c r="F67" s="6"/>
      <c r="G67" s="6" t="s">
        <v>563</v>
      </c>
      <c r="H67" s="6" t="s">
        <v>1092</v>
      </c>
      <c r="I67" s="6" t="s">
        <v>1265</v>
      </c>
      <c r="J67" s="6">
        <v>0</v>
      </c>
      <c r="K67" s="6"/>
      <c r="L67" s="6">
        <v>1984</v>
      </c>
      <c r="M67" s="6">
        <v>2012</v>
      </c>
      <c r="N67" s="6" t="s">
        <v>18</v>
      </c>
      <c r="O67" s="6" t="s">
        <v>12</v>
      </c>
      <c r="P67" s="6" t="str">
        <f t="shared" si="2"/>
        <v>AsiaMyanmarNingbyen</v>
      </c>
      <c r="Q67" s="6">
        <v>2013</v>
      </c>
      <c r="R67" s="6" t="s">
        <v>79</v>
      </c>
      <c r="S67" s="6"/>
      <c r="T67" s="6" t="s">
        <v>62</v>
      </c>
      <c r="U67" s="6" t="s">
        <v>62</v>
      </c>
      <c r="V67" s="6"/>
      <c r="W67" s="6"/>
      <c r="X67" s="6"/>
      <c r="Y67" s="6"/>
      <c r="Z67" s="6"/>
      <c r="AA67" s="6"/>
      <c r="AB67" s="6" t="s">
        <v>56</v>
      </c>
      <c r="AC67" s="6">
        <v>140</v>
      </c>
      <c r="AD67" s="6" t="s">
        <v>110</v>
      </c>
      <c r="AE67" s="6" t="s">
        <v>83</v>
      </c>
      <c r="AF67" s="6" t="s">
        <v>564</v>
      </c>
    </row>
    <row r="68" spans="1:32" x14ac:dyDescent="0.2">
      <c r="A68" s="1">
        <v>67</v>
      </c>
      <c r="B68" s="1" t="str">
        <f>_xlfn.CONCAT("p", REPT(0,4-LEN(A68)),A68, "_", _xlfn.XLOOKUP(N68,country_code_lookup!$A$1:$A$247,country_code_lookup!$C$1:$C$247))</f>
        <v>p0067_MMR</v>
      </c>
      <c r="C68" s="6" t="s">
        <v>549</v>
      </c>
      <c r="D68" s="6"/>
      <c r="E68" s="6"/>
      <c r="F68" s="6"/>
      <c r="G68" s="6" t="s">
        <v>549</v>
      </c>
      <c r="H68" s="6" t="s">
        <v>1093</v>
      </c>
      <c r="I68" s="6" t="s">
        <v>1266</v>
      </c>
      <c r="J68" s="6">
        <v>0</v>
      </c>
      <c r="K68" s="6"/>
      <c r="L68" s="6">
        <v>1984</v>
      </c>
      <c r="M68" s="6">
        <v>2002</v>
      </c>
      <c r="N68" s="6" t="s">
        <v>18</v>
      </c>
      <c r="O68" s="6" t="s">
        <v>12</v>
      </c>
      <c r="P68" s="6" t="str">
        <f t="shared" si="2"/>
        <v>AsiaMyanmarShaduzup</v>
      </c>
      <c r="Q68" s="6">
        <v>2004</v>
      </c>
      <c r="R68" s="6" t="s">
        <v>80</v>
      </c>
      <c r="S68" s="6"/>
      <c r="T68" s="6"/>
      <c r="U68" s="6" t="s">
        <v>56</v>
      </c>
      <c r="V68" s="6"/>
      <c r="W68" s="6"/>
      <c r="X68" s="6"/>
      <c r="Y68" s="6"/>
      <c r="Z68" s="6"/>
      <c r="AA68" s="6"/>
      <c r="AB68" s="6" t="s">
        <v>56</v>
      </c>
      <c r="AC68" s="6">
        <v>61</v>
      </c>
      <c r="AD68" s="6" t="s">
        <v>110</v>
      </c>
      <c r="AE68" s="6"/>
      <c r="AF68" s="6" t="s">
        <v>551</v>
      </c>
    </row>
    <row r="69" spans="1:32" x14ac:dyDescent="0.2">
      <c r="A69" s="1">
        <v>68</v>
      </c>
      <c r="B69" s="1" t="str">
        <f>_xlfn.CONCAT("p", REPT(0,4-LEN(A69)),A69, "_", _xlfn.XLOOKUP(N69,country_code_lookup!$A$1:$A$247,country_code_lookup!$C$1:$C$247))</f>
        <v>p0068_MMR</v>
      </c>
      <c r="C69" s="6" t="s">
        <v>510</v>
      </c>
      <c r="D69" s="6" t="s">
        <v>511</v>
      </c>
      <c r="E69" s="6"/>
      <c r="F69" s="6"/>
      <c r="G69" s="6" t="s">
        <v>510</v>
      </c>
      <c r="H69" s="6" t="s">
        <v>1106</v>
      </c>
      <c r="I69" s="6" t="s">
        <v>1279</v>
      </c>
      <c r="J69" s="6">
        <v>0</v>
      </c>
      <c r="K69" s="6"/>
      <c r="L69" s="6">
        <v>1984</v>
      </c>
      <c r="M69" s="6">
        <v>1999</v>
      </c>
      <c r="N69" s="6" t="s">
        <v>18</v>
      </c>
      <c r="O69" s="6" t="s">
        <v>12</v>
      </c>
      <c r="P69" s="6" t="str">
        <f t="shared" si="2"/>
        <v>AsiaMyanmarShin Bway</v>
      </c>
      <c r="Q69" s="6">
        <v>2000</v>
      </c>
      <c r="R69" s="6" t="s">
        <v>79</v>
      </c>
      <c r="S69" s="6"/>
      <c r="T69" s="6" t="s">
        <v>62</v>
      </c>
      <c r="U69" s="6" t="s">
        <v>56</v>
      </c>
      <c r="V69" s="6"/>
      <c r="W69" s="6"/>
      <c r="X69" s="6"/>
      <c r="Y69" s="6"/>
      <c r="Z69" s="6"/>
      <c r="AA69" s="6"/>
      <c r="AB69" s="6" t="s">
        <v>56</v>
      </c>
      <c r="AC69" s="6">
        <v>0</v>
      </c>
      <c r="AD69" s="6" t="s">
        <v>110</v>
      </c>
      <c r="AE69" s="6" t="s">
        <v>83</v>
      </c>
      <c r="AF69" s="6" t="s">
        <v>512</v>
      </c>
    </row>
    <row r="70" spans="1:32" x14ac:dyDescent="0.2">
      <c r="A70" s="1">
        <v>69</v>
      </c>
      <c r="B70" s="1" t="str">
        <f>_xlfn.CONCAT("p", REPT(0,4-LEN(A70)),A70, "_", _xlfn.XLOOKUP(N70,country_code_lookup!$A$1:$A$247,country_code_lookup!$C$1:$C$247))</f>
        <v>p0069_MMR</v>
      </c>
      <c r="C70" s="6" t="s">
        <v>555</v>
      </c>
      <c r="D70" s="6" t="s">
        <v>557</v>
      </c>
      <c r="E70" s="6"/>
      <c r="F70" s="6"/>
      <c r="G70" s="6" t="s">
        <v>555</v>
      </c>
      <c r="H70" s="6" t="s">
        <v>1107</v>
      </c>
      <c r="I70" s="6" t="s">
        <v>1280</v>
      </c>
      <c r="J70" s="6">
        <v>0</v>
      </c>
      <c r="K70" s="6"/>
      <c r="L70" s="6">
        <v>1984</v>
      </c>
      <c r="M70" s="6">
        <v>2003</v>
      </c>
      <c r="N70" s="6" t="s">
        <v>18</v>
      </c>
      <c r="O70" s="6" t="s">
        <v>12</v>
      </c>
      <c r="P70" s="6" t="str">
        <f t="shared" si="2"/>
        <v>AsiaMyanmarSikaw</v>
      </c>
      <c r="Q70" s="6">
        <v>2004</v>
      </c>
      <c r="R70" s="6" t="s">
        <v>80</v>
      </c>
      <c r="S70" s="6"/>
      <c r="T70" s="6" t="s">
        <v>62</v>
      </c>
      <c r="U70" s="6" t="s">
        <v>56</v>
      </c>
      <c r="V70" s="6"/>
      <c r="W70" s="6"/>
      <c r="X70" s="6"/>
      <c r="Y70" s="6"/>
      <c r="Z70" s="6"/>
      <c r="AA70" s="6"/>
      <c r="AB70" s="7" t="s">
        <v>56</v>
      </c>
      <c r="AC70" s="7">
        <v>154</v>
      </c>
      <c r="AD70" s="7" t="s">
        <v>110</v>
      </c>
      <c r="AE70" s="7" t="s">
        <v>83</v>
      </c>
      <c r="AF70" s="6" t="s">
        <v>556</v>
      </c>
    </row>
    <row r="71" spans="1:32" x14ac:dyDescent="0.2">
      <c r="A71" s="1">
        <v>70</v>
      </c>
      <c r="B71" s="1" t="str">
        <f>_xlfn.CONCAT("p", REPT(0,4-LEN(A71)),A71, "_", _xlfn.XLOOKUP(N71,country_code_lookup!$A$1:$A$247,country_code_lookup!$C$1:$C$247))</f>
        <v>p0070_MMR</v>
      </c>
      <c r="C71" s="6" t="s">
        <v>503</v>
      </c>
      <c r="D71" s="6" t="s">
        <v>963</v>
      </c>
      <c r="E71" s="6"/>
      <c r="F71" s="6"/>
      <c r="G71" s="6" t="s">
        <v>503</v>
      </c>
      <c r="H71" s="6" t="s">
        <v>1108</v>
      </c>
      <c r="I71" s="6" t="s">
        <v>1281</v>
      </c>
      <c r="J71" s="6">
        <v>0</v>
      </c>
      <c r="K71" s="6"/>
      <c r="L71" s="6">
        <v>1984</v>
      </c>
      <c r="M71" s="6">
        <v>1999</v>
      </c>
      <c r="N71" s="6" t="s">
        <v>18</v>
      </c>
      <c r="O71" s="6" t="s">
        <v>12</v>
      </c>
      <c r="P71" s="6" t="str">
        <f t="shared" si="2"/>
        <v>AsiaMyanmarSittang</v>
      </c>
      <c r="Q71" s="6">
        <v>2000</v>
      </c>
      <c r="R71" s="6" t="s">
        <v>80</v>
      </c>
      <c r="S71" s="6"/>
      <c r="T71" s="6" t="s">
        <v>62</v>
      </c>
      <c r="U71" s="6"/>
      <c r="V71" s="6"/>
      <c r="W71" s="6"/>
      <c r="X71" s="6"/>
      <c r="Y71" s="6"/>
      <c r="Z71" s="6"/>
      <c r="AA71" s="6"/>
      <c r="AB71" s="6" t="s">
        <v>56</v>
      </c>
      <c r="AC71" s="6">
        <v>133</v>
      </c>
      <c r="AD71" s="6" t="s">
        <v>110</v>
      </c>
      <c r="AE71" s="6" t="s">
        <v>83</v>
      </c>
      <c r="AF71" s="6" t="s">
        <v>2370</v>
      </c>
    </row>
    <row r="72" spans="1:32" x14ac:dyDescent="0.2">
      <c r="A72" s="1">
        <v>71</v>
      </c>
      <c r="B72" s="1" t="str">
        <f>_xlfn.CONCAT("p", REPT(0,4-LEN(A72)),A72, "_", _xlfn.XLOOKUP(N72,country_code_lookup!$A$1:$A$247,country_code_lookup!$C$1:$C$247))</f>
        <v>p0071_MMR</v>
      </c>
      <c r="C72" s="6" t="s">
        <v>499</v>
      </c>
      <c r="D72" s="6"/>
      <c r="E72" s="6"/>
      <c r="F72" s="6"/>
      <c r="G72" s="6" t="s">
        <v>499</v>
      </c>
      <c r="H72" s="6" t="s">
        <v>1105</v>
      </c>
      <c r="I72" s="6" t="s">
        <v>1278</v>
      </c>
      <c r="J72" s="6">
        <v>0</v>
      </c>
      <c r="K72" s="6"/>
      <c r="L72" s="6">
        <v>1984</v>
      </c>
      <c r="M72" s="6">
        <v>2014</v>
      </c>
      <c r="N72" s="6" t="s">
        <v>18</v>
      </c>
      <c r="O72" s="6" t="s">
        <v>12</v>
      </c>
      <c r="P72" s="6" t="str">
        <f t="shared" si="2"/>
        <v>AsiaMyanmarSittang East</v>
      </c>
      <c r="Q72" s="6">
        <v>2015</v>
      </c>
      <c r="R72" s="6" t="s">
        <v>80</v>
      </c>
      <c r="S72" s="6"/>
      <c r="T72" s="6" t="s">
        <v>62</v>
      </c>
      <c r="U72" s="6" t="s">
        <v>56</v>
      </c>
      <c r="V72" s="6"/>
      <c r="W72" s="6"/>
      <c r="X72" s="6"/>
      <c r="Y72" s="6"/>
      <c r="Z72" s="6"/>
      <c r="AA72" s="6"/>
      <c r="AB72" s="6"/>
      <c r="AC72" s="6"/>
      <c r="AD72" s="6"/>
      <c r="AE72" s="6"/>
      <c r="AF72" s="6" t="s">
        <v>501</v>
      </c>
    </row>
    <row r="73" spans="1:32" x14ac:dyDescent="0.2">
      <c r="A73" s="1">
        <v>72</v>
      </c>
      <c r="B73" s="1" t="str">
        <f>_xlfn.CONCAT("p", REPT(0,4-LEN(A73)),A73, "_", _xlfn.XLOOKUP(N73,country_code_lookup!$A$1:$A$247,country_code_lookup!$C$1:$C$247))</f>
        <v>p0072_MMR</v>
      </c>
      <c r="C73" s="6" t="s">
        <v>17</v>
      </c>
      <c r="D73" s="6"/>
      <c r="E73" s="6"/>
      <c r="F73" s="6"/>
      <c r="G73" s="6" t="s">
        <v>17</v>
      </c>
      <c r="H73" s="6" t="s">
        <v>1097</v>
      </c>
      <c r="I73" s="6" t="s">
        <v>1270</v>
      </c>
      <c r="J73" s="6">
        <v>0</v>
      </c>
      <c r="K73" s="6"/>
      <c r="L73" s="6">
        <v>1984</v>
      </c>
      <c r="M73" s="6">
        <v>2012</v>
      </c>
      <c r="N73" s="6" t="s">
        <v>18</v>
      </c>
      <c r="O73" s="6" t="s">
        <v>12</v>
      </c>
      <c r="P73" s="6" t="str">
        <f t="shared" si="2"/>
        <v>AsiaMyanmarTheinkun</v>
      </c>
      <c r="Q73" s="6">
        <v>2013</v>
      </c>
      <c r="R73" s="6" t="s">
        <v>79</v>
      </c>
      <c r="S73" s="6"/>
      <c r="T73" s="6" t="s">
        <v>56</v>
      </c>
      <c r="U73" s="6" t="s">
        <v>62</v>
      </c>
      <c r="V73" s="6"/>
      <c r="W73" s="6"/>
      <c r="X73" s="6" t="s">
        <v>56</v>
      </c>
      <c r="Y73" s="6"/>
      <c r="Z73" s="6"/>
      <c r="AA73" s="6"/>
      <c r="AB73" s="6"/>
      <c r="AC73" s="6"/>
      <c r="AD73" s="6"/>
      <c r="AE73" s="6"/>
      <c r="AF73" s="6"/>
    </row>
    <row r="74" spans="1:32" x14ac:dyDescent="0.2">
      <c r="A74" s="1">
        <v>73</v>
      </c>
      <c r="B74" s="1" t="str">
        <f>_xlfn.CONCAT("p", REPT(0,4-LEN(A74)),A74, "_", _xlfn.XLOOKUP(N74,country_code_lookup!$A$1:$A$247,country_code_lookup!$C$1:$C$247))</f>
        <v>p0073_MMR</v>
      </c>
      <c r="C74" s="6" t="s">
        <v>521</v>
      </c>
      <c r="D74" s="6" t="s">
        <v>519</v>
      </c>
      <c r="E74" s="6"/>
      <c r="F74" s="6"/>
      <c r="G74" s="6" t="s">
        <v>521</v>
      </c>
      <c r="H74" s="6" t="s">
        <v>1111</v>
      </c>
      <c r="I74" s="6" t="s">
        <v>1284</v>
      </c>
      <c r="J74" s="6">
        <v>0</v>
      </c>
      <c r="K74" s="6"/>
      <c r="L74" s="6">
        <v>1984</v>
      </c>
      <c r="M74" s="6">
        <v>1993</v>
      </c>
      <c r="N74" s="6" t="s">
        <v>18</v>
      </c>
      <c r="O74" s="6" t="s">
        <v>12</v>
      </c>
      <c r="P74" s="6" t="str">
        <f t="shared" si="2"/>
        <v>AsiaMyanmarUyu</v>
      </c>
      <c r="Q74" s="6">
        <v>1994</v>
      </c>
      <c r="R74" s="6" t="s">
        <v>80</v>
      </c>
      <c r="S74" s="6"/>
      <c r="T74" s="6" t="s">
        <v>62</v>
      </c>
      <c r="U74" s="6" t="s">
        <v>56</v>
      </c>
      <c r="V74" s="6"/>
      <c r="W74" s="6"/>
      <c r="X74" s="6"/>
      <c r="Y74" s="6"/>
      <c r="Z74" s="6"/>
      <c r="AA74" s="6"/>
      <c r="AB74" s="6" t="s">
        <v>56</v>
      </c>
      <c r="AC74" s="6">
        <v>186</v>
      </c>
      <c r="AD74" s="6" t="s">
        <v>110</v>
      </c>
      <c r="AE74" s="6" t="s">
        <v>83</v>
      </c>
      <c r="AF74" s="6" t="s">
        <v>522</v>
      </c>
    </row>
    <row r="75" spans="1:32" x14ac:dyDescent="0.2">
      <c r="A75" s="1">
        <v>74</v>
      </c>
      <c r="B75" s="1" t="str">
        <f>_xlfn.CONCAT("p", REPT(0,4-LEN(A75)),A75, "_", _xlfn.XLOOKUP(N75,country_code_lookup!$A$1:$A$247,country_code_lookup!$C$1:$C$247))</f>
        <v>p0074_MMR</v>
      </c>
      <c r="C75" s="6" t="s">
        <v>519</v>
      </c>
      <c r="D75" s="6" t="s">
        <v>533</v>
      </c>
      <c r="E75" s="6"/>
      <c r="F75" s="6"/>
      <c r="G75" s="6" t="s">
        <v>519</v>
      </c>
      <c r="H75" s="6" t="s">
        <v>1110</v>
      </c>
      <c r="I75" s="6" t="s">
        <v>1283</v>
      </c>
      <c r="J75" s="6">
        <v>0</v>
      </c>
      <c r="K75" s="6"/>
      <c r="L75" s="6">
        <v>1984</v>
      </c>
      <c r="M75" s="6">
        <v>1991</v>
      </c>
      <c r="N75" s="6" t="s">
        <v>18</v>
      </c>
      <c r="O75" s="6" t="s">
        <v>12</v>
      </c>
      <c r="P75" s="6" t="str">
        <f t="shared" si="2"/>
        <v>AsiaMyanmarUyu North</v>
      </c>
      <c r="Q75" s="6">
        <v>1992</v>
      </c>
      <c r="R75" s="6" t="s">
        <v>80</v>
      </c>
      <c r="S75" s="6"/>
      <c r="T75" s="6" t="s">
        <v>56</v>
      </c>
      <c r="U75" s="6" t="s">
        <v>56</v>
      </c>
      <c r="V75" s="6"/>
      <c r="W75" s="6"/>
      <c r="X75" s="6"/>
      <c r="Y75" s="6"/>
      <c r="Z75" s="6"/>
      <c r="AA75" s="6"/>
      <c r="AB75" s="6"/>
      <c r="AC75" s="6"/>
      <c r="AD75" s="6"/>
      <c r="AE75" s="6"/>
      <c r="AF75" s="6" t="s">
        <v>520</v>
      </c>
    </row>
    <row r="76" spans="1:32" x14ac:dyDescent="0.2">
      <c r="A76" s="1">
        <v>75</v>
      </c>
      <c r="B76" s="1" t="str">
        <f>_xlfn.CONCAT("p", REPT(0,4-LEN(A76)),A76, "_", _xlfn.XLOOKUP(N76,country_code_lookup!$A$1:$A$247,country_code_lookup!$C$1:$C$247))</f>
        <v>p0075_RUS</v>
      </c>
      <c r="C76" s="6" t="s">
        <v>600</v>
      </c>
      <c r="D76" s="6"/>
      <c r="E76" s="6"/>
      <c r="F76" s="6"/>
      <c r="G76" s="6" t="s">
        <v>600</v>
      </c>
      <c r="H76" s="6" t="s">
        <v>1122</v>
      </c>
      <c r="I76" s="6" t="s">
        <v>1296</v>
      </c>
      <c r="J76" s="6">
        <v>0</v>
      </c>
      <c r="K76" s="6">
        <v>46</v>
      </c>
      <c r="L76" s="6">
        <v>1984</v>
      </c>
      <c r="M76" s="6">
        <v>2021</v>
      </c>
      <c r="N76" s="6" t="s">
        <v>632</v>
      </c>
      <c r="O76" s="6" t="s">
        <v>12</v>
      </c>
      <c r="P76" s="6" t="str">
        <f t="shared" si="2"/>
        <v>AsiaRussiaBolshoy</v>
      </c>
      <c r="Q76" s="6">
        <v>1980</v>
      </c>
      <c r="R76" s="6" t="s">
        <v>79</v>
      </c>
      <c r="S76" s="6"/>
      <c r="T76" s="6" t="s">
        <v>56</v>
      </c>
      <c r="U76" s="6" t="s">
        <v>56</v>
      </c>
      <c r="V76" s="6"/>
      <c r="W76" s="6"/>
      <c r="X76" s="6" t="s">
        <v>56</v>
      </c>
      <c r="Y76" s="6">
        <v>46</v>
      </c>
      <c r="Z76" s="6" t="s">
        <v>110</v>
      </c>
      <c r="AA76" s="6"/>
      <c r="AB76" s="6"/>
      <c r="AC76" s="6"/>
      <c r="AD76" s="6"/>
      <c r="AE76" s="6"/>
      <c r="AF76" s="6" t="s">
        <v>599</v>
      </c>
    </row>
    <row r="77" spans="1:32" x14ac:dyDescent="0.2">
      <c r="A77" s="1">
        <v>76</v>
      </c>
      <c r="B77" s="1" t="str">
        <f>_xlfn.CONCAT("p", REPT(0,4-LEN(A77)),A77, "_", _xlfn.XLOOKUP(N77,country_code_lookup!$A$1:$A$247,country_code_lookup!$C$1:$C$247))</f>
        <v>p0076_RUS</v>
      </c>
      <c r="C77" s="6" t="s">
        <v>601</v>
      </c>
      <c r="D77" s="6" t="s">
        <v>600</v>
      </c>
      <c r="E77" s="6"/>
      <c r="F77" s="6"/>
      <c r="G77" s="6" t="s">
        <v>601</v>
      </c>
      <c r="H77" s="6" t="s">
        <v>1326</v>
      </c>
      <c r="I77" s="6" t="s">
        <v>1327</v>
      </c>
      <c r="J77" s="6">
        <v>0</v>
      </c>
      <c r="K77" s="6">
        <v>46</v>
      </c>
      <c r="L77" s="6">
        <v>1984</v>
      </c>
      <c r="M77" s="6">
        <v>2021</v>
      </c>
      <c r="N77" s="6" t="s">
        <v>632</v>
      </c>
      <c r="O77" s="6" t="s">
        <v>12</v>
      </c>
      <c r="P77" s="6" t="str">
        <f t="shared" si="2"/>
        <v>AsiaRussiaBolshoy Partizansk</v>
      </c>
      <c r="Q77" s="6">
        <v>1980</v>
      </c>
      <c r="R77" s="6" t="s">
        <v>79</v>
      </c>
      <c r="S77" s="6"/>
      <c r="T77" s="6" t="s">
        <v>62</v>
      </c>
      <c r="U77" s="6" t="s">
        <v>56</v>
      </c>
      <c r="V77" s="6"/>
      <c r="W77" s="6"/>
      <c r="X77" s="6"/>
      <c r="Y77" s="6"/>
      <c r="Z77" s="6"/>
      <c r="AA77" s="6"/>
      <c r="AB77" s="6" t="s">
        <v>56</v>
      </c>
      <c r="AC77" s="6">
        <v>68</v>
      </c>
      <c r="AD77" s="6" t="s">
        <v>110</v>
      </c>
      <c r="AE77" s="6" t="s">
        <v>83</v>
      </c>
      <c r="AF77" s="6" t="s">
        <v>599</v>
      </c>
    </row>
    <row r="78" spans="1:32" x14ac:dyDescent="0.2">
      <c r="A78" s="1">
        <v>77</v>
      </c>
      <c r="B78" s="1" t="str">
        <f>_xlfn.CONCAT("p", REPT(0,4-LEN(A78)),A78, "_", _xlfn.XLOOKUP(N78,country_code_lookup!$A$1:$A$247,country_code_lookup!$C$1:$C$247))</f>
        <v>p0077_RUS</v>
      </c>
      <c r="C78" s="6" t="s">
        <v>749</v>
      </c>
      <c r="D78" s="6"/>
      <c r="E78" s="6"/>
      <c r="F78" s="6"/>
      <c r="G78" s="6" t="s">
        <v>749</v>
      </c>
      <c r="H78" s="6" t="s">
        <v>1121</v>
      </c>
      <c r="I78" s="6" t="s">
        <v>1295</v>
      </c>
      <c r="J78" s="6">
        <v>0</v>
      </c>
      <c r="K78" s="6">
        <v>95</v>
      </c>
      <c r="L78" s="6">
        <v>1984</v>
      </c>
      <c r="M78" s="6">
        <v>2021</v>
      </c>
      <c r="N78" s="6" t="s">
        <v>632</v>
      </c>
      <c r="O78" s="6" t="s">
        <v>12</v>
      </c>
      <c r="P78" s="6" t="str">
        <f t="shared" si="2"/>
        <v>AsiaRussiaKoryak Plateau</v>
      </c>
      <c r="Q78" s="6">
        <v>1996</v>
      </c>
      <c r="R78" s="6" t="s">
        <v>80</v>
      </c>
      <c r="S78" s="6"/>
      <c r="T78" s="6" t="s">
        <v>62</v>
      </c>
      <c r="U78" s="6" t="s">
        <v>56</v>
      </c>
      <c r="V78" s="6"/>
      <c r="W78" s="6"/>
      <c r="X78" s="6" t="s">
        <v>56</v>
      </c>
      <c r="Y78" s="6">
        <v>95</v>
      </c>
      <c r="Z78" s="6" t="s">
        <v>110</v>
      </c>
      <c r="AA78" s="6"/>
      <c r="AB78" s="6" t="s">
        <v>56</v>
      </c>
      <c r="AC78" s="6">
        <v>95</v>
      </c>
      <c r="AD78" s="6" t="s">
        <v>110</v>
      </c>
      <c r="AE78" s="6"/>
      <c r="AF78" s="6" t="s">
        <v>750</v>
      </c>
    </row>
    <row r="79" spans="1:32" x14ac:dyDescent="0.2">
      <c r="A79" s="1">
        <v>78</v>
      </c>
      <c r="B79" s="1" t="str">
        <f>_xlfn.CONCAT("p", REPT(0,4-LEN(A79)),A79, "_", _xlfn.XLOOKUP(N79,country_code_lookup!$A$1:$A$247,country_code_lookup!$C$1:$C$247))</f>
        <v>p0078_RUS</v>
      </c>
      <c r="C79" s="6" t="s">
        <v>598</v>
      </c>
      <c r="D79" s="6"/>
      <c r="E79" s="6"/>
      <c r="F79" s="6"/>
      <c r="G79" s="6" t="s">
        <v>598</v>
      </c>
      <c r="H79" s="6" t="s">
        <v>1123</v>
      </c>
      <c r="I79" s="6" t="s">
        <v>1297</v>
      </c>
      <c r="J79" s="6">
        <v>0</v>
      </c>
      <c r="K79" s="6"/>
      <c r="L79" s="6">
        <v>1984</v>
      </c>
      <c r="M79" s="6">
        <v>2005</v>
      </c>
      <c r="N79" s="6" t="s">
        <v>632</v>
      </c>
      <c r="O79" s="6" t="s">
        <v>12</v>
      </c>
      <c r="P79" s="6" t="str">
        <f t="shared" si="2"/>
        <v>AsiaRussiaYenisei Novaya</v>
      </c>
      <c r="Q79" s="6">
        <v>1980</v>
      </c>
      <c r="R79" s="6" t="s">
        <v>79</v>
      </c>
      <c r="S79" s="6"/>
      <c r="T79" s="6" t="s">
        <v>62</v>
      </c>
      <c r="U79" s="6" t="s">
        <v>56</v>
      </c>
      <c r="V79" s="6"/>
      <c r="W79" s="6"/>
      <c r="X79" s="6"/>
      <c r="Y79" s="6"/>
      <c r="Z79" s="6"/>
      <c r="AA79" s="6"/>
      <c r="AB79" s="6"/>
      <c r="AC79" s="6"/>
      <c r="AD79" s="6"/>
      <c r="AE79" s="6"/>
      <c r="AF79" s="6" t="s">
        <v>599</v>
      </c>
    </row>
    <row r="80" spans="1:32" x14ac:dyDescent="0.2">
      <c r="A80" s="1">
        <v>79</v>
      </c>
      <c r="B80" s="1" t="str">
        <f>_xlfn.CONCAT("p", REPT(0,4-LEN(A80)),A80, "_", _xlfn.XLOOKUP(N80,country_code_lookup!$A$1:$A$247,country_code_lookup!$C$1:$C$247))</f>
        <v>p0079_RUS</v>
      </c>
      <c r="C80" s="6" t="s">
        <v>602</v>
      </c>
      <c r="D80" s="6"/>
      <c r="E80" s="6"/>
      <c r="F80" s="6"/>
      <c r="G80" s="6" t="s">
        <v>598</v>
      </c>
      <c r="H80" s="6" t="s">
        <v>1329</v>
      </c>
      <c r="I80" s="6" t="s">
        <v>1330</v>
      </c>
      <c r="J80" s="6">
        <v>0</v>
      </c>
      <c r="K80" s="6"/>
      <c r="L80" s="6">
        <v>1984</v>
      </c>
      <c r="M80" s="6">
        <v>2010</v>
      </c>
      <c r="N80" s="6" t="s">
        <v>632</v>
      </c>
      <c r="O80" s="6" t="s">
        <v>12</v>
      </c>
      <c r="P80" s="6" t="str">
        <f t="shared" si="2"/>
        <v>AsiaRussiaYenisei Yuzhno</v>
      </c>
      <c r="Q80" s="6">
        <v>1980</v>
      </c>
      <c r="R80" s="6" t="s">
        <v>79</v>
      </c>
      <c r="S80" s="6"/>
      <c r="T80" s="6" t="s">
        <v>62</v>
      </c>
      <c r="U80" s="6" t="s">
        <v>56</v>
      </c>
      <c r="V80" s="6"/>
      <c r="W80" s="6"/>
      <c r="X80" s="6"/>
      <c r="Y80" s="6"/>
      <c r="Z80" s="6"/>
      <c r="AA80" s="6"/>
      <c r="AB80" s="6"/>
      <c r="AC80" s="6"/>
      <c r="AD80" s="6"/>
      <c r="AE80" s="6"/>
      <c r="AF80" s="6" t="s">
        <v>599</v>
      </c>
    </row>
    <row r="81" spans="1:32" x14ac:dyDescent="0.2">
      <c r="A81" s="1">
        <v>80</v>
      </c>
      <c r="B81" s="1" t="str">
        <f>_xlfn.CONCAT("p", REPT(0,4-LEN(A81)),A81, "_", _xlfn.XLOOKUP(N81,country_code_lookup!$A$1:$A$247,country_code_lookup!$C$1:$C$247))</f>
        <v>p0080_HND</v>
      </c>
      <c r="C81" s="6" t="s">
        <v>487</v>
      </c>
      <c r="D81" s="6"/>
      <c r="E81" s="6"/>
      <c r="F81" s="6"/>
      <c r="G81" s="6" t="s">
        <v>487</v>
      </c>
      <c r="H81" s="6" t="s">
        <v>1044</v>
      </c>
      <c r="I81" s="6" t="s">
        <v>1216</v>
      </c>
      <c r="J81" s="6">
        <v>0</v>
      </c>
      <c r="K81" s="6"/>
      <c r="L81" s="6">
        <v>1984</v>
      </c>
      <c r="M81" s="6">
        <v>2010</v>
      </c>
      <c r="N81" s="6" t="s">
        <v>630</v>
      </c>
      <c r="O81" s="6" t="s">
        <v>631</v>
      </c>
      <c r="P81" s="6" t="str">
        <f t="shared" si="2"/>
        <v>North AmericaHondurasGuayape</v>
      </c>
      <c r="Q81" s="6">
        <v>2012</v>
      </c>
      <c r="R81" s="6" t="s">
        <v>80</v>
      </c>
      <c r="S81" s="6"/>
      <c r="T81" s="6" t="s">
        <v>56</v>
      </c>
      <c r="U81" s="6" t="s">
        <v>62</v>
      </c>
      <c r="V81" s="6"/>
      <c r="W81" s="6"/>
      <c r="X81" s="6"/>
      <c r="Y81" s="6"/>
      <c r="Z81" s="6"/>
      <c r="AA81" s="6"/>
      <c r="AB81" s="6"/>
      <c r="AC81" s="6"/>
      <c r="AD81" s="6"/>
      <c r="AE81" s="6"/>
      <c r="AF81" s="6" t="s">
        <v>488</v>
      </c>
    </row>
    <row r="82" spans="1:32" x14ac:dyDescent="0.2">
      <c r="A82" s="1">
        <v>81</v>
      </c>
      <c r="B82" s="1" t="str">
        <f>_xlfn.CONCAT("p", REPT(0,4-LEN(A82)),A82, "_", _xlfn.XLOOKUP(N82,country_code_lookup!$A$1:$A$247,country_code_lookup!$C$1:$C$247))</f>
        <v>p0081_IDN</v>
      </c>
      <c r="C82" s="6" t="s">
        <v>311</v>
      </c>
      <c r="D82" s="6"/>
      <c r="E82" s="6"/>
      <c r="F82" s="6"/>
      <c r="G82" s="6" t="s">
        <v>311</v>
      </c>
      <c r="H82" s="6" t="s">
        <v>1045</v>
      </c>
      <c r="I82" s="6" t="s">
        <v>1217</v>
      </c>
      <c r="J82" s="6">
        <v>0</v>
      </c>
      <c r="K82" s="6"/>
      <c r="L82" s="6">
        <v>1984</v>
      </c>
      <c r="M82" s="6">
        <v>2015</v>
      </c>
      <c r="N82" s="6" t="s">
        <v>82</v>
      </c>
      <c r="O82" s="6" t="s">
        <v>73</v>
      </c>
      <c r="P82" s="6" t="str">
        <f t="shared" si="2"/>
        <v>OceaniaIndonesiaAlue Tho</v>
      </c>
      <c r="Q82" s="6">
        <v>2016</v>
      </c>
      <c r="R82" s="6" t="s">
        <v>79</v>
      </c>
      <c r="S82" s="6"/>
      <c r="T82" s="6" t="s">
        <v>62</v>
      </c>
      <c r="U82" s="6" t="s">
        <v>56</v>
      </c>
      <c r="V82" s="6">
        <v>45</v>
      </c>
      <c r="W82" s="6" t="s">
        <v>76</v>
      </c>
      <c r="X82" s="6" t="s">
        <v>62</v>
      </c>
      <c r="Y82" s="6"/>
      <c r="Z82" s="6"/>
      <c r="AA82" s="6"/>
      <c r="AB82" s="6"/>
      <c r="AC82" s="6"/>
      <c r="AD82" s="6"/>
      <c r="AE82" s="6"/>
      <c r="AF82" s="6" t="s">
        <v>312</v>
      </c>
    </row>
    <row r="83" spans="1:32" x14ac:dyDescent="0.2">
      <c r="A83" s="1">
        <v>82</v>
      </c>
      <c r="B83" s="1" t="str">
        <f>_xlfn.CONCAT("p", REPT(0,4-LEN(A83)),A83, "_", _xlfn.XLOOKUP(N83,country_code_lookup!$A$1:$A$247,country_code_lookup!$C$1:$C$247))</f>
        <v>p0082_IDN</v>
      </c>
      <c r="C83" s="6" t="s">
        <v>113</v>
      </c>
      <c r="D83" s="6" t="s">
        <v>112</v>
      </c>
      <c r="E83" s="6"/>
      <c r="F83" s="6"/>
      <c r="G83" s="6" t="s">
        <v>113</v>
      </c>
      <c r="H83" s="6" t="s">
        <v>1046</v>
      </c>
      <c r="I83" s="6" t="s">
        <v>1218</v>
      </c>
      <c r="J83" s="6">
        <v>0</v>
      </c>
      <c r="K83" s="6"/>
      <c r="L83" s="6">
        <v>1984</v>
      </c>
      <c r="M83" s="6">
        <v>2002</v>
      </c>
      <c r="N83" s="6" t="s">
        <v>82</v>
      </c>
      <c r="O83" s="6" t="s">
        <v>73</v>
      </c>
      <c r="P83" s="6" t="str">
        <f t="shared" si="2"/>
        <v>OceaniaIndonesiaBatang Asai</v>
      </c>
      <c r="Q83" s="6">
        <v>2002</v>
      </c>
      <c r="R83" s="6" t="s">
        <v>79</v>
      </c>
      <c r="S83" s="6"/>
      <c r="T83" s="6" t="s">
        <v>62</v>
      </c>
      <c r="U83" s="6" t="s">
        <v>56</v>
      </c>
      <c r="V83" s="6"/>
      <c r="W83" s="6"/>
      <c r="X83" s="6" t="s">
        <v>103</v>
      </c>
      <c r="Y83" s="6">
        <v>93</v>
      </c>
      <c r="Z83" s="6" t="s">
        <v>110</v>
      </c>
      <c r="AA83" s="6">
        <v>2017</v>
      </c>
      <c r="AB83" s="6" t="s">
        <v>56</v>
      </c>
      <c r="AC83" s="6">
        <v>52</v>
      </c>
      <c r="AD83" s="6" t="s">
        <v>110</v>
      </c>
      <c r="AE83" s="6" t="s">
        <v>83</v>
      </c>
      <c r="AF83" s="6" t="s">
        <v>584</v>
      </c>
    </row>
    <row r="84" spans="1:32" x14ac:dyDescent="0.2">
      <c r="A84" s="1">
        <v>83</v>
      </c>
      <c r="B84" s="1" t="str">
        <f>_xlfn.CONCAT("p", REPT(0,4-LEN(A84)),A84, "_", _xlfn.XLOOKUP(N84,country_code_lookup!$A$1:$A$247,country_code_lookup!$C$1:$C$247))</f>
        <v>p0083_IDN</v>
      </c>
      <c r="C84" s="6" t="s">
        <v>116</v>
      </c>
      <c r="D84" s="6"/>
      <c r="E84" s="6"/>
      <c r="F84" s="6"/>
      <c r="G84" s="6" t="s">
        <v>116</v>
      </c>
      <c r="H84" s="6" t="s">
        <v>1048</v>
      </c>
      <c r="I84" s="6" t="s">
        <v>1220</v>
      </c>
      <c r="J84" s="6">
        <v>205</v>
      </c>
      <c r="K84" s="6"/>
      <c r="L84" s="6">
        <v>1984</v>
      </c>
      <c r="M84" s="6">
        <v>2004</v>
      </c>
      <c r="N84" s="6" t="s">
        <v>82</v>
      </c>
      <c r="O84" s="6" t="s">
        <v>73</v>
      </c>
      <c r="P84" s="6" t="str">
        <f t="shared" si="2"/>
        <v>OceaniaIndonesiaBatang Hari</v>
      </c>
      <c r="Q84" s="6">
        <v>2005</v>
      </c>
      <c r="R84" s="6" t="s">
        <v>79</v>
      </c>
      <c r="S84" s="6"/>
      <c r="T84" s="6" t="s">
        <v>56</v>
      </c>
      <c r="U84" s="6" t="s">
        <v>56</v>
      </c>
      <c r="V84" s="6"/>
      <c r="W84" s="6"/>
      <c r="X84" s="6"/>
      <c r="Y84" s="6"/>
      <c r="Z84" s="6"/>
      <c r="AA84" s="6"/>
      <c r="AB84" s="6" t="s">
        <v>56</v>
      </c>
      <c r="AC84" s="6">
        <v>205</v>
      </c>
      <c r="AD84" s="6" t="s">
        <v>110</v>
      </c>
      <c r="AE84" s="6"/>
      <c r="AF84" s="6" t="s">
        <v>579</v>
      </c>
    </row>
    <row r="85" spans="1:32" x14ac:dyDescent="0.2">
      <c r="A85" s="1">
        <v>84</v>
      </c>
      <c r="B85" s="1" t="str">
        <f>_xlfn.CONCAT("p", REPT(0,4-LEN(A85)),A85, "_", _xlfn.XLOOKUP(N85,country_code_lookup!$A$1:$A$247,country_code_lookup!$C$1:$C$247))</f>
        <v>p0084_IDN</v>
      </c>
      <c r="C85" s="6" t="s">
        <v>112</v>
      </c>
      <c r="D85" s="6" t="s">
        <v>116</v>
      </c>
      <c r="E85" s="6"/>
      <c r="F85" s="6"/>
      <c r="G85" s="6" t="s">
        <v>112</v>
      </c>
      <c r="H85" s="6" t="s">
        <v>1051</v>
      </c>
      <c r="I85" s="6" t="s">
        <v>1235</v>
      </c>
      <c r="J85" s="6">
        <v>0</v>
      </c>
      <c r="K85" s="6"/>
      <c r="L85" s="6">
        <v>1984</v>
      </c>
      <c r="M85" s="6">
        <v>2001</v>
      </c>
      <c r="N85" s="6" t="s">
        <v>82</v>
      </c>
      <c r="O85" s="6" t="s">
        <v>73</v>
      </c>
      <c r="P85" s="6" t="str">
        <f t="shared" si="2"/>
        <v>OceaniaIndonesiaBatang Hari A</v>
      </c>
      <c r="Q85" s="6">
        <v>2002</v>
      </c>
      <c r="R85" s="6" t="s">
        <v>79</v>
      </c>
      <c r="S85" s="6"/>
      <c r="T85" s="6" t="s">
        <v>56</v>
      </c>
      <c r="U85" s="6" t="s">
        <v>56</v>
      </c>
      <c r="V85" s="6"/>
      <c r="W85" s="6"/>
      <c r="X85" s="6"/>
      <c r="Y85" s="6"/>
      <c r="Z85" s="6"/>
      <c r="AA85" s="6"/>
      <c r="AB85" s="6" t="s">
        <v>56</v>
      </c>
      <c r="AC85" s="6">
        <v>476</v>
      </c>
      <c r="AD85" s="6" t="s">
        <v>110</v>
      </c>
      <c r="AE85" s="6" t="s">
        <v>83</v>
      </c>
      <c r="AF85" s="6" t="s">
        <v>583</v>
      </c>
    </row>
    <row r="86" spans="1:32" x14ac:dyDescent="0.2">
      <c r="A86" s="1">
        <v>85</v>
      </c>
      <c r="B86" s="1" t="str">
        <f>_xlfn.CONCAT("p", REPT(0,4-LEN(A86)),A86, "_", _xlfn.XLOOKUP(N86,country_code_lookup!$A$1:$A$247,country_code_lookup!$C$1:$C$247))</f>
        <v>p0085_IDN</v>
      </c>
      <c r="C86" s="6" t="s">
        <v>114</v>
      </c>
      <c r="D86" s="6" t="s">
        <v>116</v>
      </c>
      <c r="E86" s="6"/>
      <c r="F86" s="6"/>
      <c r="G86" s="6" t="s">
        <v>114</v>
      </c>
      <c r="H86" s="6" t="s">
        <v>1050</v>
      </c>
      <c r="I86" s="6" t="s">
        <v>1222</v>
      </c>
      <c r="J86" s="6">
        <v>0</v>
      </c>
      <c r="K86" s="6"/>
      <c r="L86" s="6">
        <v>1984</v>
      </c>
      <c r="M86" s="6">
        <v>2000</v>
      </c>
      <c r="N86" s="6" t="s">
        <v>82</v>
      </c>
      <c r="O86" s="6" t="s">
        <v>73</v>
      </c>
      <c r="P86" s="6" t="str">
        <f t="shared" si="2"/>
        <v>OceaniaIndonesiaBatang Hari B</v>
      </c>
      <c r="Q86" s="6">
        <v>2000</v>
      </c>
      <c r="R86" s="6" t="s">
        <v>79</v>
      </c>
      <c r="S86" s="6"/>
      <c r="T86" s="6" t="s">
        <v>62</v>
      </c>
      <c r="U86" s="6" t="s">
        <v>56</v>
      </c>
      <c r="V86" s="6"/>
      <c r="W86" s="6"/>
      <c r="X86" s="6"/>
      <c r="Y86" s="6"/>
      <c r="Z86" s="6"/>
      <c r="AA86" s="6"/>
      <c r="AB86" s="6" t="s">
        <v>56</v>
      </c>
      <c r="AC86" s="6">
        <v>401</v>
      </c>
      <c r="AD86" s="6" t="s">
        <v>110</v>
      </c>
      <c r="AE86" s="6" t="s">
        <v>83</v>
      </c>
      <c r="AF86" s="6" t="s">
        <v>583</v>
      </c>
    </row>
    <row r="87" spans="1:32" x14ac:dyDescent="0.2">
      <c r="A87" s="1">
        <v>86</v>
      </c>
      <c r="B87" s="1" t="str">
        <f>_xlfn.CONCAT("p", REPT(0,4-LEN(A87)),A87, "_", _xlfn.XLOOKUP(N87,country_code_lookup!$A$1:$A$247,country_code_lookup!$C$1:$C$247))</f>
        <v>p0086_IDN</v>
      </c>
      <c r="C87" s="6" t="s">
        <v>567</v>
      </c>
      <c r="D87" s="6"/>
      <c r="E87" s="6"/>
      <c r="F87" s="6"/>
      <c r="G87" s="6" t="s">
        <v>567</v>
      </c>
      <c r="H87" s="6" t="s">
        <v>1047</v>
      </c>
      <c r="I87" s="6" t="s">
        <v>1219</v>
      </c>
      <c r="J87" s="6">
        <v>15</v>
      </c>
      <c r="K87" s="6"/>
      <c r="L87" s="6">
        <v>1984</v>
      </c>
      <c r="M87" s="6">
        <v>2005</v>
      </c>
      <c r="N87" s="6" t="s">
        <v>82</v>
      </c>
      <c r="O87" s="6" t="s">
        <v>73</v>
      </c>
      <c r="P87" s="6" t="str">
        <f t="shared" si="2"/>
        <v>OceaniaIndonesiaBatang Hari Bedaro</v>
      </c>
      <c r="Q87" s="6">
        <v>2005</v>
      </c>
      <c r="R87" s="6" t="s">
        <v>79</v>
      </c>
      <c r="S87" s="6"/>
      <c r="T87" s="6" t="s">
        <v>56</v>
      </c>
      <c r="U87" s="6" t="s">
        <v>56</v>
      </c>
      <c r="V87" s="6"/>
      <c r="W87" s="6"/>
      <c r="X87" s="6"/>
      <c r="Y87" s="6"/>
      <c r="Z87" s="6"/>
      <c r="AA87" s="6"/>
      <c r="AB87" s="6" t="s">
        <v>56</v>
      </c>
      <c r="AC87" s="6">
        <v>15</v>
      </c>
      <c r="AD87" s="6" t="s">
        <v>110</v>
      </c>
      <c r="AE87" s="6"/>
      <c r="AF87" s="6" t="s">
        <v>568</v>
      </c>
    </row>
    <row r="88" spans="1:32" x14ac:dyDescent="0.2">
      <c r="A88" s="1">
        <v>87</v>
      </c>
      <c r="B88" s="1" t="str">
        <f>_xlfn.CONCAT("p", REPT(0,4-LEN(A88)),A88, "_", _xlfn.XLOOKUP(N88,country_code_lookup!$A$1:$A$247,country_code_lookup!$C$1:$C$247))</f>
        <v>p0087_IDN</v>
      </c>
      <c r="C88" s="6" t="s">
        <v>571</v>
      </c>
      <c r="D88" s="6" t="s">
        <v>116</v>
      </c>
      <c r="E88" s="6"/>
      <c r="F88" s="6"/>
      <c r="G88" s="6" t="s">
        <v>571</v>
      </c>
      <c r="H88" s="6" t="s">
        <v>1049</v>
      </c>
      <c r="I88" s="6" t="s">
        <v>1221</v>
      </c>
      <c r="J88" s="6">
        <v>65</v>
      </c>
      <c r="K88" s="6"/>
      <c r="L88" s="6">
        <v>1984</v>
      </c>
      <c r="M88" s="6">
        <v>2002</v>
      </c>
      <c r="N88" s="6" t="s">
        <v>82</v>
      </c>
      <c r="O88" s="6" t="s">
        <v>73</v>
      </c>
      <c r="P88" s="6" t="str">
        <f t="shared" si="2"/>
        <v>OceaniaIndonesiaBatang Hari C</v>
      </c>
      <c r="Q88" s="6">
        <v>2002</v>
      </c>
      <c r="R88" s="6" t="s">
        <v>79</v>
      </c>
      <c r="S88" s="6"/>
      <c r="T88" s="6" t="s">
        <v>56</v>
      </c>
      <c r="U88" s="6" t="s">
        <v>56</v>
      </c>
      <c r="V88" s="6"/>
      <c r="W88" s="6"/>
      <c r="X88" s="6"/>
      <c r="Y88" s="6"/>
      <c r="Z88" s="6"/>
      <c r="AA88" s="6"/>
      <c r="AB88" s="6" t="s">
        <v>56</v>
      </c>
      <c r="AC88" s="6">
        <v>65</v>
      </c>
      <c r="AD88" s="6" t="s">
        <v>110</v>
      </c>
      <c r="AE88" s="6"/>
      <c r="AF88" s="6" t="s">
        <v>573</v>
      </c>
    </row>
    <row r="89" spans="1:32" x14ac:dyDescent="0.2">
      <c r="A89" s="1">
        <v>88</v>
      </c>
      <c r="B89" s="1" t="str">
        <f>_xlfn.CONCAT("p", REPT(0,4-LEN(A89)),A89, "_", _xlfn.XLOOKUP(N89,country_code_lookup!$A$1:$A$247,country_code_lookup!$C$1:$C$247))</f>
        <v>p0088_IDN</v>
      </c>
      <c r="C89" s="6" t="s">
        <v>81</v>
      </c>
      <c r="D89" s="6" t="s">
        <v>84</v>
      </c>
      <c r="E89" s="6"/>
      <c r="F89" s="6"/>
      <c r="G89" s="6" t="s">
        <v>81</v>
      </c>
      <c r="H89" s="6" t="s">
        <v>1069</v>
      </c>
      <c r="I89" s="6" t="s">
        <v>1241</v>
      </c>
      <c r="J89" s="6">
        <v>0</v>
      </c>
      <c r="K89" s="6"/>
      <c r="L89" s="6">
        <v>1984</v>
      </c>
      <c r="M89" s="6">
        <v>1992</v>
      </c>
      <c r="N89" s="6" t="s">
        <v>82</v>
      </c>
      <c r="O89" s="6" t="s">
        <v>73</v>
      </c>
      <c r="P89" s="6" t="str">
        <f t="shared" si="2"/>
        <v>OceaniaIndonesiaDjongkong</v>
      </c>
      <c r="Q89" s="6">
        <v>1993</v>
      </c>
      <c r="R89" s="6" t="s">
        <v>79</v>
      </c>
      <c r="S89" s="6"/>
      <c r="T89" s="6" t="s">
        <v>62</v>
      </c>
      <c r="U89" s="6" t="s">
        <v>56</v>
      </c>
      <c r="V89" s="6"/>
      <c r="W89" s="6"/>
      <c r="X89" s="6" t="s">
        <v>62</v>
      </c>
      <c r="Y89" s="6"/>
      <c r="Z89" s="6"/>
      <c r="AA89" s="6"/>
      <c r="AB89" s="6" t="s">
        <v>56</v>
      </c>
      <c r="AC89" s="6"/>
      <c r="AD89" s="6"/>
      <c r="AE89" s="6" t="s">
        <v>83</v>
      </c>
      <c r="AF89" s="6"/>
    </row>
    <row r="90" spans="1:32" x14ac:dyDescent="0.2">
      <c r="A90" s="1">
        <v>89</v>
      </c>
      <c r="B90" s="1" t="str">
        <f>_xlfn.CONCAT("p", REPT(0,4-LEN(A90)),A90, "_", _xlfn.XLOOKUP(N90,country_code_lookup!$A$1:$A$247,country_code_lookup!$C$1:$C$247))</f>
        <v>p0089_IDN</v>
      </c>
      <c r="C90" s="6" t="s">
        <v>87</v>
      </c>
      <c r="D90" s="6" t="s">
        <v>84</v>
      </c>
      <c r="E90" s="6"/>
      <c r="F90" s="6"/>
      <c r="G90" s="6" t="s">
        <v>87</v>
      </c>
      <c r="H90" s="6" t="s">
        <v>1070</v>
      </c>
      <c r="I90" s="6" t="s">
        <v>1242</v>
      </c>
      <c r="J90" s="6">
        <v>0</v>
      </c>
      <c r="K90" s="6"/>
      <c r="L90" s="6">
        <v>1984</v>
      </c>
      <c r="M90" s="6">
        <v>1991</v>
      </c>
      <c r="N90" s="6" t="s">
        <v>82</v>
      </c>
      <c r="O90" s="6" t="s">
        <v>73</v>
      </c>
      <c r="P90" s="6" t="str">
        <f t="shared" si="2"/>
        <v>OceaniaIndonesiaDuwapetunga</v>
      </c>
      <c r="Q90" s="6">
        <v>1992</v>
      </c>
      <c r="R90" s="6" t="s">
        <v>79</v>
      </c>
      <c r="S90" s="6"/>
      <c r="T90" s="6" t="s">
        <v>62</v>
      </c>
      <c r="U90" s="6" t="s">
        <v>56</v>
      </c>
      <c r="V90" s="6"/>
      <c r="W90" s="6"/>
      <c r="X90" s="6" t="s">
        <v>62</v>
      </c>
      <c r="Y90" s="6"/>
      <c r="Z90" s="6"/>
      <c r="AA90" s="6"/>
      <c r="AB90" s="6" t="s">
        <v>56</v>
      </c>
      <c r="AC90" s="6"/>
      <c r="AD90" s="6"/>
      <c r="AE90" s="6" t="s">
        <v>83</v>
      </c>
      <c r="AF90" s="6" t="s">
        <v>90</v>
      </c>
    </row>
    <row r="91" spans="1:32" x14ac:dyDescent="0.2">
      <c r="A91" s="1">
        <v>90</v>
      </c>
      <c r="B91" s="1" t="str">
        <f>_xlfn.CONCAT("p", REPT(0,4-LEN(A91)),A91, "_", _xlfn.XLOOKUP(N91,country_code_lookup!$A$1:$A$247,country_code_lookup!$C$1:$C$247))</f>
        <v>p0090_IDN</v>
      </c>
      <c r="C91" s="6" t="s">
        <v>591</v>
      </c>
      <c r="D91" s="6"/>
      <c r="E91" s="6"/>
      <c r="F91" s="6"/>
      <c r="G91" s="6" t="s">
        <v>591</v>
      </c>
      <c r="H91" s="6" t="s">
        <v>1056</v>
      </c>
      <c r="I91" s="6" t="s">
        <v>1228</v>
      </c>
      <c r="J91" s="6">
        <v>0</v>
      </c>
      <c r="K91" s="6"/>
      <c r="L91" s="6">
        <v>1984</v>
      </c>
      <c r="M91" s="6">
        <v>2005</v>
      </c>
      <c r="N91" s="6" t="s">
        <v>82</v>
      </c>
      <c r="O91" s="6" t="s">
        <v>73</v>
      </c>
      <c r="P91" s="6" t="str">
        <f t="shared" si="2"/>
        <v>OceaniaIndonesiaInderagiri</v>
      </c>
      <c r="Q91" s="6">
        <v>2006</v>
      </c>
      <c r="R91" s="6" t="s">
        <v>80</v>
      </c>
      <c r="S91" s="6"/>
      <c r="T91" s="6" t="s">
        <v>56</v>
      </c>
      <c r="U91" s="6" t="s">
        <v>56</v>
      </c>
      <c r="V91" s="6"/>
      <c r="W91" s="6"/>
      <c r="X91" s="6"/>
      <c r="Y91" s="6"/>
      <c r="Z91" s="6"/>
      <c r="AA91" s="6"/>
      <c r="AB91" s="6"/>
      <c r="AC91" s="6"/>
      <c r="AD91" s="6"/>
      <c r="AE91" s="6"/>
      <c r="AF91" s="6" t="s">
        <v>590</v>
      </c>
    </row>
    <row r="92" spans="1:32" x14ac:dyDescent="0.2">
      <c r="A92" s="1">
        <v>91</v>
      </c>
      <c r="B92" s="1" t="str">
        <f>_xlfn.CONCAT("p", REPT(0,4-LEN(A92)),A92, "_", _xlfn.XLOOKUP(N92,country_code_lookup!$A$1:$A$247,country_code_lookup!$C$1:$C$247))</f>
        <v>p0091_IDN</v>
      </c>
      <c r="C92" s="6" t="s">
        <v>585</v>
      </c>
      <c r="D92" s="6" t="s">
        <v>591</v>
      </c>
      <c r="E92" s="6"/>
      <c r="F92" s="6"/>
      <c r="G92" s="6" t="s">
        <v>585</v>
      </c>
      <c r="H92" s="6" t="s">
        <v>1057</v>
      </c>
      <c r="I92" s="6" t="s">
        <v>1229</v>
      </c>
      <c r="J92" s="6">
        <v>0</v>
      </c>
      <c r="K92" s="6"/>
      <c r="L92" s="6">
        <v>1984</v>
      </c>
      <c r="M92" s="6">
        <v>2008</v>
      </c>
      <c r="N92" s="6" t="s">
        <v>82</v>
      </c>
      <c r="O92" s="6" t="s">
        <v>73</v>
      </c>
      <c r="P92" s="6" t="str">
        <f t="shared" si="2"/>
        <v>OceaniaIndonesiaInderagiri Kelajang</v>
      </c>
      <c r="Q92" s="6">
        <v>2009</v>
      </c>
      <c r="R92" s="6" t="s">
        <v>79</v>
      </c>
      <c r="S92" s="6"/>
      <c r="T92" s="6" t="s">
        <v>62</v>
      </c>
      <c r="U92" s="6" t="s">
        <v>56</v>
      </c>
      <c r="V92" s="6"/>
      <c r="W92" s="6"/>
      <c r="X92" s="6"/>
      <c r="Y92" s="6"/>
      <c r="Z92" s="6"/>
      <c r="AA92" s="6"/>
      <c r="AB92" s="6" t="s">
        <v>56</v>
      </c>
      <c r="AC92" s="6">
        <v>135</v>
      </c>
      <c r="AD92" s="6" t="s">
        <v>110</v>
      </c>
      <c r="AE92" s="6" t="s">
        <v>83</v>
      </c>
      <c r="AF92" s="6" t="s">
        <v>586</v>
      </c>
    </row>
    <row r="93" spans="1:32" x14ac:dyDescent="0.2">
      <c r="A93" s="1">
        <v>92</v>
      </c>
      <c r="B93" s="1" t="str">
        <f>_xlfn.CONCAT("p", REPT(0,4-LEN(A93)),A93, "_", _xlfn.XLOOKUP(N93,country_code_lookup!$A$1:$A$247,country_code_lookup!$C$1:$C$247))</f>
        <v>p0092_IDN</v>
      </c>
      <c r="C93" s="6" t="s">
        <v>97</v>
      </c>
      <c r="D93" s="6"/>
      <c r="E93" s="6"/>
      <c r="F93" s="6"/>
      <c r="G93" s="6" t="s">
        <v>97</v>
      </c>
      <c r="H93" s="6" t="s">
        <v>1053</v>
      </c>
      <c r="I93" s="6" t="s">
        <v>1224</v>
      </c>
      <c r="J93" s="6">
        <v>0</v>
      </c>
      <c r="K93" s="6"/>
      <c r="L93" s="6">
        <v>1984</v>
      </c>
      <c r="M93" s="6">
        <v>1994</v>
      </c>
      <c r="N93" s="6" t="s">
        <v>82</v>
      </c>
      <c r="O93" s="6" t="s">
        <v>73</v>
      </c>
      <c r="P93" s="6" t="str">
        <f t="shared" si="2"/>
        <v>OceaniaIndonesiaKahayan</v>
      </c>
      <c r="Q93" s="6">
        <v>1995</v>
      </c>
      <c r="R93" s="6" t="s">
        <v>79</v>
      </c>
      <c r="S93" s="6"/>
      <c r="T93" s="6" t="s">
        <v>62</v>
      </c>
      <c r="U93" s="6" t="s">
        <v>56</v>
      </c>
      <c r="V93" s="6">
        <v>400</v>
      </c>
      <c r="W93" s="6" t="s">
        <v>76</v>
      </c>
      <c r="X93" s="6" t="s">
        <v>62</v>
      </c>
      <c r="Y93" s="6"/>
      <c r="Z93" s="6"/>
      <c r="AA93" s="6"/>
      <c r="AB93" s="6" t="s">
        <v>62</v>
      </c>
      <c r="AC93" s="6"/>
      <c r="AD93" s="6"/>
      <c r="AE93" s="6"/>
      <c r="AF93" s="6" t="s">
        <v>98</v>
      </c>
    </row>
    <row r="94" spans="1:32" x14ac:dyDescent="0.2">
      <c r="A94" s="1">
        <v>93</v>
      </c>
      <c r="B94" s="1" t="str">
        <f>_xlfn.CONCAT("p", REPT(0,4-LEN(A94)),A94, "_", _xlfn.XLOOKUP(N94,country_code_lookup!$A$1:$A$247,country_code_lookup!$C$1:$C$247))</f>
        <v>p0093_IDN</v>
      </c>
      <c r="C94" s="6" t="s">
        <v>813</v>
      </c>
      <c r="D94" s="6"/>
      <c r="E94" s="6"/>
      <c r="F94" s="6"/>
      <c r="G94" s="6" t="s">
        <v>813</v>
      </c>
      <c r="H94" s="6" t="s">
        <v>1063</v>
      </c>
      <c r="I94" s="6" t="s">
        <v>1234</v>
      </c>
      <c r="J94" s="6">
        <v>0</v>
      </c>
      <c r="K94" s="6"/>
      <c r="L94" s="6">
        <v>1984</v>
      </c>
      <c r="M94" s="6">
        <v>1998</v>
      </c>
      <c r="N94" s="6" t="s">
        <v>82</v>
      </c>
      <c r="O94" s="6" t="s">
        <v>73</v>
      </c>
      <c r="P94" s="6" t="str">
        <f t="shared" si="2"/>
        <v>OceaniaIndonesiaKampar A</v>
      </c>
      <c r="Q94" s="6">
        <v>1998</v>
      </c>
      <c r="R94" s="6" t="s">
        <v>415</v>
      </c>
      <c r="S94" s="6"/>
      <c r="T94" s="6" t="s">
        <v>56</v>
      </c>
      <c r="U94" s="6" t="s">
        <v>56</v>
      </c>
      <c r="V94" s="6"/>
      <c r="W94" s="6"/>
      <c r="X94" s="6"/>
      <c r="Y94" s="6"/>
      <c r="Z94" s="6"/>
      <c r="AA94" s="6"/>
      <c r="AB94" s="6"/>
      <c r="AC94" s="6"/>
      <c r="AD94" s="6"/>
      <c r="AE94" s="6"/>
      <c r="AF94" s="6" t="s">
        <v>814</v>
      </c>
    </row>
    <row r="95" spans="1:32" x14ac:dyDescent="0.2">
      <c r="A95" s="1">
        <v>94</v>
      </c>
      <c r="B95" s="1" t="str">
        <f>_xlfn.CONCAT("p", REPT(0,4-LEN(A95)),A95, "_", _xlfn.XLOOKUP(N95,country_code_lookup!$A$1:$A$247,country_code_lookup!$C$1:$C$247))</f>
        <v>p0094_IDN</v>
      </c>
      <c r="C95" s="6" t="s">
        <v>84</v>
      </c>
      <c r="D95" s="6"/>
      <c r="E95" s="6"/>
      <c r="F95" s="6"/>
      <c r="G95" s="6" t="s">
        <v>84</v>
      </c>
      <c r="H95" s="6" t="s">
        <v>1054</v>
      </c>
      <c r="I95" s="6" t="s">
        <v>1225</v>
      </c>
      <c r="J95" s="6">
        <v>0</v>
      </c>
      <c r="K95" s="6"/>
      <c r="L95" s="6">
        <v>1984</v>
      </c>
      <c r="M95" s="6">
        <v>1996</v>
      </c>
      <c r="N95" s="6" t="s">
        <v>82</v>
      </c>
      <c r="O95" s="6" t="s">
        <v>73</v>
      </c>
      <c r="P95" s="6" t="str">
        <f t="shared" si="2"/>
        <v>OceaniaIndonesiaKapuas</v>
      </c>
      <c r="Q95" s="6">
        <v>1997</v>
      </c>
      <c r="R95" s="6" t="s">
        <v>79</v>
      </c>
      <c r="S95" s="6"/>
      <c r="T95" s="6" t="s">
        <v>56</v>
      </c>
      <c r="U95" s="6" t="s">
        <v>56</v>
      </c>
      <c r="V95" s="6"/>
      <c r="W95" s="6"/>
      <c r="X95" s="6" t="s">
        <v>62</v>
      </c>
      <c r="Y95" s="6"/>
      <c r="Z95" s="6"/>
      <c r="AA95" s="6"/>
      <c r="AB95" s="6" t="s">
        <v>56</v>
      </c>
      <c r="AC95" s="6"/>
      <c r="AD95" s="6"/>
      <c r="AE95" s="6"/>
      <c r="AF95" s="6" t="s">
        <v>85</v>
      </c>
    </row>
    <row r="96" spans="1:32" x14ac:dyDescent="0.2">
      <c r="A96" s="1">
        <v>95</v>
      </c>
      <c r="B96" s="1" t="str">
        <f>_xlfn.CONCAT("p", REPT(0,4-LEN(A96)),A96, "_", _xlfn.XLOOKUP(N96,country_code_lookup!$A$1:$A$247,country_code_lookup!$C$1:$C$247))</f>
        <v>p0095_IDN</v>
      </c>
      <c r="C96" s="6" t="s">
        <v>968</v>
      </c>
      <c r="D96" s="6"/>
      <c r="E96" s="6"/>
      <c r="F96" s="6"/>
      <c r="G96" s="6" t="s">
        <v>84</v>
      </c>
      <c r="H96" s="6" t="s">
        <v>1316</v>
      </c>
      <c r="I96" s="6" t="s">
        <v>1317</v>
      </c>
      <c r="J96" s="6">
        <v>0</v>
      </c>
      <c r="K96" s="6"/>
      <c r="L96" s="6">
        <v>1984</v>
      </c>
      <c r="M96" s="6">
        <v>2002</v>
      </c>
      <c r="N96" s="6" t="s">
        <v>82</v>
      </c>
      <c r="O96" s="6" t="s">
        <v>73</v>
      </c>
      <c r="P96" s="6" t="str">
        <f t="shared" si="2"/>
        <v>OceaniaIndonesiaKapuas A</v>
      </c>
      <c r="Q96" s="6">
        <v>2003</v>
      </c>
      <c r="R96" s="6" t="s">
        <v>79</v>
      </c>
      <c r="S96" s="6"/>
      <c r="T96" s="6"/>
      <c r="U96" s="6"/>
      <c r="V96" s="6"/>
      <c r="W96" s="6"/>
      <c r="X96" s="6"/>
      <c r="Y96" s="6"/>
      <c r="Z96" s="6"/>
      <c r="AA96" s="6"/>
      <c r="AB96" s="6"/>
      <c r="AC96" s="6"/>
      <c r="AD96" s="6"/>
      <c r="AE96" s="6"/>
      <c r="AF96" s="6" t="s">
        <v>969</v>
      </c>
    </row>
    <row r="97" spans="1:32" x14ac:dyDescent="0.2">
      <c r="A97" s="1">
        <v>96</v>
      </c>
      <c r="B97" s="1" t="str">
        <f>_xlfn.CONCAT("p", REPT(0,4-LEN(A97)),A97, "_", _xlfn.XLOOKUP(N97,country_code_lookup!$A$1:$A$247,country_code_lookup!$C$1:$C$247))</f>
        <v>p0096_IDN</v>
      </c>
      <c r="C97" s="6" t="s">
        <v>128</v>
      </c>
      <c r="D97" s="6"/>
      <c r="E97" s="6"/>
      <c r="F97" s="6"/>
      <c r="G97" s="6" t="s">
        <v>128</v>
      </c>
      <c r="H97" s="6" t="s">
        <v>1059</v>
      </c>
      <c r="I97" s="6" t="s">
        <v>1231</v>
      </c>
      <c r="J97" s="6">
        <v>9</v>
      </c>
      <c r="K97" s="6"/>
      <c r="L97" s="6">
        <v>1984</v>
      </c>
      <c r="M97" s="6">
        <v>2020</v>
      </c>
      <c r="N97" s="6" t="s">
        <v>82</v>
      </c>
      <c r="O97" s="6" t="s">
        <v>73</v>
      </c>
      <c r="P97" s="6" t="str">
        <f t="shared" si="2"/>
        <v>OceaniaIndonesiaKulu</v>
      </c>
      <c r="Q97" s="6">
        <v>2021</v>
      </c>
      <c r="R97" s="6" t="s">
        <v>79</v>
      </c>
      <c r="S97" s="6"/>
      <c r="T97" s="6" t="s">
        <v>56</v>
      </c>
      <c r="U97" s="6" t="s">
        <v>56</v>
      </c>
      <c r="V97" s="6">
        <v>8</v>
      </c>
      <c r="W97" s="6" t="s">
        <v>110</v>
      </c>
      <c r="X97" s="6" t="s">
        <v>62</v>
      </c>
      <c r="Y97" s="6"/>
      <c r="Z97" s="6"/>
      <c r="AA97" s="6"/>
      <c r="AB97" s="6" t="s">
        <v>56</v>
      </c>
      <c r="AC97" s="6">
        <v>9</v>
      </c>
      <c r="AD97" s="6" t="s">
        <v>110</v>
      </c>
      <c r="AE97" s="6"/>
      <c r="AF97" s="6" t="s">
        <v>129</v>
      </c>
    </row>
    <row r="98" spans="1:32" x14ac:dyDescent="0.2">
      <c r="A98" s="1">
        <v>97</v>
      </c>
      <c r="B98" s="1" t="str">
        <f>_xlfn.CONCAT("p", REPT(0,4-LEN(A98)),A98, "_", _xlfn.XLOOKUP(N98,country_code_lookup!$A$1:$A$247,country_code_lookup!$C$1:$C$247))</f>
        <v>p0097_IDN</v>
      </c>
      <c r="C98" s="6" t="s">
        <v>809</v>
      </c>
      <c r="D98" s="6"/>
      <c r="E98" s="6"/>
      <c r="F98" s="6"/>
      <c r="G98" s="6" t="s">
        <v>809</v>
      </c>
      <c r="H98" s="6" t="s">
        <v>1064</v>
      </c>
      <c r="I98" s="6" t="s">
        <v>1236</v>
      </c>
      <c r="J98" s="6">
        <v>0</v>
      </c>
      <c r="K98" s="6"/>
      <c r="L98" s="6">
        <v>1984</v>
      </c>
      <c r="M98" s="6">
        <v>2006</v>
      </c>
      <c r="N98" s="6" t="s">
        <v>82</v>
      </c>
      <c r="O98" s="6" t="s">
        <v>73</v>
      </c>
      <c r="P98" s="6" t="str">
        <f t="shared" ref="P98:P129" si="3">_xlfn.CONCAT(O98,N98,I98)</f>
        <v>OceaniaIndonesiaLampung</v>
      </c>
      <c r="Q98" s="6">
        <v>2007</v>
      </c>
      <c r="R98" s="6" t="s">
        <v>415</v>
      </c>
      <c r="S98" s="6"/>
      <c r="T98" s="6" t="s">
        <v>62</v>
      </c>
      <c r="U98" s="6" t="s">
        <v>56</v>
      </c>
      <c r="V98" s="6"/>
      <c r="W98" s="6"/>
      <c r="X98" s="6"/>
      <c r="Y98" s="6"/>
      <c r="Z98" s="6"/>
      <c r="AA98" s="6"/>
      <c r="AB98" s="6"/>
      <c r="AC98" s="6"/>
      <c r="AD98" s="6"/>
      <c r="AE98" s="6"/>
      <c r="AF98" s="6" t="s">
        <v>810</v>
      </c>
    </row>
    <row r="99" spans="1:32" x14ac:dyDescent="0.2">
      <c r="A99" s="1">
        <v>98</v>
      </c>
      <c r="B99" s="1" t="str">
        <f>_xlfn.CONCAT("p", REPT(0,4-LEN(A99)),A99, "_", _xlfn.XLOOKUP(N99,country_code_lookup!$A$1:$A$247,country_code_lookup!$C$1:$C$247))</f>
        <v>p0098_IDN</v>
      </c>
      <c r="C99" s="6" t="s">
        <v>131</v>
      </c>
      <c r="D99" s="6"/>
      <c r="E99" s="6"/>
      <c r="F99" s="6"/>
      <c r="G99" s="6" t="s">
        <v>131</v>
      </c>
      <c r="H99" s="6" t="s">
        <v>1060</v>
      </c>
      <c r="I99" s="6" t="s">
        <v>1232</v>
      </c>
      <c r="J99" s="6">
        <v>0</v>
      </c>
      <c r="K99" s="6"/>
      <c r="L99" s="6">
        <v>1984</v>
      </c>
      <c r="M99" s="6">
        <v>1995</v>
      </c>
      <c r="N99" s="6" t="s">
        <v>82</v>
      </c>
      <c r="O99" s="6" t="s">
        <v>73</v>
      </c>
      <c r="P99" s="6" t="str">
        <f t="shared" si="3"/>
        <v>OceaniaIndonesiaMadreng</v>
      </c>
      <c r="Q99" s="6">
        <v>2017</v>
      </c>
      <c r="R99" s="6" t="s">
        <v>79</v>
      </c>
      <c r="S99" s="6"/>
      <c r="T99" s="6" t="s">
        <v>62</v>
      </c>
      <c r="U99" s="6" t="s">
        <v>56</v>
      </c>
      <c r="V99" s="6">
        <v>70</v>
      </c>
      <c r="W99" s="6" t="s">
        <v>76</v>
      </c>
      <c r="X99" s="6" t="s">
        <v>62</v>
      </c>
      <c r="Y99" s="6"/>
      <c r="Z99" s="6"/>
      <c r="AA99" s="6"/>
      <c r="AB99" s="6"/>
      <c r="AC99" s="6"/>
      <c r="AD99" s="6"/>
      <c r="AE99" s="6"/>
      <c r="AF99" s="6" t="s">
        <v>959</v>
      </c>
    </row>
    <row r="100" spans="1:32" x14ac:dyDescent="0.2">
      <c r="A100" s="1">
        <v>99</v>
      </c>
      <c r="B100" s="1" t="str">
        <f>_xlfn.CONCAT("p", REPT(0,4-LEN(A100)),A100, "_", _xlfn.XLOOKUP(N100,country_code_lookup!$A$1:$A$247,country_code_lookup!$C$1:$C$247))</f>
        <v>p0099_IDN</v>
      </c>
      <c r="C100" s="6" t="s">
        <v>118</v>
      </c>
      <c r="D100" s="6"/>
      <c r="E100" s="6"/>
      <c r="F100" s="6"/>
      <c r="G100" s="6" t="s">
        <v>118</v>
      </c>
      <c r="H100" s="6" t="s">
        <v>1061</v>
      </c>
      <c r="I100" s="6" t="s">
        <v>1227</v>
      </c>
      <c r="J100" s="6">
        <v>0</v>
      </c>
      <c r="K100" s="6"/>
      <c r="L100" s="6">
        <v>1984</v>
      </c>
      <c r="M100" s="6">
        <v>2004</v>
      </c>
      <c r="N100" s="6" t="s">
        <v>82</v>
      </c>
      <c r="O100" s="6" t="s">
        <v>73</v>
      </c>
      <c r="P100" s="6" t="str">
        <f t="shared" si="3"/>
        <v>OceaniaIndonesiaMaura Soma</v>
      </c>
      <c r="Q100" s="6">
        <v>2014</v>
      </c>
      <c r="R100" s="6" t="s">
        <v>79</v>
      </c>
      <c r="S100" s="6"/>
      <c r="T100" s="6" t="s">
        <v>56</v>
      </c>
      <c r="U100" s="6" t="s">
        <v>56</v>
      </c>
      <c r="V100" s="6">
        <v>15</v>
      </c>
      <c r="W100" s="6" t="s">
        <v>110</v>
      </c>
      <c r="X100" s="6" t="s">
        <v>62</v>
      </c>
      <c r="Y100" s="6"/>
      <c r="Z100" s="6"/>
      <c r="AA100" s="6"/>
      <c r="AB100" s="6"/>
      <c r="AC100" s="6"/>
      <c r="AD100" s="6"/>
      <c r="AE100" s="6"/>
      <c r="AF100" s="6" t="s">
        <v>123</v>
      </c>
    </row>
    <row r="101" spans="1:32" x14ac:dyDescent="0.2">
      <c r="A101" s="1">
        <v>100</v>
      </c>
      <c r="B101" s="1" t="str">
        <f>_xlfn.CONCAT("p", REPT(0,4-LEN(A101)),A101, "_", _xlfn.XLOOKUP(N101,country_code_lookup!$A$1:$A$247,country_code_lookup!$C$1:$C$247))</f>
        <v>p0100_IDN</v>
      </c>
      <c r="C101" s="6" t="s">
        <v>818</v>
      </c>
      <c r="D101" s="6"/>
      <c r="E101" s="6"/>
      <c r="F101" s="6"/>
      <c r="G101" s="6" t="s">
        <v>818</v>
      </c>
      <c r="H101" s="6" t="s">
        <v>1071</v>
      </c>
      <c r="I101" s="6" t="s">
        <v>1243</v>
      </c>
      <c r="J101" s="6">
        <v>0</v>
      </c>
      <c r="K101" s="6"/>
      <c r="L101" s="6">
        <v>1984</v>
      </c>
      <c r="M101" s="6">
        <v>1994</v>
      </c>
      <c r="N101" s="6" t="s">
        <v>82</v>
      </c>
      <c r="O101" s="6" t="s">
        <v>73</v>
      </c>
      <c r="P101" s="6" t="str">
        <f t="shared" si="3"/>
        <v>OceaniaIndonesiaMelawi</v>
      </c>
      <c r="Q101" s="6">
        <v>1995</v>
      </c>
      <c r="R101" s="6" t="s">
        <v>415</v>
      </c>
      <c r="S101" s="6"/>
      <c r="T101" s="6" t="s">
        <v>62</v>
      </c>
      <c r="U101" s="6" t="s">
        <v>56</v>
      </c>
      <c r="V101" s="6"/>
      <c r="W101" s="6"/>
      <c r="X101" s="6" t="s">
        <v>103</v>
      </c>
      <c r="Y101" s="6">
        <v>190</v>
      </c>
      <c r="Z101" s="6" t="s">
        <v>110</v>
      </c>
      <c r="AA101" s="6">
        <v>1993</v>
      </c>
      <c r="AB101" s="6"/>
      <c r="AC101" s="6"/>
      <c r="AD101" s="6"/>
      <c r="AE101" s="6"/>
      <c r="AF101" s="6" t="s">
        <v>819</v>
      </c>
    </row>
    <row r="102" spans="1:32" x14ac:dyDescent="0.2">
      <c r="A102" s="1">
        <v>101</v>
      </c>
      <c r="B102" s="1" t="str">
        <f>_xlfn.CONCAT("p", REPT(0,4-LEN(A102)),A102, "_", _xlfn.XLOOKUP(N102,country_code_lookup!$A$1:$A$247,country_code_lookup!$C$1:$C$247))</f>
        <v>p0101_IDN</v>
      </c>
      <c r="C102" s="6" t="s">
        <v>100</v>
      </c>
      <c r="D102" s="6"/>
      <c r="E102" s="6"/>
      <c r="F102" s="6"/>
      <c r="G102" s="6" t="s">
        <v>100</v>
      </c>
      <c r="H102" s="6" t="s">
        <v>1052</v>
      </c>
      <c r="I102" s="6" t="s">
        <v>1223</v>
      </c>
      <c r="J102" s="6">
        <v>0</v>
      </c>
      <c r="K102" s="6">
        <v>130</v>
      </c>
      <c r="L102" s="6">
        <v>1984</v>
      </c>
      <c r="M102" s="6">
        <v>2006</v>
      </c>
      <c r="N102" s="6" t="s">
        <v>82</v>
      </c>
      <c r="O102" s="6" t="s">
        <v>73</v>
      </c>
      <c r="P102" s="6" t="str">
        <f t="shared" si="3"/>
        <v>OceaniaIndonesiaMendawai</v>
      </c>
      <c r="Q102" s="6">
        <v>1980</v>
      </c>
      <c r="R102" s="6" t="s">
        <v>79</v>
      </c>
      <c r="S102" s="6"/>
      <c r="T102" s="6" t="s">
        <v>56</v>
      </c>
      <c r="U102" s="6" t="s">
        <v>56</v>
      </c>
      <c r="V102" s="6">
        <v>300</v>
      </c>
      <c r="W102" s="6" t="s">
        <v>76</v>
      </c>
      <c r="X102" s="6" t="s">
        <v>103</v>
      </c>
      <c r="Y102" s="6">
        <v>130</v>
      </c>
      <c r="Z102" s="6" t="s">
        <v>76</v>
      </c>
      <c r="AA102" s="6">
        <v>2006</v>
      </c>
      <c r="AB102" s="6" t="s">
        <v>62</v>
      </c>
      <c r="AC102" s="6"/>
      <c r="AD102" s="6"/>
      <c r="AE102" s="6"/>
      <c r="AF102" s="6" t="s">
        <v>102</v>
      </c>
    </row>
    <row r="103" spans="1:32" x14ac:dyDescent="0.2">
      <c r="A103" s="1">
        <v>102</v>
      </c>
      <c r="B103" s="1" t="str">
        <f>_xlfn.CONCAT("p", REPT(0,4-LEN(A103)),A103, "_", _xlfn.XLOOKUP(N103,country_code_lookup!$A$1:$A$247,country_code_lookup!$C$1:$C$247))</f>
        <v>p0102_IDN</v>
      </c>
      <c r="C103" s="6" t="s">
        <v>92</v>
      </c>
      <c r="D103" s="6"/>
      <c r="E103" s="6"/>
      <c r="F103" s="6"/>
      <c r="G103" s="6" t="s">
        <v>92</v>
      </c>
      <c r="H103" s="6" t="s">
        <v>1072</v>
      </c>
      <c r="I103" s="6" t="s">
        <v>1244</v>
      </c>
      <c r="J103" s="6">
        <v>0</v>
      </c>
      <c r="K103" s="6"/>
      <c r="L103" s="6">
        <v>1984</v>
      </c>
      <c r="M103" s="6">
        <v>2002</v>
      </c>
      <c r="N103" s="6" t="s">
        <v>82</v>
      </c>
      <c r="O103" s="6" t="s">
        <v>73</v>
      </c>
      <c r="P103" s="6" t="str">
        <f t="shared" si="3"/>
        <v>OceaniaIndonesiaMonggo</v>
      </c>
      <c r="Q103" s="6">
        <v>2003</v>
      </c>
      <c r="R103" s="6" t="s">
        <v>79</v>
      </c>
      <c r="S103" s="6"/>
      <c r="T103" s="6" t="s">
        <v>62</v>
      </c>
      <c r="U103" s="6" t="s">
        <v>56</v>
      </c>
      <c r="V103" s="6">
        <v>50</v>
      </c>
      <c r="W103" s="6" t="s">
        <v>76</v>
      </c>
      <c r="X103" s="6" t="s">
        <v>62</v>
      </c>
      <c r="Y103" s="6"/>
      <c r="Z103" s="6"/>
      <c r="AA103" s="6"/>
      <c r="AB103" s="6" t="s">
        <v>62</v>
      </c>
      <c r="AC103" s="6"/>
      <c r="AD103" s="6"/>
      <c r="AE103" s="6"/>
      <c r="AF103" s="6" t="s">
        <v>2360</v>
      </c>
    </row>
    <row r="104" spans="1:32" x14ac:dyDescent="0.2">
      <c r="A104" s="1">
        <v>103</v>
      </c>
      <c r="B104" s="1" t="str">
        <f>_xlfn.CONCAT("p", REPT(0,4-LEN(A104)),A104, "_", _xlfn.XLOOKUP(N104,country_code_lookup!$A$1:$A$247,country_code_lookup!$C$1:$C$247))</f>
        <v>p0103_IDN</v>
      </c>
      <c r="C104" s="6" t="s">
        <v>321</v>
      </c>
      <c r="D104" s="6"/>
      <c r="E104" s="6"/>
      <c r="F104" s="6"/>
      <c r="G104" s="6" t="s">
        <v>321</v>
      </c>
      <c r="H104" s="6" t="s">
        <v>1062</v>
      </c>
      <c r="I104" s="6" t="s">
        <v>1233</v>
      </c>
      <c r="J104" s="6">
        <v>0</v>
      </c>
      <c r="K104" s="6"/>
      <c r="L104" s="6">
        <v>1984</v>
      </c>
      <c r="M104" s="6">
        <v>2009</v>
      </c>
      <c r="N104" s="6" t="s">
        <v>82</v>
      </c>
      <c r="O104" s="6" t="s">
        <v>73</v>
      </c>
      <c r="P104" s="6" t="str">
        <f t="shared" si="3"/>
        <v>OceaniaIndonesiaNabire Barat</v>
      </c>
      <c r="Q104" s="6">
        <v>2010</v>
      </c>
      <c r="R104" s="6" t="s">
        <v>79</v>
      </c>
      <c r="S104" s="6"/>
      <c r="T104" s="6" t="s">
        <v>62</v>
      </c>
      <c r="U104" s="6" t="s">
        <v>56</v>
      </c>
      <c r="V104" s="6">
        <v>50</v>
      </c>
      <c r="W104" s="6" t="s">
        <v>76</v>
      </c>
      <c r="X104" s="6" t="s">
        <v>62</v>
      </c>
      <c r="Y104" s="6"/>
      <c r="Z104" s="6"/>
      <c r="AA104" s="6"/>
      <c r="AB104" s="6" t="s">
        <v>62</v>
      </c>
      <c r="AC104" s="6"/>
      <c r="AD104" s="6"/>
      <c r="AE104" s="6"/>
      <c r="AF104" s="6" t="s">
        <v>323</v>
      </c>
    </row>
    <row r="105" spans="1:32" x14ac:dyDescent="0.2">
      <c r="A105" s="1">
        <v>104</v>
      </c>
      <c r="B105" s="1" t="str">
        <f>_xlfn.CONCAT("p", REPT(0,4-LEN(A105)),A105, "_", _xlfn.XLOOKUP(N105,country_code_lookup!$A$1:$A$247,country_code_lookup!$C$1:$C$247))</f>
        <v>p0104_IDN</v>
      </c>
      <c r="C105" s="6" t="s">
        <v>88</v>
      </c>
      <c r="D105" s="6" t="s">
        <v>84</v>
      </c>
      <c r="E105" s="6"/>
      <c r="F105" s="6"/>
      <c r="G105" s="6" t="s">
        <v>818</v>
      </c>
      <c r="H105" s="6" t="s">
        <v>1314</v>
      </c>
      <c r="I105" s="6" t="s">
        <v>1315</v>
      </c>
      <c r="J105" s="6">
        <v>0</v>
      </c>
      <c r="K105" s="6">
        <v>190</v>
      </c>
      <c r="L105" s="6">
        <v>1984</v>
      </c>
      <c r="M105" s="6">
        <v>1994</v>
      </c>
      <c r="N105" s="6" t="s">
        <v>82</v>
      </c>
      <c r="O105" s="6" t="s">
        <v>73</v>
      </c>
      <c r="P105" s="6" t="str">
        <f t="shared" si="3"/>
        <v>OceaniaIndonesiaNanga Sepauk</v>
      </c>
      <c r="Q105" s="6">
        <v>1980</v>
      </c>
      <c r="R105" s="6" t="s">
        <v>79</v>
      </c>
      <c r="S105" s="6"/>
      <c r="T105" s="6" t="s">
        <v>62</v>
      </c>
      <c r="U105" s="6" t="s">
        <v>56</v>
      </c>
      <c r="V105" s="6">
        <v>50</v>
      </c>
      <c r="W105" s="6" t="s">
        <v>76</v>
      </c>
      <c r="X105" s="6" t="s">
        <v>62</v>
      </c>
      <c r="Y105" s="6"/>
      <c r="Z105" s="6"/>
      <c r="AA105" s="6"/>
      <c r="AB105" s="6" t="s">
        <v>56</v>
      </c>
      <c r="AC105" s="6"/>
      <c r="AD105" s="6"/>
      <c r="AE105" s="6" t="s">
        <v>83</v>
      </c>
      <c r="AF105" s="6" t="s">
        <v>91</v>
      </c>
    </row>
    <row r="106" spans="1:32" x14ac:dyDescent="0.2">
      <c r="A106" s="1">
        <v>105</v>
      </c>
      <c r="B106" s="1" t="str">
        <f>_xlfn.CONCAT("p", REPT(0,4-LEN(A106)),A106, "_", _xlfn.XLOOKUP(N106,country_code_lookup!$A$1:$A$247,country_code_lookup!$C$1:$C$247))</f>
        <v>p0105_IDN</v>
      </c>
      <c r="C106" s="6" t="s">
        <v>313</v>
      </c>
      <c r="D106" s="6"/>
      <c r="E106" s="6"/>
      <c r="F106" s="6"/>
      <c r="G106" s="6" t="s">
        <v>313</v>
      </c>
      <c r="H106" s="6" t="s">
        <v>1065</v>
      </c>
      <c r="I106" s="6" t="s">
        <v>1237</v>
      </c>
      <c r="J106" s="6">
        <v>0</v>
      </c>
      <c r="K106" s="6"/>
      <c r="L106" s="6">
        <v>1984</v>
      </c>
      <c r="M106" s="6">
        <v>2012</v>
      </c>
      <c r="N106" s="6" t="s">
        <v>82</v>
      </c>
      <c r="O106" s="6" t="s">
        <v>73</v>
      </c>
      <c r="P106" s="6" t="str">
        <f t="shared" si="3"/>
        <v>OceaniaIndonesiaSoetangegoh</v>
      </c>
      <c r="Q106" s="6">
        <v>2013</v>
      </c>
      <c r="R106" s="6" t="s">
        <v>79</v>
      </c>
      <c r="S106" s="6"/>
      <c r="T106" s="6" t="s">
        <v>62</v>
      </c>
      <c r="U106" s="6" t="s">
        <v>56</v>
      </c>
      <c r="V106" s="6">
        <v>50</v>
      </c>
      <c r="W106" s="6" t="s">
        <v>76</v>
      </c>
      <c r="X106" s="6" t="s">
        <v>62</v>
      </c>
      <c r="Y106" s="6"/>
      <c r="Z106" s="6"/>
      <c r="AA106" s="6"/>
      <c r="AB106" s="6"/>
      <c r="AC106" s="6"/>
      <c r="AD106" s="6"/>
      <c r="AE106" s="6"/>
      <c r="AF106" s="6" t="s">
        <v>314</v>
      </c>
    </row>
    <row r="107" spans="1:32" x14ac:dyDescent="0.2">
      <c r="A107" s="1">
        <v>106</v>
      </c>
      <c r="B107" s="1" t="str">
        <f>_xlfn.CONCAT("p", REPT(0,4-LEN(A107)),A107, "_", _xlfn.XLOOKUP(N107,country_code_lookup!$A$1:$A$247,country_code_lookup!$C$1:$C$247))</f>
        <v>p0106_IDN</v>
      </c>
      <c r="C107" s="6" t="s">
        <v>491</v>
      </c>
      <c r="D107" s="6"/>
      <c r="E107" s="6"/>
      <c r="F107" s="6"/>
      <c r="G107" s="6" t="s">
        <v>491</v>
      </c>
      <c r="H107" s="6" t="s">
        <v>1066</v>
      </c>
      <c r="I107" s="6" t="s">
        <v>1238</v>
      </c>
      <c r="J107" s="6">
        <v>0</v>
      </c>
      <c r="K107" s="6"/>
      <c r="L107" s="6">
        <v>1984</v>
      </c>
      <c r="M107" s="6">
        <v>2012</v>
      </c>
      <c r="N107" s="6" t="s">
        <v>82</v>
      </c>
      <c r="O107" s="6" t="s">
        <v>73</v>
      </c>
      <c r="P107" s="6" t="str">
        <f t="shared" si="3"/>
        <v>OceaniaIndonesiaSunga Milango</v>
      </c>
      <c r="Q107" s="6">
        <v>2013</v>
      </c>
      <c r="R107" s="6" t="s">
        <v>79</v>
      </c>
      <c r="S107" s="6"/>
      <c r="T107" s="6" t="s">
        <v>62</v>
      </c>
      <c r="U107" s="6" t="s">
        <v>56</v>
      </c>
      <c r="V107" s="6"/>
      <c r="W107" s="6"/>
      <c r="X107" s="6"/>
      <c r="Y107" s="6"/>
      <c r="Z107" s="6"/>
      <c r="AA107" s="6"/>
      <c r="AB107" s="6"/>
      <c r="AC107" s="6"/>
      <c r="AD107" s="6"/>
      <c r="AE107" s="6"/>
      <c r="AF107" s="6" t="s">
        <v>492</v>
      </c>
    </row>
    <row r="108" spans="1:32" x14ac:dyDescent="0.2">
      <c r="A108" s="1">
        <v>107</v>
      </c>
      <c r="B108" s="1" t="str">
        <f>_xlfn.CONCAT("p", REPT(0,4-LEN(A108)),A108, "_", _xlfn.XLOOKUP(N108,country_code_lookup!$A$1:$A$247,country_code_lookup!$C$1:$C$247))</f>
        <v>p0107_IDN</v>
      </c>
      <c r="C108" s="6" t="s">
        <v>309</v>
      </c>
      <c r="D108" s="6"/>
      <c r="E108" s="6"/>
      <c r="F108" s="6"/>
      <c r="G108" s="6" t="s">
        <v>309</v>
      </c>
      <c r="H108" s="6" t="s">
        <v>1067</v>
      </c>
      <c r="I108" s="6" t="s">
        <v>1239</v>
      </c>
      <c r="J108" s="6">
        <v>0</v>
      </c>
      <c r="K108" s="6"/>
      <c r="L108" s="6">
        <v>1984</v>
      </c>
      <c r="M108" s="6">
        <v>2016</v>
      </c>
      <c r="N108" s="6" t="s">
        <v>82</v>
      </c>
      <c r="O108" s="6" t="s">
        <v>73</v>
      </c>
      <c r="P108" s="6" t="str">
        <f t="shared" si="3"/>
        <v>OceaniaIndonesiaTutut</v>
      </c>
      <c r="Q108" s="6">
        <v>2017</v>
      </c>
      <c r="R108" s="6" t="s">
        <v>79</v>
      </c>
      <c r="S108" s="6"/>
      <c r="T108" s="6" t="s">
        <v>62</v>
      </c>
      <c r="U108" s="6" t="s">
        <v>56</v>
      </c>
      <c r="V108" s="6">
        <v>200</v>
      </c>
      <c r="W108" s="6" t="s">
        <v>76</v>
      </c>
      <c r="X108" s="6" t="s">
        <v>62</v>
      </c>
      <c r="Y108" s="6"/>
      <c r="Z108" s="6"/>
      <c r="AA108" s="6"/>
      <c r="AB108" s="6"/>
      <c r="AC108" s="6"/>
      <c r="AD108" s="6"/>
      <c r="AE108" s="6"/>
      <c r="AF108" s="6" t="s">
        <v>310</v>
      </c>
    </row>
    <row r="109" spans="1:32" x14ac:dyDescent="0.2">
      <c r="A109" s="1">
        <v>108</v>
      </c>
      <c r="B109" s="1" t="str">
        <f>_xlfn.CONCAT("p", REPT(0,4-LEN(A109)),A109, "_", _xlfn.XLOOKUP(N109,country_code_lookup!$A$1:$A$247,country_code_lookup!$C$1:$C$247))</f>
        <v>p0108_IDN</v>
      </c>
      <c r="C109" s="6" t="s">
        <v>317</v>
      </c>
      <c r="D109" s="6"/>
      <c r="E109" s="6"/>
      <c r="F109" s="6"/>
      <c r="G109" s="6" t="s">
        <v>317</v>
      </c>
      <c r="H109" s="6" t="s">
        <v>1068</v>
      </c>
      <c r="I109" s="6" t="s">
        <v>1240</v>
      </c>
      <c r="J109" s="6">
        <v>0</v>
      </c>
      <c r="K109" s="6"/>
      <c r="L109" s="6">
        <v>1984</v>
      </c>
      <c r="M109" s="6">
        <v>1997</v>
      </c>
      <c r="N109" s="6" t="s">
        <v>82</v>
      </c>
      <c r="O109" s="6" t="s">
        <v>73</v>
      </c>
      <c r="P109" s="6" t="str">
        <f t="shared" si="3"/>
        <v>OceaniaIndonesiaUtuwa</v>
      </c>
      <c r="Q109" s="6">
        <v>1998</v>
      </c>
      <c r="R109" s="6" t="s">
        <v>79</v>
      </c>
      <c r="S109" s="6"/>
      <c r="T109" s="6" t="s">
        <v>62</v>
      </c>
      <c r="U109" s="6" t="s">
        <v>56</v>
      </c>
      <c r="V109" s="6">
        <v>20</v>
      </c>
      <c r="W109" s="6" t="s">
        <v>76</v>
      </c>
      <c r="X109" s="6" t="s">
        <v>62</v>
      </c>
      <c r="Y109" s="6"/>
      <c r="Z109" s="6"/>
      <c r="AA109" s="6"/>
      <c r="AB109" s="6"/>
      <c r="AC109" s="6"/>
      <c r="AD109" s="6"/>
      <c r="AE109" s="6"/>
      <c r="AF109" s="6" t="s">
        <v>319</v>
      </c>
    </row>
    <row r="110" spans="1:32" x14ac:dyDescent="0.2">
      <c r="A110" s="1">
        <v>109</v>
      </c>
      <c r="B110" s="1" t="str">
        <f>_xlfn.CONCAT("p", REPT(0,4-LEN(A110)),A110, "_", _xlfn.XLOOKUP(N110,country_code_lookup!$A$1:$A$247,country_code_lookup!$C$1:$C$247))</f>
        <v>p0109_PHL</v>
      </c>
      <c r="C110" s="6" t="s">
        <v>2332</v>
      </c>
      <c r="D110" s="6"/>
      <c r="E110" s="6"/>
      <c r="F110" s="6"/>
      <c r="G110" s="6" t="s">
        <v>2332</v>
      </c>
      <c r="H110" s="6" t="s">
        <v>2124</v>
      </c>
      <c r="I110" s="6" t="s">
        <v>1294</v>
      </c>
      <c r="J110" s="6">
        <v>0</v>
      </c>
      <c r="K110" s="6">
        <v>17</v>
      </c>
      <c r="L110" s="6">
        <v>1984</v>
      </c>
      <c r="M110" s="6">
        <v>2021</v>
      </c>
      <c r="N110" s="6" t="s">
        <v>2124</v>
      </c>
      <c r="O110" s="6" t="s">
        <v>73</v>
      </c>
      <c r="P110" s="6" t="str">
        <f t="shared" si="3"/>
        <v>OceaniaPhilippinesNalisbitan</v>
      </c>
      <c r="Q110" s="6">
        <v>1980</v>
      </c>
      <c r="R110" s="6" t="s">
        <v>79</v>
      </c>
      <c r="S110" s="6"/>
      <c r="T110" s="6" t="s">
        <v>62</v>
      </c>
      <c r="U110" s="6" t="s">
        <v>56</v>
      </c>
      <c r="V110" s="6"/>
      <c r="W110" s="6"/>
      <c r="X110" s="6" t="s">
        <v>56</v>
      </c>
      <c r="Y110" s="6">
        <v>17</v>
      </c>
      <c r="Z110" s="6" t="s">
        <v>110</v>
      </c>
      <c r="AA110" s="6"/>
      <c r="AB110" s="6" t="s">
        <v>62</v>
      </c>
      <c r="AC110" s="6"/>
      <c r="AD110" s="6"/>
      <c r="AE110" s="6"/>
      <c r="AF110" s="6" t="s">
        <v>74</v>
      </c>
    </row>
    <row r="111" spans="1:32" x14ac:dyDescent="0.2">
      <c r="A111" s="1">
        <v>110</v>
      </c>
      <c r="B111" s="1" t="str">
        <f>_xlfn.CONCAT("p", REPT(0,4-LEN(A111)),A111, "_", _xlfn.XLOOKUP(N111,country_code_lookup!$A$1:$A$247,country_code_lookup!$C$1:$C$247))</f>
        <v>p0110_BOL</v>
      </c>
      <c r="C111" s="6" t="s">
        <v>753</v>
      </c>
      <c r="D111" s="6"/>
      <c r="E111" s="6"/>
      <c r="F111" s="6"/>
      <c r="G111" s="6" t="s">
        <v>753</v>
      </c>
      <c r="H111" s="6" t="s">
        <v>976</v>
      </c>
      <c r="I111" s="6" t="s">
        <v>1146</v>
      </c>
      <c r="J111" s="6">
        <v>35</v>
      </c>
      <c r="K111" s="6"/>
      <c r="L111" s="6">
        <v>1984</v>
      </c>
      <c r="M111" s="6">
        <v>2010</v>
      </c>
      <c r="N111" s="6" t="s">
        <v>755</v>
      </c>
      <c r="O111" s="6" t="s">
        <v>328</v>
      </c>
      <c r="P111" s="6" t="str">
        <f t="shared" si="3"/>
        <v>South AmericaBoliviaMapiri</v>
      </c>
      <c r="Q111" s="6">
        <v>2010</v>
      </c>
      <c r="R111" s="6" t="s">
        <v>79</v>
      </c>
      <c r="S111" s="6"/>
      <c r="T111" s="6"/>
      <c r="U111" s="6"/>
      <c r="V111" s="6"/>
      <c r="W111" s="6"/>
      <c r="X111" s="6"/>
      <c r="Y111" s="6"/>
      <c r="Z111" s="6"/>
      <c r="AA111" s="6"/>
      <c r="AB111" s="6"/>
      <c r="AC111" s="6">
        <v>35</v>
      </c>
      <c r="AD111" s="6" t="s">
        <v>110</v>
      </c>
      <c r="AE111" s="6"/>
      <c r="AF111" s="6" t="s">
        <v>759</v>
      </c>
    </row>
    <row r="112" spans="1:32" x14ac:dyDescent="0.2">
      <c r="A112" s="1">
        <v>111</v>
      </c>
      <c r="B112" s="1" t="str">
        <f>_xlfn.CONCAT("p", REPT(0,4-LEN(A112)),A112, "_", _xlfn.XLOOKUP(N112,country_code_lookup!$A$1:$A$247,country_code_lookup!$C$1:$C$247))</f>
        <v>p0111_BOL</v>
      </c>
      <c r="C112" s="6" t="s">
        <v>752</v>
      </c>
      <c r="D112" s="6" t="s">
        <v>753</v>
      </c>
      <c r="E112" s="6"/>
      <c r="F112" s="6"/>
      <c r="G112" s="6" t="s">
        <v>753</v>
      </c>
      <c r="H112" s="6" t="s">
        <v>977</v>
      </c>
      <c r="I112" s="6" t="s">
        <v>1147</v>
      </c>
      <c r="J112" s="6">
        <v>0</v>
      </c>
      <c r="K112" s="6"/>
      <c r="L112" s="6">
        <v>1984</v>
      </c>
      <c r="M112" s="6">
        <v>2004</v>
      </c>
      <c r="N112" s="6" t="s">
        <v>755</v>
      </c>
      <c r="O112" s="6" t="s">
        <v>328</v>
      </c>
      <c r="P112" s="6" t="str">
        <f t="shared" si="3"/>
        <v>South AmericaBoliviaMayaya</v>
      </c>
      <c r="Q112" s="6">
        <v>1984</v>
      </c>
      <c r="R112" s="6" t="s">
        <v>79</v>
      </c>
      <c r="S112" s="6"/>
      <c r="T112" s="6" t="s">
        <v>62</v>
      </c>
      <c r="U112" s="6" t="s">
        <v>56</v>
      </c>
      <c r="V112" s="6"/>
      <c r="W112" s="6"/>
      <c r="X112" s="6"/>
      <c r="Y112" s="6"/>
      <c r="Z112" s="6"/>
      <c r="AA112" s="6"/>
      <c r="AB112" s="6"/>
      <c r="AC112" s="6">
        <v>80</v>
      </c>
      <c r="AD112" s="6" t="s">
        <v>110</v>
      </c>
      <c r="AE112" s="6" t="s">
        <v>83</v>
      </c>
      <c r="AF112" s="6" t="s">
        <v>757</v>
      </c>
    </row>
    <row r="113" spans="1:32" x14ac:dyDescent="0.2">
      <c r="A113" s="1">
        <v>112</v>
      </c>
      <c r="B113" s="1" t="str">
        <f>_xlfn.CONCAT("p", REPT(0,4-LEN(A113)),A113, "_", _xlfn.XLOOKUP(N113,country_code_lookup!$A$1:$A$247,country_code_lookup!$C$1:$C$247))</f>
        <v>p0112_BRA</v>
      </c>
      <c r="C113" s="6" t="s">
        <v>432</v>
      </c>
      <c r="D113" s="6" t="s">
        <v>433</v>
      </c>
      <c r="E113" s="6"/>
      <c r="F113" s="6"/>
      <c r="G113" s="6" t="s">
        <v>432</v>
      </c>
      <c r="H113" s="6" t="s">
        <v>984</v>
      </c>
      <c r="I113" s="6" t="s">
        <v>1154</v>
      </c>
      <c r="J113" s="6">
        <v>0</v>
      </c>
      <c r="K113" s="6"/>
      <c r="L113" s="6">
        <v>2005</v>
      </c>
      <c r="M113" s="6">
        <v>2015</v>
      </c>
      <c r="N113" s="6" t="s">
        <v>334</v>
      </c>
      <c r="O113" s="6" t="s">
        <v>328</v>
      </c>
      <c r="P113" s="6" t="str">
        <f t="shared" si="3"/>
        <v>South AmericaBrazilCrepori</v>
      </c>
      <c r="Q113" s="6">
        <v>1980</v>
      </c>
      <c r="R113" s="6" t="s">
        <v>79</v>
      </c>
      <c r="S113" s="6"/>
      <c r="T113" s="6" t="s">
        <v>62</v>
      </c>
      <c r="U113" s="6" t="s">
        <v>56</v>
      </c>
      <c r="V113" s="6"/>
      <c r="W113" s="6"/>
      <c r="X113" s="6"/>
      <c r="Y113" s="6"/>
      <c r="Z113" s="6"/>
      <c r="AA113" s="6"/>
      <c r="AB113" s="6" t="s">
        <v>56</v>
      </c>
      <c r="AC113" s="6">
        <v>212</v>
      </c>
      <c r="AD113" s="6" t="s">
        <v>110</v>
      </c>
      <c r="AE113" s="6" t="s">
        <v>83</v>
      </c>
      <c r="AF113" s="6" t="s">
        <v>436</v>
      </c>
    </row>
    <row r="114" spans="1:32" x14ac:dyDescent="0.2">
      <c r="A114" s="1">
        <v>113</v>
      </c>
      <c r="B114" s="1" t="str">
        <f>_xlfn.CONCAT("p", REPT(0,4-LEN(A114)),A114, "_", _xlfn.XLOOKUP(N114,country_code_lookup!$A$1:$A$247,country_code_lookup!$C$1:$C$247))</f>
        <v>p0113_BRA</v>
      </c>
      <c r="C114" s="6" t="s">
        <v>437</v>
      </c>
      <c r="D114" s="6"/>
      <c r="E114" s="6"/>
      <c r="F114" s="6"/>
      <c r="G114" s="6" t="s">
        <v>437</v>
      </c>
      <c r="H114" s="6" t="s">
        <v>978</v>
      </c>
      <c r="I114" s="6" t="s">
        <v>1148</v>
      </c>
      <c r="J114" s="6">
        <v>0</v>
      </c>
      <c r="K114" s="6"/>
      <c r="L114" s="6">
        <v>1995</v>
      </c>
      <c r="M114" s="6">
        <v>2000</v>
      </c>
      <c r="N114" s="6" t="s">
        <v>334</v>
      </c>
      <c r="O114" s="6" t="s">
        <v>328</v>
      </c>
      <c r="P114" s="6" t="str">
        <f t="shared" si="3"/>
        <v>South AmericaBrazilFloresta</v>
      </c>
      <c r="Q114" s="6">
        <v>1980</v>
      </c>
      <c r="R114" s="6" t="s">
        <v>79</v>
      </c>
      <c r="S114" s="6"/>
      <c r="T114" s="6" t="s">
        <v>62</v>
      </c>
      <c r="U114" s="6" t="s">
        <v>56</v>
      </c>
      <c r="V114" s="6"/>
      <c r="W114" s="6"/>
      <c r="X114" s="6"/>
      <c r="Y114" s="6"/>
      <c r="Z114" s="6"/>
      <c r="AA114" s="6"/>
      <c r="AB114" s="6" t="s">
        <v>62</v>
      </c>
      <c r="AC114" s="6"/>
      <c r="AD114" s="6"/>
      <c r="AE114" s="6"/>
      <c r="AF114" s="6" t="s">
        <v>438</v>
      </c>
    </row>
    <row r="115" spans="1:32" x14ac:dyDescent="0.2">
      <c r="A115" s="1">
        <v>114</v>
      </c>
      <c r="B115" s="1" t="str">
        <f>_xlfn.CONCAT("p", REPT(0,4-LEN(A115)),A115, "_", _xlfn.XLOOKUP(N115,country_code_lookup!$A$1:$A$247,country_code_lookup!$C$1:$C$247))</f>
        <v>p0114_BRA</v>
      </c>
      <c r="C115" s="6" t="s">
        <v>448</v>
      </c>
      <c r="D115" s="6"/>
      <c r="E115" s="6"/>
      <c r="F115" s="6"/>
      <c r="G115" s="6" t="s">
        <v>448</v>
      </c>
      <c r="H115" s="6" t="s">
        <v>991</v>
      </c>
      <c r="I115" s="6" t="s">
        <v>1149</v>
      </c>
      <c r="J115" s="6">
        <v>287</v>
      </c>
      <c r="K115" s="6"/>
      <c r="L115" s="6">
        <v>2000</v>
      </c>
      <c r="M115" s="6">
        <v>2005</v>
      </c>
      <c r="N115" s="6" t="s">
        <v>334</v>
      </c>
      <c r="O115" s="6" t="s">
        <v>328</v>
      </c>
      <c r="P115" s="6" t="str">
        <f t="shared" si="3"/>
        <v>South AmericaBrazilJamanxim</v>
      </c>
      <c r="Q115" s="6">
        <v>1980</v>
      </c>
      <c r="R115" s="6" t="s">
        <v>79</v>
      </c>
      <c r="S115" s="6"/>
      <c r="T115" s="6"/>
      <c r="U115" s="6"/>
      <c r="V115" s="6"/>
      <c r="W115" s="6"/>
      <c r="X115" s="6"/>
      <c r="Y115" s="6"/>
      <c r="Z115" s="6"/>
      <c r="AA115" s="6"/>
      <c r="AB115" s="6" t="s">
        <v>56</v>
      </c>
      <c r="AC115" s="6">
        <v>287</v>
      </c>
      <c r="AD115" s="6" t="s">
        <v>110</v>
      </c>
      <c r="AE115" s="6"/>
      <c r="AF115" s="6" t="s">
        <v>450</v>
      </c>
    </row>
    <row r="116" spans="1:32" x14ac:dyDescent="0.2">
      <c r="A116" s="1">
        <v>115</v>
      </c>
      <c r="B116" s="1" t="str">
        <f>_xlfn.CONCAT("p", REPT(0,4-LEN(A116)),A116, "_", _xlfn.XLOOKUP(N116,country_code_lookup!$A$1:$A$247,country_code_lookup!$C$1:$C$247))</f>
        <v>p0115_BRA</v>
      </c>
      <c r="C116" s="6" t="s">
        <v>441</v>
      </c>
      <c r="D116" s="6"/>
      <c r="E116" s="6"/>
      <c r="F116" s="6"/>
      <c r="G116" s="6" t="s">
        <v>441</v>
      </c>
      <c r="H116" s="6" t="s">
        <v>980</v>
      </c>
      <c r="I116" s="6" t="s">
        <v>1150</v>
      </c>
      <c r="J116" s="6">
        <v>0</v>
      </c>
      <c r="K116" s="6"/>
      <c r="L116" s="6">
        <v>2005</v>
      </c>
      <c r="M116" s="6">
        <v>2010</v>
      </c>
      <c r="N116" s="6" t="s">
        <v>334</v>
      </c>
      <c r="O116" s="6" t="s">
        <v>328</v>
      </c>
      <c r="P116" s="6" t="str">
        <f t="shared" si="3"/>
        <v>South AmericaBrazilKayapo</v>
      </c>
      <c r="Q116" s="6">
        <v>1980</v>
      </c>
      <c r="R116" s="6" t="s">
        <v>79</v>
      </c>
      <c r="S116" s="6"/>
      <c r="T116" s="6" t="s">
        <v>62</v>
      </c>
      <c r="U116" s="6" t="s">
        <v>56</v>
      </c>
      <c r="V116" s="6"/>
      <c r="W116" s="6"/>
      <c r="X116" s="6"/>
      <c r="Y116" s="6"/>
      <c r="Z116" s="6"/>
      <c r="AA116" s="6"/>
      <c r="AB116" s="6"/>
      <c r="AC116" s="6"/>
      <c r="AD116" s="6"/>
      <c r="AE116" s="6"/>
      <c r="AF116" s="6" t="s">
        <v>445</v>
      </c>
    </row>
    <row r="117" spans="1:32" x14ac:dyDescent="0.2">
      <c r="A117" s="1">
        <v>116</v>
      </c>
      <c r="B117" s="1" t="str">
        <f>_xlfn.CONCAT("p", REPT(0,4-LEN(A117)),A117, "_", _xlfn.XLOOKUP(N117,country_code_lookup!$A$1:$A$247,country_code_lookup!$C$1:$C$247))</f>
        <v>p0116_BRA</v>
      </c>
      <c r="C117" s="6" t="s">
        <v>439</v>
      </c>
      <c r="D117" s="6"/>
      <c r="E117" s="6"/>
      <c r="F117" s="6"/>
      <c r="G117" s="6" t="s">
        <v>439</v>
      </c>
      <c r="H117" s="6" t="s">
        <v>981</v>
      </c>
      <c r="I117" s="6" t="s">
        <v>1151</v>
      </c>
      <c r="J117" s="6">
        <v>0</v>
      </c>
      <c r="K117" s="6"/>
      <c r="L117" s="6">
        <v>2005</v>
      </c>
      <c r="M117" s="6">
        <v>2010</v>
      </c>
      <c r="N117" s="6" t="s">
        <v>334</v>
      </c>
      <c r="O117" s="6" t="s">
        <v>328</v>
      </c>
      <c r="P117" s="6" t="str">
        <f t="shared" si="3"/>
        <v>South AmericaBrazilLourenco</v>
      </c>
      <c r="Q117" s="6">
        <v>1980</v>
      </c>
      <c r="R117" s="6" t="s">
        <v>79</v>
      </c>
      <c r="S117" s="6"/>
      <c r="T117" s="6" t="s">
        <v>62</v>
      </c>
      <c r="U117" s="6" t="s">
        <v>56</v>
      </c>
      <c r="V117" s="6"/>
      <c r="W117" s="6"/>
      <c r="X117" s="6"/>
      <c r="Y117" s="6"/>
      <c r="Z117" s="6"/>
      <c r="AA117" s="6"/>
      <c r="AB117" s="6" t="s">
        <v>62</v>
      </c>
      <c r="AC117" s="6"/>
      <c r="AD117" s="6"/>
      <c r="AE117" s="6"/>
      <c r="AF117" s="6" t="s">
        <v>443</v>
      </c>
    </row>
    <row r="118" spans="1:32" x14ac:dyDescent="0.2">
      <c r="A118" s="1">
        <v>117</v>
      </c>
      <c r="B118" s="1" t="str">
        <f>_xlfn.CONCAT("p", REPT(0,4-LEN(A118)),A118, "_", _xlfn.XLOOKUP(N118,country_code_lookup!$A$1:$A$247,country_code_lookup!$C$1:$C$247))</f>
        <v>p0117_BRA</v>
      </c>
      <c r="C118" s="6" t="s">
        <v>446</v>
      </c>
      <c r="D118" s="6"/>
      <c r="E118" s="6"/>
      <c r="F118" s="6"/>
      <c r="G118" s="6" t="s">
        <v>446</v>
      </c>
      <c r="H118" s="6" t="s">
        <v>982</v>
      </c>
      <c r="I118" s="6" t="s">
        <v>1152</v>
      </c>
      <c r="J118" s="6">
        <v>0</v>
      </c>
      <c r="K118" s="6"/>
      <c r="L118" s="6">
        <v>2000</v>
      </c>
      <c r="M118" s="6">
        <v>2010</v>
      </c>
      <c r="N118" s="6" t="s">
        <v>334</v>
      </c>
      <c r="O118" s="6" t="s">
        <v>328</v>
      </c>
      <c r="P118" s="6" t="str">
        <f t="shared" si="3"/>
        <v>South AmericaBrazilLuar da Praia</v>
      </c>
      <c r="Q118" s="6">
        <v>1986</v>
      </c>
      <c r="R118" s="6" t="s">
        <v>79</v>
      </c>
      <c r="S118" s="6"/>
      <c r="T118" s="6" t="s">
        <v>62</v>
      </c>
      <c r="U118" s="6" t="s">
        <v>56</v>
      </c>
      <c r="V118" s="6"/>
      <c r="W118" s="6"/>
      <c r="X118" s="6"/>
      <c r="Y118" s="6"/>
      <c r="Z118" s="6"/>
      <c r="AA118" s="6"/>
      <c r="AB118" s="6"/>
      <c r="AC118" s="6"/>
      <c r="AD118" s="6"/>
      <c r="AE118" s="6"/>
      <c r="AF118" s="6" t="s">
        <v>447</v>
      </c>
    </row>
    <row r="119" spans="1:32" x14ac:dyDescent="0.2">
      <c r="A119" s="1">
        <v>118</v>
      </c>
      <c r="B119" s="1" t="str">
        <f>_xlfn.CONCAT("p", REPT(0,4-LEN(A119)),A119, "_", _xlfn.XLOOKUP(N119,country_code_lookup!$A$1:$A$247,country_code_lookup!$C$1:$C$247))</f>
        <v>p0118_BRA</v>
      </c>
      <c r="C119" s="6" t="s">
        <v>442</v>
      </c>
      <c r="D119" s="6"/>
      <c r="E119" s="6"/>
      <c r="F119" s="6"/>
      <c r="G119" s="6" t="s">
        <v>442</v>
      </c>
      <c r="H119" s="6" t="s">
        <v>983</v>
      </c>
      <c r="I119" s="6" t="s">
        <v>1153</v>
      </c>
      <c r="J119" s="6">
        <v>0</v>
      </c>
      <c r="K119" s="6"/>
      <c r="L119" s="6">
        <v>2000</v>
      </c>
      <c r="M119" s="6">
        <v>2010</v>
      </c>
      <c r="N119" s="6" t="s">
        <v>334</v>
      </c>
      <c r="O119" s="6" t="s">
        <v>328</v>
      </c>
      <c r="P119" s="6" t="str">
        <f t="shared" si="3"/>
        <v>South AmericaBrazilMorada do Sol</v>
      </c>
      <c r="Q119" s="6">
        <v>1980</v>
      </c>
      <c r="R119" s="6" t="s">
        <v>79</v>
      </c>
      <c r="S119" s="6"/>
      <c r="T119" s="6" t="s">
        <v>62</v>
      </c>
      <c r="U119" s="6" t="s">
        <v>56</v>
      </c>
      <c r="V119" s="6"/>
      <c r="W119" s="6"/>
      <c r="X119" s="6"/>
      <c r="Y119" s="6"/>
      <c r="Z119" s="6"/>
      <c r="AA119" s="6"/>
      <c r="AB119" s="6"/>
      <c r="AC119" s="6"/>
      <c r="AD119" s="6"/>
      <c r="AE119" s="6"/>
      <c r="AF119" s="6" t="s">
        <v>444</v>
      </c>
    </row>
    <row r="120" spans="1:32" x14ac:dyDescent="0.2">
      <c r="A120" s="1">
        <v>119</v>
      </c>
      <c r="B120" s="1" t="str">
        <f>_xlfn.CONCAT("p", REPT(0,4-LEN(A120)),A120, "_", _xlfn.XLOOKUP(N120,country_code_lookup!$A$1:$A$247,country_code_lookup!$C$1:$C$247))</f>
        <v>p0119_BRA</v>
      </c>
      <c r="C120" s="6" t="s">
        <v>423</v>
      </c>
      <c r="D120" s="6"/>
      <c r="E120" s="6"/>
      <c r="F120" s="6"/>
      <c r="G120" s="6" t="s">
        <v>423</v>
      </c>
      <c r="H120" s="6" t="s">
        <v>985</v>
      </c>
      <c r="I120" s="6" t="s">
        <v>1155</v>
      </c>
      <c r="J120" s="6">
        <v>0</v>
      </c>
      <c r="K120" s="6">
        <v>211</v>
      </c>
      <c r="L120" s="6">
        <v>1984</v>
      </c>
      <c r="M120" s="6">
        <v>1988</v>
      </c>
      <c r="N120" s="6" t="s">
        <v>334</v>
      </c>
      <c r="O120" s="6" t="s">
        <v>328</v>
      </c>
      <c r="P120" s="6" t="str">
        <f t="shared" si="3"/>
        <v>South AmericaBrazilNovo</v>
      </c>
      <c r="Q120" s="6">
        <v>1987</v>
      </c>
      <c r="R120" s="6" t="s">
        <v>79</v>
      </c>
      <c r="S120" s="6"/>
      <c r="T120" s="6" t="s">
        <v>56</v>
      </c>
      <c r="U120" s="6" t="s">
        <v>56</v>
      </c>
      <c r="V120" s="6">
        <v>20</v>
      </c>
      <c r="W120" s="6" t="s">
        <v>76</v>
      </c>
      <c r="X120" s="6" t="s">
        <v>62</v>
      </c>
      <c r="Y120" s="6"/>
      <c r="Z120" s="6"/>
      <c r="AA120" s="6"/>
      <c r="AB120" s="6" t="s">
        <v>62</v>
      </c>
      <c r="AC120" s="6"/>
      <c r="AD120" s="6"/>
      <c r="AE120" s="6"/>
      <c r="AF120" s="6" t="s">
        <v>424</v>
      </c>
    </row>
    <row r="121" spans="1:32" x14ac:dyDescent="0.2">
      <c r="A121" s="1">
        <v>120</v>
      </c>
      <c r="B121" s="1" t="str">
        <f>_xlfn.CONCAT("p", REPT(0,4-LEN(A121)),A121, "_", _xlfn.XLOOKUP(N121,country_code_lookup!$A$1:$A$247,country_code_lookup!$C$1:$C$247))</f>
        <v>p0120_BRA</v>
      </c>
      <c r="C121" s="6" t="s">
        <v>435</v>
      </c>
      <c r="D121" s="6" t="s">
        <v>433</v>
      </c>
      <c r="E121" s="6"/>
      <c r="F121" s="6"/>
      <c r="G121" s="6" t="s">
        <v>435</v>
      </c>
      <c r="H121" s="6" t="s">
        <v>987</v>
      </c>
      <c r="I121" s="6" t="s">
        <v>1157</v>
      </c>
      <c r="J121" s="6">
        <v>0</v>
      </c>
      <c r="K121" s="6"/>
      <c r="L121" s="6">
        <v>2000</v>
      </c>
      <c r="M121" s="6">
        <v>2010</v>
      </c>
      <c r="N121" s="6" t="s">
        <v>334</v>
      </c>
      <c r="O121" s="6" t="s">
        <v>328</v>
      </c>
      <c r="P121" s="6" t="str">
        <f t="shared" si="3"/>
        <v>South AmericaBrazilTapajos A</v>
      </c>
      <c r="Q121" s="6">
        <v>1980</v>
      </c>
      <c r="R121" s="6" t="s">
        <v>79</v>
      </c>
      <c r="S121" s="6"/>
      <c r="T121" s="6" t="s">
        <v>62</v>
      </c>
      <c r="U121" s="6" t="s">
        <v>56</v>
      </c>
      <c r="V121" s="6"/>
      <c r="W121" s="6"/>
      <c r="X121" s="6"/>
      <c r="Y121" s="6"/>
      <c r="Z121" s="6"/>
      <c r="AA121" s="6"/>
      <c r="AB121" s="6" t="s">
        <v>56</v>
      </c>
      <c r="AC121" s="6">
        <v>278</v>
      </c>
      <c r="AD121" s="6" t="s">
        <v>110</v>
      </c>
      <c r="AE121" s="6" t="s">
        <v>83</v>
      </c>
      <c r="AF121" s="6" t="s">
        <v>431</v>
      </c>
    </row>
    <row r="122" spans="1:32" x14ac:dyDescent="0.2">
      <c r="A122" s="1">
        <v>121</v>
      </c>
      <c r="B122" s="1" t="str">
        <f>_xlfn.CONCAT("p", REPT(0,4-LEN(A122)),A122, "_", _xlfn.XLOOKUP(N122,country_code_lookup!$A$1:$A$247,country_code_lookup!$C$1:$C$247))</f>
        <v>p0121_BRA</v>
      </c>
      <c r="C122" s="6" t="s">
        <v>434</v>
      </c>
      <c r="D122" s="6" t="s">
        <v>433</v>
      </c>
      <c r="E122" s="6"/>
      <c r="F122" s="6"/>
      <c r="G122" s="6" t="s">
        <v>434</v>
      </c>
      <c r="H122" s="6" t="s">
        <v>988</v>
      </c>
      <c r="I122" s="6" t="s">
        <v>1158</v>
      </c>
      <c r="J122" s="6">
        <v>0</v>
      </c>
      <c r="K122" s="6"/>
      <c r="L122" s="6">
        <v>2000</v>
      </c>
      <c r="M122" s="6">
        <v>2010</v>
      </c>
      <c r="N122" s="6" t="s">
        <v>334</v>
      </c>
      <c r="O122" s="6" t="s">
        <v>328</v>
      </c>
      <c r="P122" s="6" t="str">
        <f t="shared" si="3"/>
        <v>South AmericaBrazilTapajos B</v>
      </c>
      <c r="Q122" s="6">
        <v>1980</v>
      </c>
      <c r="R122" s="6" t="s">
        <v>79</v>
      </c>
      <c r="S122" s="6"/>
      <c r="T122" s="6" t="s">
        <v>62</v>
      </c>
      <c r="U122" s="6" t="s">
        <v>56</v>
      </c>
      <c r="V122" s="6"/>
      <c r="W122" s="6"/>
      <c r="X122" s="6"/>
      <c r="Y122" s="6"/>
      <c r="Z122" s="6"/>
      <c r="AA122" s="6"/>
      <c r="AB122" s="6" t="s">
        <v>56</v>
      </c>
      <c r="AC122" s="6">
        <v>243</v>
      </c>
      <c r="AD122" s="6" t="s">
        <v>110</v>
      </c>
      <c r="AE122" s="6" t="s">
        <v>83</v>
      </c>
      <c r="AF122" s="6" t="s">
        <v>431</v>
      </c>
    </row>
    <row r="123" spans="1:32" x14ac:dyDescent="0.2">
      <c r="A123" s="1">
        <v>122</v>
      </c>
      <c r="B123" s="1" t="str">
        <f>_xlfn.CONCAT("p", REPT(0,4-LEN(A123)),A123, "_", _xlfn.XLOOKUP(N123,country_code_lookup!$A$1:$A$247,country_code_lookup!$C$1:$C$247))</f>
        <v>p0122_BRA</v>
      </c>
      <c r="C123" s="6" t="s">
        <v>430</v>
      </c>
      <c r="D123" s="6" t="s">
        <v>433</v>
      </c>
      <c r="E123" s="6"/>
      <c r="F123" s="6"/>
      <c r="G123" s="6" t="s">
        <v>430</v>
      </c>
      <c r="H123" s="6" t="s">
        <v>986</v>
      </c>
      <c r="I123" s="6" t="s">
        <v>1156</v>
      </c>
      <c r="J123" s="6">
        <v>0</v>
      </c>
      <c r="K123" s="6"/>
      <c r="L123" s="6">
        <v>2005</v>
      </c>
      <c r="M123" s="6">
        <v>2015</v>
      </c>
      <c r="N123" s="6" t="s">
        <v>334</v>
      </c>
      <c r="O123" s="6" t="s">
        <v>328</v>
      </c>
      <c r="P123" s="6" t="str">
        <f t="shared" si="3"/>
        <v>South AmericaBrazilTapajos Porto Rico</v>
      </c>
      <c r="Q123" s="6">
        <v>1980</v>
      </c>
      <c r="R123" s="6" t="s">
        <v>79</v>
      </c>
      <c r="S123" s="6"/>
      <c r="T123" s="6" t="s">
        <v>62</v>
      </c>
      <c r="U123" s="6" t="s">
        <v>56</v>
      </c>
      <c r="V123" s="6">
        <v>50</v>
      </c>
      <c r="W123" s="6" t="s">
        <v>76</v>
      </c>
      <c r="X123" s="6" t="s">
        <v>62</v>
      </c>
      <c r="Y123" s="6"/>
      <c r="Z123" s="6"/>
      <c r="AA123" s="6"/>
      <c r="AB123" s="6" t="s">
        <v>56</v>
      </c>
      <c r="AC123" s="6">
        <v>150</v>
      </c>
      <c r="AD123" s="6" t="s">
        <v>110</v>
      </c>
      <c r="AE123" s="6" t="s">
        <v>83</v>
      </c>
      <c r="AF123" s="6" t="s">
        <v>431</v>
      </c>
    </row>
    <row r="124" spans="1:32" x14ac:dyDescent="0.2">
      <c r="A124" s="1">
        <v>123</v>
      </c>
      <c r="B124" s="1" t="str">
        <f>_xlfn.CONCAT("p", REPT(0,4-LEN(A124)),A124, "_", _xlfn.XLOOKUP(N124,country_code_lookup!$A$1:$A$247,country_code_lookup!$C$1:$C$247))</f>
        <v>p0123_BRA</v>
      </c>
      <c r="C124" s="6" t="s">
        <v>433</v>
      </c>
      <c r="D124" s="6"/>
      <c r="E124" s="6"/>
      <c r="F124" s="6"/>
      <c r="G124" s="6" t="s">
        <v>433</v>
      </c>
      <c r="H124" s="6" t="s">
        <v>989</v>
      </c>
      <c r="I124" s="6" t="s">
        <v>1159</v>
      </c>
      <c r="J124" s="6">
        <v>0</v>
      </c>
      <c r="K124" s="6"/>
      <c r="L124" s="6">
        <v>2000</v>
      </c>
      <c r="M124" s="6">
        <v>2010</v>
      </c>
      <c r="N124" s="6" t="s">
        <v>334</v>
      </c>
      <c r="O124" s="6" t="s">
        <v>328</v>
      </c>
      <c r="P124" s="6" t="str">
        <f t="shared" si="3"/>
        <v>South AmericaBrazilTapajos Upper</v>
      </c>
      <c r="Q124" s="6">
        <v>1980</v>
      </c>
      <c r="R124" s="6" t="s">
        <v>79</v>
      </c>
      <c r="S124" s="6"/>
      <c r="T124" s="6" t="s">
        <v>56</v>
      </c>
      <c r="U124" s="6" t="s">
        <v>56</v>
      </c>
      <c r="V124" s="6"/>
      <c r="W124" s="6"/>
      <c r="X124" s="6"/>
      <c r="Y124" s="6"/>
      <c r="Z124" s="6"/>
      <c r="AA124" s="6"/>
      <c r="AB124" s="6" t="s">
        <v>62</v>
      </c>
      <c r="AC124" s="6"/>
      <c r="AD124" s="6"/>
      <c r="AE124" s="6"/>
      <c r="AF124" s="6" t="s">
        <v>431</v>
      </c>
    </row>
    <row r="125" spans="1:32" x14ac:dyDescent="0.2">
      <c r="A125" s="1">
        <v>124</v>
      </c>
      <c r="B125" s="1" t="str">
        <f>_xlfn.CONCAT("p", REPT(0,4-LEN(A125)),A125, "_", _xlfn.XLOOKUP(N125,country_code_lookup!$A$1:$A$247,country_code_lookup!$C$1:$C$247))</f>
        <v>p0124_BRA</v>
      </c>
      <c r="C125" s="6" t="s">
        <v>427</v>
      </c>
      <c r="D125" s="6" t="s">
        <v>423</v>
      </c>
      <c r="E125" s="6"/>
      <c r="F125" s="6"/>
      <c r="G125" s="6" t="s">
        <v>427</v>
      </c>
      <c r="H125" s="6" t="s">
        <v>990</v>
      </c>
      <c r="I125" s="6" t="s">
        <v>1160</v>
      </c>
      <c r="J125" s="6">
        <v>0</v>
      </c>
      <c r="K125" s="6"/>
      <c r="L125" s="6">
        <v>2000</v>
      </c>
      <c r="M125" s="6">
        <v>2005</v>
      </c>
      <c r="N125" s="6" t="s">
        <v>334</v>
      </c>
      <c r="O125" s="6" t="s">
        <v>328</v>
      </c>
      <c r="P125" s="6" t="str">
        <f t="shared" si="3"/>
        <v>South AmericaBrazilTocantins</v>
      </c>
      <c r="Q125" s="6">
        <v>1980</v>
      </c>
      <c r="R125" s="6" t="s">
        <v>79</v>
      </c>
      <c r="S125" s="6"/>
      <c r="T125" s="6" t="s">
        <v>62</v>
      </c>
      <c r="U125" s="6" t="s">
        <v>56</v>
      </c>
      <c r="V125" s="6">
        <v>300</v>
      </c>
      <c r="W125" s="6" t="s">
        <v>76</v>
      </c>
      <c r="X125" s="6" t="s">
        <v>62</v>
      </c>
      <c r="Y125" s="6"/>
      <c r="Z125" s="6"/>
      <c r="AA125" s="6"/>
      <c r="AB125" s="6"/>
      <c r="AC125" s="6">
        <v>468</v>
      </c>
      <c r="AD125" s="6" t="s">
        <v>110</v>
      </c>
      <c r="AE125" s="6" t="s">
        <v>83</v>
      </c>
      <c r="AF125" s="6" t="s">
        <v>429</v>
      </c>
    </row>
    <row r="126" spans="1:32" x14ac:dyDescent="0.2">
      <c r="A126" s="1">
        <v>125</v>
      </c>
      <c r="B126" s="1" t="str">
        <f>_xlfn.CONCAT("p", REPT(0,4-LEN(A126)),A126, "_", _xlfn.XLOOKUP(N126,country_code_lookup!$A$1:$A$247,country_code_lookup!$C$1:$C$247))</f>
        <v>p0125_COL</v>
      </c>
      <c r="C126" s="6" t="s">
        <v>825</v>
      </c>
      <c r="D126" s="6"/>
      <c r="E126" s="6"/>
      <c r="F126" s="6"/>
      <c r="G126" s="6" t="s">
        <v>825</v>
      </c>
      <c r="H126" s="6" t="s">
        <v>1006</v>
      </c>
      <c r="I126" s="6" t="s">
        <v>1175</v>
      </c>
      <c r="J126" s="6">
        <v>0</v>
      </c>
      <c r="K126" s="6"/>
      <c r="L126" s="6">
        <v>1995</v>
      </c>
      <c r="M126" s="6">
        <v>2005</v>
      </c>
      <c r="N126" s="6" t="s">
        <v>388</v>
      </c>
      <c r="O126" s="6" t="s">
        <v>328</v>
      </c>
      <c r="P126" s="6" t="str">
        <f t="shared" si="3"/>
        <v>South AmericaColombiaAntioquia</v>
      </c>
      <c r="Q126" s="6">
        <v>1980</v>
      </c>
      <c r="R126" s="6" t="s">
        <v>79</v>
      </c>
      <c r="S126" s="6"/>
      <c r="T126" s="6" t="s">
        <v>56</v>
      </c>
      <c r="U126" s="6" t="s">
        <v>56</v>
      </c>
      <c r="V126" s="6"/>
      <c r="W126" s="6"/>
      <c r="X126" s="6"/>
      <c r="Y126" s="6"/>
      <c r="Z126" s="6"/>
      <c r="AA126" s="6"/>
      <c r="AB126" s="6"/>
      <c r="AC126" s="6"/>
      <c r="AD126" s="6"/>
      <c r="AE126" s="6"/>
      <c r="AF126" s="6" t="s">
        <v>826</v>
      </c>
    </row>
    <row r="127" spans="1:32" x14ac:dyDescent="0.2">
      <c r="A127" s="1">
        <v>126</v>
      </c>
      <c r="B127" s="1" t="str">
        <f>_xlfn.CONCAT("p", REPT(0,4-LEN(A127)),A127, "_", _xlfn.XLOOKUP(N127,country_code_lookup!$A$1:$A$247,country_code_lookup!$C$1:$C$247))</f>
        <v>p0126_COL</v>
      </c>
      <c r="C127" s="6" t="s">
        <v>403</v>
      </c>
      <c r="D127" s="6"/>
      <c r="E127" s="6"/>
      <c r="F127" s="6"/>
      <c r="G127" s="6" t="s">
        <v>403</v>
      </c>
      <c r="H127" s="6" t="s">
        <v>998</v>
      </c>
      <c r="I127" s="6" t="s">
        <v>1167</v>
      </c>
      <c r="J127" s="6">
        <v>0</v>
      </c>
      <c r="K127" s="6"/>
      <c r="L127" s="6">
        <v>1984</v>
      </c>
      <c r="M127" s="6">
        <v>2010</v>
      </c>
      <c r="N127" s="6" t="s">
        <v>388</v>
      </c>
      <c r="O127" s="6" t="s">
        <v>328</v>
      </c>
      <c r="P127" s="6" t="str">
        <f t="shared" si="3"/>
        <v>South AmericaColombiaCalima</v>
      </c>
      <c r="Q127" s="6">
        <v>2013</v>
      </c>
      <c r="R127" s="6" t="s">
        <v>80</v>
      </c>
      <c r="S127" s="6"/>
      <c r="T127" s="6" t="s">
        <v>62</v>
      </c>
      <c r="U127" s="6" t="s">
        <v>56</v>
      </c>
      <c r="V127" s="6">
        <v>6</v>
      </c>
      <c r="W127" s="6" t="s">
        <v>110</v>
      </c>
      <c r="X127" s="6" t="s">
        <v>62</v>
      </c>
      <c r="Y127" s="6"/>
      <c r="Z127" s="6"/>
      <c r="AA127" s="6"/>
      <c r="AB127" s="6" t="s">
        <v>62</v>
      </c>
      <c r="AC127" s="6"/>
      <c r="AD127" s="6"/>
      <c r="AE127" s="6"/>
      <c r="AF127" s="6" t="s">
        <v>404</v>
      </c>
    </row>
    <row r="128" spans="1:32" x14ac:dyDescent="0.2">
      <c r="A128" s="1">
        <v>127</v>
      </c>
      <c r="B128" s="1" t="str">
        <f>_xlfn.CONCAT("p", REPT(0,4-LEN(A128)),A128, "_", _xlfn.XLOOKUP(N128,country_code_lookup!$A$1:$A$247,country_code_lookup!$C$1:$C$247))</f>
        <v>p0127_COL</v>
      </c>
      <c r="C128" s="6" t="s">
        <v>471</v>
      </c>
      <c r="D128" s="6"/>
      <c r="E128" s="6"/>
      <c r="F128" s="6"/>
      <c r="G128" s="6" t="s">
        <v>471</v>
      </c>
      <c r="H128" s="6" t="s">
        <v>996</v>
      </c>
      <c r="I128" s="6" t="s">
        <v>1165</v>
      </c>
      <c r="J128" s="6">
        <v>0</v>
      </c>
      <c r="K128" s="6"/>
      <c r="L128" s="6">
        <v>1984</v>
      </c>
      <c r="M128" s="6">
        <v>2010</v>
      </c>
      <c r="N128" s="6" t="s">
        <v>388</v>
      </c>
      <c r="O128" s="6" t="s">
        <v>328</v>
      </c>
      <c r="P128" s="6" t="str">
        <f t="shared" si="3"/>
        <v>South AmericaColombiaMona</v>
      </c>
      <c r="Q128" s="6">
        <v>2010</v>
      </c>
      <c r="R128" s="6" t="s">
        <v>79</v>
      </c>
      <c r="S128" s="6"/>
      <c r="T128" s="6" t="s">
        <v>62</v>
      </c>
      <c r="U128" s="6" t="s">
        <v>56</v>
      </c>
      <c r="V128" s="6"/>
      <c r="W128" s="6"/>
      <c r="X128" s="6"/>
      <c r="Y128" s="6"/>
      <c r="Z128" s="6"/>
      <c r="AA128" s="6"/>
      <c r="AB128" s="6"/>
      <c r="AC128" s="6"/>
      <c r="AD128" s="6"/>
      <c r="AE128" s="6"/>
      <c r="AF128" s="6" t="s">
        <v>472</v>
      </c>
    </row>
    <row r="129" spans="1:32" x14ac:dyDescent="0.2">
      <c r="A129" s="1">
        <v>128</v>
      </c>
      <c r="B129" s="1" t="str">
        <f>_xlfn.CONCAT("p", REPT(0,4-LEN(A129)),A129, "_", _xlfn.XLOOKUP(N129,country_code_lookup!$A$1:$A$247,country_code_lookup!$C$1:$C$247))</f>
        <v>p0128_COL</v>
      </c>
      <c r="C129" s="6" t="s">
        <v>394</v>
      </c>
      <c r="D129" s="6"/>
      <c r="E129" s="6"/>
      <c r="F129" s="6"/>
      <c r="G129" s="6" t="s">
        <v>394</v>
      </c>
      <c r="H129" s="6" t="s">
        <v>995</v>
      </c>
      <c r="I129" s="6" t="s">
        <v>1164</v>
      </c>
      <c r="J129" s="6">
        <v>0</v>
      </c>
      <c r="K129" s="6"/>
      <c r="L129" s="6">
        <v>1984</v>
      </c>
      <c r="M129" s="6">
        <v>2010</v>
      </c>
      <c r="N129" s="6" t="s">
        <v>388</v>
      </c>
      <c r="O129" s="6" t="s">
        <v>328</v>
      </c>
      <c r="P129" s="6" t="str">
        <f t="shared" si="3"/>
        <v>South AmericaColombiaQuito</v>
      </c>
      <c r="Q129" s="6">
        <v>2010</v>
      </c>
      <c r="R129" s="6" t="s">
        <v>80</v>
      </c>
      <c r="S129" s="6"/>
      <c r="T129" s="6" t="s">
        <v>56</v>
      </c>
      <c r="U129" s="6" t="s">
        <v>56</v>
      </c>
      <c r="V129" s="6">
        <v>130</v>
      </c>
      <c r="W129" s="6" t="s">
        <v>76</v>
      </c>
      <c r="X129" s="6" t="s">
        <v>62</v>
      </c>
      <c r="Y129" s="6"/>
      <c r="Z129" s="6"/>
      <c r="AA129" s="6"/>
      <c r="AB129" s="6" t="s">
        <v>62</v>
      </c>
      <c r="AC129" s="6"/>
      <c r="AD129" s="6"/>
      <c r="AE129" s="6"/>
      <c r="AF129" s="6" t="s">
        <v>398</v>
      </c>
    </row>
    <row r="130" spans="1:32" x14ac:dyDescent="0.2">
      <c r="A130" s="1">
        <v>129</v>
      </c>
      <c r="B130" s="1" t="str">
        <f>_xlfn.CONCAT("p", REPT(0,4-LEN(A130)),A130, "_", _xlfn.XLOOKUP(N130,country_code_lookup!$A$1:$A$247,country_code_lookup!$C$1:$C$247))</f>
        <v>p0129_COL</v>
      </c>
      <c r="C130" s="6" t="s">
        <v>397</v>
      </c>
      <c r="D130" s="6" t="s">
        <v>395</v>
      </c>
      <c r="E130" s="6"/>
      <c r="F130" s="6"/>
      <c r="G130" s="6" t="s">
        <v>397</v>
      </c>
      <c r="H130" s="6" t="s">
        <v>1001</v>
      </c>
      <c r="I130" s="6" t="s">
        <v>1170</v>
      </c>
      <c r="J130" s="6">
        <v>0</v>
      </c>
      <c r="K130" s="6"/>
      <c r="L130" s="6">
        <v>1984</v>
      </c>
      <c r="M130" s="6">
        <v>2008</v>
      </c>
      <c r="N130" s="6" t="s">
        <v>388</v>
      </c>
      <c r="O130" s="6" t="s">
        <v>328</v>
      </c>
      <c r="P130" s="6" t="str">
        <f t="shared" ref="P130:P161" si="4">_xlfn.CONCAT(O130,N130,I130)</f>
        <v>South AmericaColombiaSan Juan Charco</v>
      </c>
      <c r="Q130" s="6">
        <v>2012</v>
      </c>
      <c r="R130" s="6" t="s">
        <v>80</v>
      </c>
      <c r="S130" s="6"/>
      <c r="T130" s="6" t="s">
        <v>62</v>
      </c>
      <c r="U130" s="6" t="s">
        <v>56</v>
      </c>
      <c r="V130" s="6">
        <v>25</v>
      </c>
      <c r="W130" s="6" t="s">
        <v>110</v>
      </c>
      <c r="X130" s="6" t="s">
        <v>62</v>
      </c>
      <c r="Y130" s="6"/>
      <c r="Z130" s="6"/>
      <c r="AA130" s="6"/>
      <c r="AB130" s="6" t="s">
        <v>56</v>
      </c>
      <c r="AC130" s="6">
        <v>245</v>
      </c>
      <c r="AD130" s="6" t="s">
        <v>110</v>
      </c>
      <c r="AE130" s="6" t="s">
        <v>83</v>
      </c>
      <c r="AF130" s="6" t="s">
        <v>401</v>
      </c>
    </row>
    <row r="131" spans="1:32" x14ac:dyDescent="0.2">
      <c r="A131" s="1">
        <v>130</v>
      </c>
      <c r="B131" s="1" t="str">
        <f>_xlfn.CONCAT("p", REPT(0,4-LEN(A131)),A131, "_", _xlfn.XLOOKUP(N131,country_code_lookup!$A$1:$A$247,country_code_lookup!$C$1:$C$247))</f>
        <v>p0130_COL</v>
      </c>
      <c r="C131" s="6" t="s">
        <v>402</v>
      </c>
      <c r="D131" s="6" t="s">
        <v>395</v>
      </c>
      <c r="E131" s="6"/>
      <c r="F131" s="6"/>
      <c r="G131" s="6" t="s">
        <v>402</v>
      </c>
      <c r="H131" s="6" t="s">
        <v>1002</v>
      </c>
      <c r="I131" s="6" t="s">
        <v>1171</v>
      </c>
      <c r="J131" s="6">
        <v>0</v>
      </c>
      <c r="K131" s="6"/>
      <c r="L131" s="6">
        <v>1984</v>
      </c>
      <c r="M131" s="6">
        <v>2008</v>
      </c>
      <c r="N131" s="6" t="s">
        <v>388</v>
      </c>
      <c r="O131" s="6" t="s">
        <v>328</v>
      </c>
      <c r="P131" s="6" t="str">
        <f t="shared" si="4"/>
        <v>South AmericaColombiaSan Juan Novita</v>
      </c>
      <c r="Q131" s="6">
        <v>2009</v>
      </c>
      <c r="R131" s="6" t="s">
        <v>79</v>
      </c>
      <c r="S131" s="6"/>
      <c r="T131" s="6" t="s">
        <v>62</v>
      </c>
      <c r="U131" s="6" t="s">
        <v>56</v>
      </c>
      <c r="V131" s="6">
        <v>20</v>
      </c>
      <c r="W131" s="6" t="s">
        <v>76</v>
      </c>
      <c r="X131" s="6" t="s">
        <v>62</v>
      </c>
      <c r="Y131" s="6"/>
      <c r="Z131" s="6"/>
      <c r="AA131" s="6"/>
      <c r="AB131" s="6" t="s">
        <v>56</v>
      </c>
      <c r="AC131" s="6">
        <v>58</v>
      </c>
      <c r="AD131" s="6" t="s">
        <v>110</v>
      </c>
      <c r="AE131" s="6" t="s">
        <v>83</v>
      </c>
      <c r="AF131" s="6" t="s">
        <v>401</v>
      </c>
    </row>
    <row r="132" spans="1:32" x14ac:dyDescent="0.2">
      <c r="A132" s="1">
        <v>131</v>
      </c>
      <c r="B132" s="1" t="str">
        <f>_xlfn.CONCAT("p", REPT(0,4-LEN(A132)),A132, "_", _xlfn.XLOOKUP(N132,country_code_lookup!$A$1:$A$247,country_code_lookup!$C$1:$C$247))</f>
        <v>p0131_COL</v>
      </c>
      <c r="C132" s="6" t="s">
        <v>395</v>
      </c>
      <c r="D132" s="6"/>
      <c r="E132" s="6"/>
      <c r="F132" s="6"/>
      <c r="G132" s="6" t="s">
        <v>395</v>
      </c>
      <c r="H132" s="6" t="s">
        <v>1003</v>
      </c>
      <c r="I132" s="6" t="s">
        <v>1172</v>
      </c>
      <c r="J132" s="6">
        <v>0</v>
      </c>
      <c r="K132" s="6"/>
      <c r="L132" s="6">
        <v>1984</v>
      </c>
      <c r="M132" s="6">
        <v>2008</v>
      </c>
      <c r="N132" s="6" t="s">
        <v>388</v>
      </c>
      <c r="O132" s="6" t="s">
        <v>328</v>
      </c>
      <c r="P132" s="6" t="str">
        <f t="shared" si="4"/>
        <v>South AmericaColombiaSan Juan Paito</v>
      </c>
      <c r="Q132" s="6">
        <v>2010</v>
      </c>
      <c r="R132" s="6" t="s">
        <v>80</v>
      </c>
      <c r="S132" s="6"/>
      <c r="T132" s="6" t="s">
        <v>56</v>
      </c>
      <c r="U132" s="6" t="s">
        <v>56</v>
      </c>
      <c r="V132" s="6">
        <v>30</v>
      </c>
      <c r="W132" s="6" t="s">
        <v>110</v>
      </c>
      <c r="X132" s="6" t="s">
        <v>62</v>
      </c>
      <c r="Y132" s="6"/>
      <c r="Z132" s="6"/>
      <c r="AA132" s="6"/>
      <c r="AB132" s="6"/>
      <c r="AC132" s="6"/>
      <c r="AD132" s="6"/>
      <c r="AE132" s="6"/>
      <c r="AF132" s="6" t="s">
        <v>401</v>
      </c>
    </row>
    <row r="133" spans="1:32" x14ac:dyDescent="0.2">
      <c r="A133" s="1">
        <v>132</v>
      </c>
      <c r="B133" s="1" t="str">
        <f>_xlfn.CONCAT("p", REPT(0,4-LEN(A133)),A133, "_", _xlfn.XLOOKUP(N133,country_code_lookup!$A$1:$A$247,country_code_lookup!$C$1:$C$247))</f>
        <v>p0132_COL</v>
      </c>
      <c r="C133" s="6" t="s">
        <v>396</v>
      </c>
      <c r="D133" s="6" t="s">
        <v>395</v>
      </c>
      <c r="E133" s="6"/>
      <c r="F133" s="6"/>
      <c r="G133" s="6" t="s">
        <v>396</v>
      </c>
      <c r="H133" s="6" t="s">
        <v>1004</v>
      </c>
      <c r="I133" s="6" t="s">
        <v>1173</v>
      </c>
      <c r="J133" s="6">
        <v>0</v>
      </c>
      <c r="K133" s="6"/>
      <c r="L133" s="6">
        <v>1984</v>
      </c>
      <c r="M133" s="6">
        <v>2008</v>
      </c>
      <c r="N133" s="6" t="s">
        <v>388</v>
      </c>
      <c r="O133" s="6" t="s">
        <v>328</v>
      </c>
      <c r="P133" s="6" t="str">
        <f t="shared" si="4"/>
        <v>South AmericaColombiaSan Juan Torra</v>
      </c>
      <c r="Q133" s="6">
        <v>2009</v>
      </c>
      <c r="R133" s="6" t="s">
        <v>79</v>
      </c>
      <c r="S133" s="6"/>
      <c r="T133" s="6" t="s">
        <v>62</v>
      </c>
      <c r="U133" s="6" t="s">
        <v>56</v>
      </c>
      <c r="V133" s="6">
        <v>40</v>
      </c>
      <c r="W133" s="6" t="s">
        <v>76</v>
      </c>
      <c r="X133" s="6" t="s">
        <v>62</v>
      </c>
      <c r="Y133" s="6"/>
      <c r="Z133" s="6"/>
      <c r="AA133" s="6"/>
      <c r="AB133" s="6" t="s">
        <v>56</v>
      </c>
      <c r="AC133" s="6">
        <v>99</v>
      </c>
      <c r="AD133" s="6" t="s">
        <v>110</v>
      </c>
      <c r="AE133" s="6" t="s">
        <v>83</v>
      </c>
      <c r="AF133" s="6" t="s">
        <v>401</v>
      </c>
    </row>
    <row r="134" spans="1:32" x14ac:dyDescent="0.2">
      <c r="A134" s="1">
        <v>133</v>
      </c>
      <c r="B134" s="1" t="str">
        <f>_xlfn.CONCAT("p", REPT(0,4-LEN(A134)),A134, "_", _xlfn.XLOOKUP(N134,country_code_lookup!$A$1:$A$247,country_code_lookup!$C$1:$C$247))</f>
        <v>p0133_COL</v>
      </c>
      <c r="C134" s="6" t="s">
        <v>392</v>
      </c>
      <c r="D134" s="6"/>
      <c r="E134" s="6"/>
      <c r="F134" s="6"/>
      <c r="G134" s="6" t="s">
        <v>392</v>
      </c>
      <c r="H134" s="6" t="s">
        <v>999</v>
      </c>
      <c r="I134" s="6" t="s">
        <v>1168</v>
      </c>
      <c r="J134" s="6">
        <v>0</v>
      </c>
      <c r="K134" s="6"/>
      <c r="L134" s="6">
        <v>1984</v>
      </c>
      <c r="M134" s="6">
        <v>2008</v>
      </c>
      <c r="N134" s="6" t="s">
        <v>388</v>
      </c>
      <c r="O134" s="6" t="s">
        <v>328</v>
      </c>
      <c r="P134" s="6" t="str">
        <f t="shared" si="4"/>
        <v>South AmericaColombiaSan Pedro</v>
      </c>
      <c r="Q134" s="6">
        <v>2009</v>
      </c>
      <c r="R134" s="6" t="s">
        <v>79</v>
      </c>
      <c r="S134" s="6"/>
      <c r="T134" s="6" t="s">
        <v>62</v>
      </c>
      <c r="U134" s="6" t="s">
        <v>62</v>
      </c>
      <c r="V134" s="6" t="s">
        <v>77</v>
      </c>
      <c r="W134" s="6" t="s">
        <v>77</v>
      </c>
      <c r="X134" s="6" t="s">
        <v>62</v>
      </c>
      <c r="Y134" s="6"/>
      <c r="Z134" s="6"/>
      <c r="AA134" s="6"/>
      <c r="AB134" s="6"/>
      <c r="AC134" s="6"/>
      <c r="AD134" s="6"/>
      <c r="AE134" s="6"/>
      <c r="AF134" s="6" t="s">
        <v>393</v>
      </c>
    </row>
    <row r="135" spans="1:32" x14ac:dyDescent="0.2">
      <c r="A135" s="1">
        <v>134</v>
      </c>
      <c r="B135" s="1" t="str">
        <f>_xlfn.CONCAT("p", REPT(0,4-LEN(A135)),A135, "_", _xlfn.XLOOKUP(N135,country_code_lookup!$A$1:$A$247,country_code_lookup!$C$1:$C$247))</f>
        <v>p0134_COL</v>
      </c>
      <c r="C135" s="6" t="s">
        <v>405</v>
      </c>
      <c r="D135" s="6"/>
      <c r="E135" s="6"/>
      <c r="F135" s="6"/>
      <c r="G135" s="6" t="s">
        <v>405</v>
      </c>
      <c r="H135" s="6" t="s">
        <v>1000</v>
      </c>
      <c r="I135" s="6" t="s">
        <v>1169</v>
      </c>
      <c r="J135" s="6">
        <v>0</v>
      </c>
      <c r="K135" s="6"/>
      <c r="L135" s="6">
        <v>1984</v>
      </c>
      <c r="M135" s="6">
        <v>2010</v>
      </c>
      <c r="N135" s="6" t="s">
        <v>388</v>
      </c>
      <c r="O135" s="6" t="s">
        <v>328</v>
      </c>
      <c r="P135" s="6" t="str">
        <f t="shared" si="4"/>
        <v>South AmericaColombiaTelembi</v>
      </c>
      <c r="Q135" s="6">
        <v>2010</v>
      </c>
      <c r="R135" s="6" t="s">
        <v>80</v>
      </c>
      <c r="S135" s="6"/>
      <c r="T135" s="6" t="s">
        <v>62</v>
      </c>
      <c r="U135" s="6" t="s">
        <v>56</v>
      </c>
      <c r="V135" s="6">
        <v>10</v>
      </c>
      <c r="W135" s="6" t="s">
        <v>76</v>
      </c>
      <c r="X135" s="6" t="s">
        <v>62</v>
      </c>
      <c r="Y135" s="6"/>
      <c r="Z135" s="6"/>
      <c r="AA135" s="6"/>
      <c r="AB135" s="6" t="s">
        <v>62</v>
      </c>
      <c r="AC135" s="6"/>
      <c r="AD135" s="6"/>
      <c r="AE135" s="6"/>
      <c r="AF135" s="6" t="s">
        <v>406</v>
      </c>
    </row>
    <row r="136" spans="1:32" x14ac:dyDescent="0.2">
      <c r="A136" s="1">
        <v>135</v>
      </c>
      <c r="B136" s="1" t="str">
        <f>_xlfn.CONCAT("p", REPT(0,4-LEN(A136)),A136, "_", _xlfn.XLOOKUP(N136,country_code_lookup!$A$1:$A$247,country_code_lookup!$C$1:$C$247))</f>
        <v>p0135_COL</v>
      </c>
      <c r="C136" s="6" t="s">
        <v>474</v>
      </c>
      <c r="D136" s="6"/>
      <c r="E136" s="6"/>
      <c r="F136" s="6"/>
      <c r="G136" s="6" t="s">
        <v>474</v>
      </c>
      <c r="H136" s="6" t="s">
        <v>1005</v>
      </c>
      <c r="I136" s="6" t="s">
        <v>1174</v>
      </c>
      <c r="J136" s="6">
        <v>0</v>
      </c>
      <c r="K136" s="6"/>
      <c r="L136" s="6">
        <v>1984</v>
      </c>
      <c r="M136" s="6">
        <v>2008</v>
      </c>
      <c r="N136" s="6" t="s">
        <v>388</v>
      </c>
      <c r="O136" s="6" t="s">
        <v>328</v>
      </c>
      <c r="P136" s="6" t="str">
        <f t="shared" si="4"/>
        <v>South AmericaColombiaVilla Uribe</v>
      </c>
      <c r="Q136" s="6">
        <v>2009</v>
      </c>
      <c r="R136" s="6" t="s">
        <v>79</v>
      </c>
      <c r="S136" s="6"/>
      <c r="T136" s="6" t="s">
        <v>62</v>
      </c>
      <c r="U136" s="6" t="s">
        <v>56</v>
      </c>
      <c r="V136" s="6"/>
      <c r="W136" s="6"/>
      <c r="X136" s="6"/>
      <c r="Y136" s="6"/>
      <c r="Z136" s="6"/>
      <c r="AA136" s="6"/>
      <c r="AB136" s="6"/>
      <c r="AC136" s="6"/>
      <c r="AD136" s="6"/>
      <c r="AE136" s="6"/>
      <c r="AF136" s="6" t="s">
        <v>477</v>
      </c>
    </row>
    <row r="137" spans="1:32" x14ac:dyDescent="0.2">
      <c r="A137" s="1">
        <v>136</v>
      </c>
      <c r="B137" s="1" t="str">
        <f>_xlfn.CONCAT("p", REPT(0,4-LEN(A137)),A137, "_", _xlfn.XLOOKUP(N137,country_code_lookup!$A$1:$A$247,country_code_lookup!$C$1:$C$247))</f>
        <v>p0136_ECU</v>
      </c>
      <c r="C137" s="6" t="s">
        <v>422</v>
      </c>
      <c r="D137" s="6"/>
      <c r="E137" s="6"/>
      <c r="F137" s="6"/>
      <c r="G137" s="6" t="s">
        <v>422</v>
      </c>
      <c r="H137" s="6" t="s">
        <v>1024</v>
      </c>
      <c r="I137" s="6" t="s">
        <v>1195</v>
      </c>
      <c r="J137" s="6">
        <v>0</v>
      </c>
      <c r="K137" s="6"/>
      <c r="L137" s="6">
        <v>2000</v>
      </c>
      <c r="M137" s="6">
        <v>2005</v>
      </c>
      <c r="N137" s="6" t="s">
        <v>408</v>
      </c>
      <c r="O137" s="6" t="s">
        <v>328</v>
      </c>
      <c r="P137" s="6" t="str">
        <f t="shared" si="4"/>
        <v>South AmericaEcuadorCalera</v>
      </c>
      <c r="Q137" s="6">
        <v>1980</v>
      </c>
      <c r="R137" s="6" t="s">
        <v>79</v>
      </c>
      <c r="S137" s="6"/>
      <c r="T137" s="6" t="s">
        <v>62</v>
      </c>
      <c r="U137" s="6" t="s">
        <v>56</v>
      </c>
      <c r="V137" s="6">
        <v>20</v>
      </c>
      <c r="W137" s="6" t="s">
        <v>76</v>
      </c>
      <c r="X137" s="6"/>
      <c r="Y137" s="6"/>
      <c r="Z137" s="6"/>
      <c r="AA137" s="6"/>
      <c r="AB137" s="6"/>
      <c r="AC137" s="6"/>
      <c r="AD137" s="6"/>
      <c r="AE137" s="6"/>
      <c r="AF137" s="6" t="s">
        <v>956</v>
      </c>
    </row>
    <row r="138" spans="1:32" x14ac:dyDescent="0.2">
      <c r="A138" s="1">
        <v>137</v>
      </c>
      <c r="B138" s="1" t="str">
        <f>_xlfn.CONCAT("p", REPT(0,4-LEN(A138)),A138, "_", _xlfn.XLOOKUP(N138,country_code_lookup!$A$1:$A$247,country_code_lookup!$C$1:$C$247))</f>
        <v>p0137_ECU</v>
      </c>
      <c r="C138" s="6" t="s">
        <v>421</v>
      </c>
      <c r="D138" s="6" t="s">
        <v>418</v>
      </c>
      <c r="E138" s="6"/>
      <c r="F138" s="6"/>
      <c r="G138" s="6" t="s">
        <v>421</v>
      </c>
      <c r="H138" s="6" t="s">
        <v>1313</v>
      </c>
      <c r="I138" s="6" t="s">
        <v>1196</v>
      </c>
      <c r="J138" s="6">
        <v>0</v>
      </c>
      <c r="K138" s="6"/>
      <c r="L138" s="6">
        <v>1984</v>
      </c>
      <c r="M138" s="6">
        <v>2013</v>
      </c>
      <c r="N138" s="6" t="s">
        <v>408</v>
      </c>
      <c r="O138" s="6" t="s">
        <v>328</v>
      </c>
      <c r="P138" s="6" t="str">
        <f t="shared" si="4"/>
        <v>South AmericaEcuadorNambija</v>
      </c>
      <c r="Q138" s="6">
        <v>2013</v>
      </c>
      <c r="R138" s="6" t="s">
        <v>79</v>
      </c>
      <c r="S138" s="6"/>
      <c r="T138" s="6" t="s">
        <v>62</v>
      </c>
      <c r="U138" s="6" t="s">
        <v>56</v>
      </c>
      <c r="V138" s="6">
        <v>10</v>
      </c>
      <c r="W138" s="6" t="s">
        <v>76</v>
      </c>
      <c r="X138" s="6" t="s">
        <v>62</v>
      </c>
      <c r="Y138" s="6"/>
      <c r="Z138" s="6"/>
      <c r="AA138" s="6"/>
      <c r="AB138" s="6" t="s">
        <v>56</v>
      </c>
      <c r="AC138" s="6">
        <v>93</v>
      </c>
      <c r="AD138" s="6" t="s">
        <v>110</v>
      </c>
      <c r="AE138" s="6" t="s">
        <v>83</v>
      </c>
      <c r="AF138" s="6" t="s">
        <v>957</v>
      </c>
    </row>
    <row r="139" spans="1:32" x14ac:dyDescent="0.2">
      <c r="A139" s="1">
        <v>138</v>
      </c>
      <c r="B139" s="1" t="str">
        <f>_xlfn.CONCAT("p", REPT(0,4-LEN(A139)),A139, "_", _xlfn.XLOOKUP(N139,country_code_lookup!$A$1:$A$247,country_code_lookup!$C$1:$C$247))</f>
        <v>p0138_ECU</v>
      </c>
      <c r="C139" s="6" t="s">
        <v>411</v>
      </c>
      <c r="D139" s="6"/>
      <c r="E139" s="6"/>
      <c r="F139" s="6"/>
      <c r="G139" s="6" t="s">
        <v>411</v>
      </c>
      <c r="H139" s="6" t="s">
        <v>1022</v>
      </c>
      <c r="I139" s="6" t="s">
        <v>1193</v>
      </c>
      <c r="J139" s="6">
        <v>0</v>
      </c>
      <c r="K139" s="6"/>
      <c r="L139" s="6">
        <v>1984</v>
      </c>
      <c r="M139" s="6">
        <v>2009</v>
      </c>
      <c r="N139" s="6" t="s">
        <v>408</v>
      </c>
      <c r="O139" s="6" t="s">
        <v>328</v>
      </c>
      <c r="P139" s="6" t="str">
        <f t="shared" si="4"/>
        <v>South AmericaEcuadorPlaya de Oro</v>
      </c>
      <c r="Q139" s="6">
        <v>2009</v>
      </c>
      <c r="R139" s="6" t="s">
        <v>79</v>
      </c>
      <c r="S139" s="6"/>
      <c r="T139" s="6" t="s">
        <v>56</v>
      </c>
      <c r="U139" s="6"/>
      <c r="V139" s="6"/>
      <c r="W139" s="6"/>
      <c r="X139" s="6"/>
      <c r="Y139" s="6"/>
      <c r="Z139" s="6"/>
      <c r="AA139" s="6"/>
      <c r="AB139" s="6"/>
      <c r="AC139" s="6"/>
      <c r="AD139" s="6"/>
      <c r="AE139" s="6"/>
      <c r="AF139" s="6" t="s">
        <v>412</v>
      </c>
    </row>
    <row r="140" spans="1:32" x14ac:dyDescent="0.2">
      <c r="A140" s="1">
        <v>139</v>
      </c>
      <c r="B140" s="1" t="str">
        <f>_xlfn.CONCAT("p", REPT(0,4-LEN(A140)),A140, "_", _xlfn.XLOOKUP(N140,country_code_lookup!$A$1:$A$247,country_code_lookup!$C$1:$C$247))</f>
        <v>p0139_ECU</v>
      </c>
      <c r="C140" s="6" t="s">
        <v>414</v>
      </c>
      <c r="D140" s="6"/>
      <c r="E140" s="6"/>
      <c r="F140" s="6"/>
      <c r="G140" s="6" t="s">
        <v>414</v>
      </c>
      <c r="H140" s="6" t="s">
        <v>1025</v>
      </c>
      <c r="I140" s="6" t="s">
        <v>1198</v>
      </c>
      <c r="J140" s="6">
        <v>0</v>
      </c>
      <c r="K140" s="6"/>
      <c r="L140" s="6">
        <v>1984</v>
      </c>
      <c r="M140" s="6">
        <v>2002</v>
      </c>
      <c r="N140" s="6" t="s">
        <v>408</v>
      </c>
      <c r="O140" s="6" t="s">
        <v>328</v>
      </c>
      <c r="P140" s="6" t="str">
        <f t="shared" si="4"/>
        <v>South AmericaEcuadorRircay</v>
      </c>
      <c r="Q140" s="6">
        <v>2003</v>
      </c>
      <c r="R140" s="6" t="s">
        <v>415</v>
      </c>
      <c r="S140" s="6"/>
      <c r="T140" s="6" t="s">
        <v>62</v>
      </c>
      <c r="U140" s="6" t="s">
        <v>56</v>
      </c>
      <c r="V140" s="6">
        <v>30</v>
      </c>
      <c r="W140" s="6" t="s">
        <v>76</v>
      </c>
      <c r="X140" s="6"/>
      <c r="Y140" s="6"/>
      <c r="Z140" s="6"/>
      <c r="AA140" s="6"/>
      <c r="AB140" s="6"/>
      <c r="AC140" s="6"/>
      <c r="AD140" s="6"/>
      <c r="AE140" s="6"/>
      <c r="AF140" s="6" t="s">
        <v>417</v>
      </c>
    </row>
    <row r="141" spans="1:32" x14ac:dyDescent="0.2">
      <c r="A141" s="1">
        <v>140</v>
      </c>
      <c r="B141" s="1" t="str">
        <f>_xlfn.CONCAT("p", REPT(0,4-LEN(A141)),A141, "_", _xlfn.XLOOKUP(N141,country_code_lookup!$A$1:$A$247,country_code_lookup!$C$1:$C$247))</f>
        <v>p0140_ECU</v>
      </c>
      <c r="C141" s="6" t="s">
        <v>418</v>
      </c>
      <c r="D141" s="6"/>
      <c r="E141" s="6"/>
      <c r="F141" s="6"/>
      <c r="G141" s="6" t="s">
        <v>411</v>
      </c>
      <c r="H141" s="6" t="s">
        <v>1026</v>
      </c>
      <c r="I141" s="6" t="s">
        <v>1197</v>
      </c>
      <c r="J141" s="6">
        <v>0</v>
      </c>
      <c r="K141" s="6"/>
      <c r="L141" s="6">
        <v>1984</v>
      </c>
      <c r="M141" s="6">
        <v>2009</v>
      </c>
      <c r="N141" s="6" t="s">
        <v>408</v>
      </c>
      <c r="O141" s="6" t="s">
        <v>328</v>
      </c>
      <c r="P141" s="6" t="str">
        <f t="shared" si="4"/>
        <v>South AmericaEcuadorShaime</v>
      </c>
      <c r="Q141" s="6">
        <v>2013</v>
      </c>
      <c r="R141" s="6" t="s">
        <v>79</v>
      </c>
      <c r="S141" s="6"/>
      <c r="T141" s="6" t="s">
        <v>56</v>
      </c>
      <c r="U141" s="6" t="s">
        <v>62</v>
      </c>
      <c r="V141" s="6"/>
      <c r="W141" s="6"/>
      <c r="X141" s="6"/>
      <c r="Y141" s="6"/>
      <c r="Z141" s="6"/>
      <c r="AA141" s="6"/>
      <c r="AB141" s="6"/>
      <c r="AC141" s="6"/>
      <c r="AD141" s="6"/>
      <c r="AE141" s="6"/>
      <c r="AF141" s="6"/>
    </row>
    <row r="142" spans="1:32" x14ac:dyDescent="0.2">
      <c r="A142" s="1">
        <v>141</v>
      </c>
      <c r="B142" s="1" t="str">
        <f>_xlfn.CONCAT("p", REPT(0,4-LEN(A142)),A142, "_", _xlfn.XLOOKUP(N142,country_code_lookup!$A$1:$A$247,country_code_lookup!$C$1:$C$247))</f>
        <v>p0141_ECU</v>
      </c>
      <c r="C142" s="1" t="s">
        <v>410</v>
      </c>
      <c r="D142" s="1"/>
      <c r="E142" s="1"/>
      <c r="F142" s="1"/>
      <c r="G142" s="1" t="s">
        <v>410</v>
      </c>
      <c r="H142" s="1" t="s">
        <v>1023</v>
      </c>
      <c r="I142" s="1" t="s">
        <v>1194</v>
      </c>
      <c r="J142" s="1">
        <v>0</v>
      </c>
      <c r="K142" s="1"/>
      <c r="L142" s="1">
        <v>1984</v>
      </c>
      <c r="M142" s="1">
        <v>2008</v>
      </c>
      <c r="N142" s="1" t="s">
        <v>408</v>
      </c>
      <c r="O142" s="1" t="s">
        <v>328</v>
      </c>
      <c r="P142" s="6" t="str">
        <f t="shared" si="4"/>
        <v>South AmericaEcuadorTulubi</v>
      </c>
      <c r="Q142" s="1">
        <v>2009</v>
      </c>
      <c r="R142" s="1" t="s">
        <v>80</v>
      </c>
      <c r="S142" s="1"/>
      <c r="T142" s="1" t="s">
        <v>56</v>
      </c>
      <c r="U142" s="1" t="s">
        <v>62</v>
      </c>
      <c r="V142" s="1" t="s">
        <v>77</v>
      </c>
      <c r="W142" s="1" t="s">
        <v>77</v>
      </c>
      <c r="X142" s="1"/>
      <c r="Y142" s="1"/>
      <c r="Z142" s="1"/>
      <c r="AA142" s="1"/>
      <c r="AB142" s="1"/>
      <c r="AC142" s="1"/>
      <c r="AD142" s="1"/>
      <c r="AE142" s="1"/>
      <c r="AF142" s="1" t="s">
        <v>958</v>
      </c>
    </row>
    <row r="143" spans="1:32" x14ac:dyDescent="0.2">
      <c r="A143" s="1">
        <v>142</v>
      </c>
      <c r="B143" s="1" t="str">
        <f>_xlfn.CONCAT("p", REPT(0,4-LEN(A143)),A143, "_", _xlfn.XLOOKUP(N143,country_code_lookup!$A$1:$A$247,country_code_lookup!$C$1:$C$247))</f>
        <v>p0142_GUF</v>
      </c>
      <c r="C143" s="6" t="s">
        <v>455</v>
      </c>
      <c r="D143" s="6" t="s">
        <v>459</v>
      </c>
      <c r="E143" s="6"/>
      <c r="F143" s="6"/>
      <c r="G143" s="6" t="s">
        <v>455</v>
      </c>
      <c r="H143" s="6" t="s">
        <v>1027</v>
      </c>
      <c r="I143" s="6" t="s">
        <v>1637</v>
      </c>
      <c r="J143" s="6">
        <v>0</v>
      </c>
      <c r="K143" s="6"/>
      <c r="L143" s="6">
        <v>1984</v>
      </c>
      <c r="M143" s="6">
        <v>2001</v>
      </c>
      <c r="N143" s="6" t="s">
        <v>453</v>
      </c>
      <c r="O143" s="6" t="s">
        <v>328</v>
      </c>
      <c r="P143" s="6" t="str">
        <f t="shared" si="4"/>
        <v>South AmericaFrench GuianaCocoye</v>
      </c>
      <c r="Q143" s="6">
        <v>2003</v>
      </c>
      <c r="R143" s="6" t="s">
        <v>79</v>
      </c>
      <c r="S143" s="6"/>
      <c r="T143" s="6"/>
      <c r="U143" s="6"/>
      <c r="V143" s="6"/>
      <c r="W143" s="6"/>
      <c r="X143" s="6"/>
      <c r="Y143" s="6"/>
      <c r="Z143" s="6"/>
      <c r="AA143" s="6"/>
      <c r="AB143" s="6" t="s">
        <v>56</v>
      </c>
      <c r="AC143" s="6">
        <v>240</v>
      </c>
      <c r="AD143" s="6" t="s">
        <v>110</v>
      </c>
      <c r="AE143" s="6" t="s">
        <v>83</v>
      </c>
      <c r="AF143" s="6"/>
    </row>
    <row r="144" spans="1:32" x14ac:dyDescent="0.2">
      <c r="A144" s="1">
        <v>143</v>
      </c>
      <c r="B144" s="1" t="str">
        <f>_xlfn.CONCAT("p", REPT(0,4-LEN(A144)),A144, "_", _xlfn.XLOOKUP(N144,country_code_lookup!$A$1:$A$247,country_code_lookup!$C$1:$C$247))</f>
        <v>p0143_GUF</v>
      </c>
      <c r="C144" s="6" t="s">
        <v>454</v>
      </c>
      <c r="D144" s="6" t="s">
        <v>459</v>
      </c>
      <c r="E144" s="6"/>
      <c r="F144" s="6"/>
      <c r="G144" s="6" t="s">
        <v>454</v>
      </c>
      <c r="H144" s="6" t="s">
        <v>1028</v>
      </c>
      <c r="I144" s="6" t="s">
        <v>1200</v>
      </c>
      <c r="J144" s="6">
        <v>0</v>
      </c>
      <c r="K144" s="6"/>
      <c r="L144" s="6">
        <v>1984</v>
      </c>
      <c r="M144" s="6">
        <v>1993</v>
      </c>
      <c r="N144" s="6" t="s">
        <v>453</v>
      </c>
      <c r="O144" s="6" t="s">
        <v>328</v>
      </c>
      <c r="P144" s="6" t="str">
        <f t="shared" si="4"/>
        <v>South AmericaFrench GuianaDorlin</v>
      </c>
      <c r="Q144" s="6">
        <v>1993</v>
      </c>
      <c r="R144" s="6" t="s">
        <v>79</v>
      </c>
      <c r="S144" s="6"/>
      <c r="T144" s="6"/>
      <c r="U144" s="6"/>
      <c r="V144" s="6"/>
      <c r="W144" s="6"/>
      <c r="X144" s="6"/>
      <c r="Y144" s="6"/>
      <c r="Z144" s="6"/>
      <c r="AA144" s="6"/>
      <c r="AB144" s="6" t="s">
        <v>56</v>
      </c>
      <c r="AC144" s="6">
        <v>115</v>
      </c>
      <c r="AD144" s="6" t="s">
        <v>110</v>
      </c>
      <c r="AE144" s="6" t="s">
        <v>83</v>
      </c>
      <c r="AF144" s="6"/>
    </row>
    <row r="145" spans="1:32" x14ac:dyDescent="0.2">
      <c r="A145" s="1">
        <v>144</v>
      </c>
      <c r="B145" s="1" t="str">
        <f>_xlfn.CONCAT("p", REPT(0,4-LEN(A145)),A145, "_", _xlfn.XLOOKUP(N145,country_code_lookup!$A$1:$A$247,country_code_lookup!$C$1:$C$247))</f>
        <v>p0144_GUF</v>
      </c>
      <c r="C145" s="6" t="s">
        <v>456</v>
      </c>
      <c r="D145" s="6"/>
      <c r="E145" s="6"/>
      <c r="F145" s="6"/>
      <c r="G145" s="6" t="s">
        <v>456</v>
      </c>
      <c r="H145" s="6" t="s">
        <v>1029</v>
      </c>
      <c r="I145" s="6" t="s">
        <v>1201</v>
      </c>
      <c r="J145" s="6">
        <v>200</v>
      </c>
      <c r="K145" s="6"/>
      <c r="L145" s="6">
        <v>1984</v>
      </c>
      <c r="M145" s="6">
        <v>1997</v>
      </c>
      <c r="N145" s="6" t="s">
        <v>453</v>
      </c>
      <c r="O145" s="6" t="s">
        <v>328</v>
      </c>
      <c r="P145" s="6" t="str">
        <f t="shared" si="4"/>
        <v>South AmericaFrench GuianaSaul</v>
      </c>
      <c r="Q145" s="6">
        <v>1998</v>
      </c>
      <c r="R145" s="6" t="s">
        <v>79</v>
      </c>
      <c r="S145" s="6"/>
      <c r="T145" s="6" t="s">
        <v>56</v>
      </c>
      <c r="U145" s="6" t="s">
        <v>56</v>
      </c>
      <c r="V145" s="6"/>
      <c r="W145" s="6"/>
      <c r="X145" s="6"/>
      <c r="Y145" s="6"/>
      <c r="Z145" s="6"/>
      <c r="AA145" s="6"/>
      <c r="AB145" s="6" t="s">
        <v>56</v>
      </c>
      <c r="AC145" s="6">
        <v>200</v>
      </c>
      <c r="AD145" s="6" t="s">
        <v>110</v>
      </c>
      <c r="AE145" s="6"/>
      <c r="AF145" s="6"/>
    </row>
    <row r="146" spans="1:32" x14ac:dyDescent="0.2">
      <c r="A146" s="1">
        <v>145</v>
      </c>
      <c r="B146" s="1" t="str">
        <f>_xlfn.CONCAT("p", REPT(0,4-LEN(A146)),A146, "_", _xlfn.XLOOKUP(N146,country_code_lookup!$A$1:$A$247,country_code_lookup!$C$1:$C$247))</f>
        <v>p0145_GUY</v>
      </c>
      <c r="C146" s="6" t="s">
        <v>355</v>
      </c>
      <c r="D146" s="6"/>
      <c r="E146" s="6"/>
      <c r="F146" s="6"/>
      <c r="G146" s="6" t="s">
        <v>354</v>
      </c>
      <c r="H146" s="6" t="s">
        <v>1037</v>
      </c>
      <c r="I146" s="6" t="s">
        <v>1209</v>
      </c>
      <c r="J146" s="6">
        <v>0</v>
      </c>
      <c r="K146" s="6"/>
      <c r="L146" s="6">
        <v>1984</v>
      </c>
      <c r="M146" s="6">
        <v>2005</v>
      </c>
      <c r="N146" s="6" t="s">
        <v>346</v>
      </c>
      <c r="O146" s="6" t="s">
        <v>328</v>
      </c>
      <c r="P146" s="6" t="str">
        <f t="shared" si="4"/>
        <v>South AmericaGuyanaBarama</v>
      </c>
      <c r="Q146" s="6">
        <v>2002</v>
      </c>
      <c r="R146" s="6" t="s">
        <v>79</v>
      </c>
      <c r="S146" s="6"/>
      <c r="T146" s="6" t="s">
        <v>56</v>
      </c>
      <c r="U146" s="6" t="s">
        <v>56</v>
      </c>
      <c r="V146" s="6">
        <v>100</v>
      </c>
      <c r="W146" s="6" t="s">
        <v>76</v>
      </c>
      <c r="X146" s="6" t="s">
        <v>62</v>
      </c>
      <c r="Y146" s="6"/>
      <c r="Z146" s="6"/>
      <c r="AA146" s="6"/>
      <c r="AB146" s="6" t="s">
        <v>62</v>
      </c>
      <c r="AC146" s="6"/>
      <c r="AD146" s="6"/>
      <c r="AE146" s="6"/>
      <c r="AF146" s="6" t="s">
        <v>366</v>
      </c>
    </row>
    <row r="147" spans="1:32" x14ac:dyDescent="0.2">
      <c r="A147" s="1">
        <v>146</v>
      </c>
      <c r="B147" s="1" t="str">
        <f>_xlfn.CONCAT("p", REPT(0,4-LEN(A147)),A147, "_", _xlfn.XLOOKUP(N147,country_code_lookup!$A$1:$A$247,country_code_lookup!$C$1:$C$247))</f>
        <v>p0146_GUY</v>
      </c>
      <c r="C147" s="6" t="s">
        <v>354</v>
      </c>
      <c r="D147" s="6"/>
      <c r="E147" s="6"/>
      <c r="F147" s="6"/>
      <c r="G147" s="6" t="s">
        <v>354</v>
      </c>
      <c r="H147" s="6" t="s">
        <v>1038</v>
      </c>
      <c r="I147" s="6" t="s">
        <v>1210</v>
      </c>
      <c r="J147" s="6">
        <v>214</v>
      </c>
      <c r="K147" s="6"/>
      <c r="L147" s="6">
        <v>1984</v>
      </c>
      <c r="M147" s="6">
        <v>2005</v>
      </c>
      <c r="N147" s="6" t="s">
        <v>346</v>
      </c>
      <c r="O147" s="6" t="s">
        <v>328</v>
      </c>
      <c r="P147" s="6" t="str">
        <f t="shared" si="4"/>
        <v>South AmericaGuyanaCuyuni</v>
      </c>
      <c r="Q147" s="6">
        <v>2000</v>
      </c>
      <c r="R147" s="6" t="s">
        <v>79</v>
      </c>
      <c r="S147" s="6"/>
      <c r="T147" s="6" t="s">
        <v>56</v>
      </c>
      <c r="U147" s="6" t="s">
        <v>56</v>
      </c>
      <c r="V147" s="6">
        <v>150</v>
      </c>
      <c r="W147" s="6" t="s">
        <v>76</v>
      </c>
      <c r="X147" s="6"/>
      <c r="Y147" s="6"/>
      <c r="Z147" s="6"/>
      <c r="AA147" s="6"/>
      <c r="AB147" s="6" t="s">
        <v>56</v>
      </c>
      <c r="AC147" s="6">
        <v>214</v>
      </c>
      <c r="AD147" s="6" t="s">
        <v>110</v>
      </c>
      <c r="AE147" s="6"/>
      <c r="AF147" s="6" t="s">
        <v>365</v>
      </c>
    </row>
    <row r="148" spans="1:32" x14ac:dyDescent="0.2">
      <c r="A148" s="1">
        <v>147</v>
      </c>
      <c r="B148" s="1" t="str">
        <f>_xlfn.CONCAT("p", REPT(0,4-LEN(A148)),A148, "_", _xlfn.XLOOKUP(N148,country_code_lookup!$A$1:$A$247,country_code_lookup!$C$1:$C$247))</f>
        <v>p0147_GUY</v>
      </c>
      <c r="C148" s="6" t="s">
        <v>345</v>
      </c>
      <c r="D148" s="6"/>
      <c r="E148" s="6"/>
      <c r="F148" s="6"/>
      <c r="G148" s="6" t="s">
        <v>345</v>
      </c>
      <c r="H148" s="6" t="s">
        <v>1039</v>
      </c>
      <c r="I148" s="6" t="s">
        <v>1211</v>
      </c>
      <c r="J148" s="6">
        <v>0</v>
      </c>
      <c r="K148" s="6"/>
      <c r="L148" s="6">
        <v>1984</v>
      </c>
      <c r="M148" s="6">
        <v>1991</v>
      </c>
      <c r="N148" s="6" t="s">
        <v>346</v>
      </c>
      <c r="O148" s="6" t="s">
        <v>328</v>
      </c>
      <c r="P148" s="6" t="str">
        <f t="shared" si="4"/>
        <v>South AmericaGuyanaEssequibo</v>
      </c>
      <c r="Q148" s="6">
        <v>1991</v>
      </c>
      <c r="R148" s="6" t="s">
        <v>79</v>
      </c>
      <c r="S148" s="6"/>
      <c r="T148" s="6" t="s">
        <v>56</v>
      </c>
      <c r="U148" s="6" t="s">
        <v>56</v>
      </c>
      <c r="V148" s="6">
        <v>50</v>
      </c>
      <c r="W148" s="6" t="s">
        <v>76</v>
      </c>
      <c r="X148" s="6"/>
      <c r="Y148" s="6"/>
      <c r="Z148" s="6"/>
      <c r="AA148" s="6"/>
      <c r="AB148" s="6"/>
      <c r="AC148" s="6"/>
      <c r="AD148" s="6"/>
      <c r="AE148" s="6"/>
      <c r="AF148" s="6" t="s">
        <v>348</v>
      </c>
    </row>
    <row r="149" spans="1:32" x14ac:dyDescent="0.2">
      <c r="A149" s="1">
        <v>148</v>
      </c>
      <c r="B149" s="1" t="str">
        <f>_xlfn.CONCAT("p", REPT(0,4-LEN(A149)),A149, "_", _xlfn.XLOOKUP(N149,country_code_lookup!$A$1:$A$247,country_code_lookup!$C$1:$C$247))</f>
        <v>p0148_GUY</v>
      </c>
      <c r="C149" s="6" t="s">
        <v>349</v>
      </c>
      <c r="D149" s="6"/>
      <c r="E149" s="6"/>
      <c r="F149" s="6"/>
      <c r="G149" s="6" t="s">
        <v>349</v>
      </c>
      <c r="H149" s="6" t="s">
        <v>1040</v>
      </c>
      <c r="I149" s="6" t="s">
        <v>1212</v>
      </c>
      <c r="J149" s="6">
        <v>0</v>
      </c>
      <c r="K149" s="6"/>
      <c r="L149" s="6">
        <v>1984</v>
      </c>
      <c r="M149" s="6">
        <v>2005</v>
      </c>
      <c r="N149" s="6" t="s">
        <v>346</v>
      </c>
      <c r="O149" s="6" t="s">
        <v>328</v>
      </c>
      <c r="P149" s="6" t="str">
        <f t="shared" si="4"/>
        <v>South AmericaGuyanaKamuda</v>
      </c>
      <c r="Q149" s="6">
        <v>2006</v>
      </c>
      <c r="R149" s="6" t="s">
        <v>80</v>
      </c>
      <c r="S149" s="6"/>
      <c r="T149" s="6" t="s">
        <v>56</v>
      </c>
      <c r="U149" s="6" t="s">
        <v>62</v>
      </c>
      <c r="V149" s="6"/>
      <c r="W149" s="6"/>
      <c r="X149" s="6" t="s">
        <v>56</v>
      </c>
      <c r="Y149" s="6">
        <v>30</v>
      </c>
      <c r="Z149" s="6" t="s">
        <v>110</v>
      </c>
      <c r="AA149" s="6"/>
      <c r="AB149" s="6"/>
      <c r="AC149" s="6"/>
      <c r="AD149" s="6"/>
      <c r="AE149" s="6"/>
      <c r="AF149" s="6" t="s">
        <v>350</v>
      </c>
    </row>
    <row r="150" spans="1:32" x14ac:dyDescent="0.2">
      <c r="A150" s="1">
        <v>149</v>
      </c>
      <c r="B150" s="1" t="str">
        <f>_xlfn.CONCAT("p", REPT(0,4-LEN(A150)),A150, "_", _xlfn.XLOOKUP(N150,country_code_lookup!$A$1:$A$247,country_code_lookup!$C$1:$C$247))</f>
        <v>p0149_GUY</v>
      </c>
      <c r="C150" s="6" t="s">
        <v>351</v>
      </c>
      <c r="D150" s="6" t="s">
        <v>349</v>
      </c>
      <c r="E150" s="6"/>
      <c r="F150" s="6"/>
      <c r="G150" s="6" t="s">
        <v>351</v>
      </c>
      <c r="H150" s="6" t="s">
        <v>1043</v>
      </c>
      <c r="I150" s="6" t="s">
        <v>1215</v>
      </c>
      <c r="J150" s="6">
        <v>0</v>
      </c>
      <c r="K150" s="6"/>
      <c r="L150" s="6">
        <v>1984</v>
      </c>
      <c r="M150" s="6">
        <v>1999</v>
      </c>
      <c r="N150" s="6" t="s">
        <v>346</v>
      </c>
      <c r="O150" s="6" t="s">
        <v>328</v>
      </c>
      <c r="P150" s="6" t="str">
        <f t="shared" si="4"/>
        <v>South AmericaGuyanaMazaroni</v>
      </c>
      <c r="Q150" s="6">
        <v>1999</v>
      </c>
      <c r="R150" s="6" t="s">
        <v>79</v>
      </c>
      <c r="S150" s="6"/>
      <c r="T150" s="6" t="s">
        <v>62</v>
      </c>
      <c r="U150" s="6" t="s">
        <v>56</v>
      </c>
      <c r="V150" s="6">
        <v>100</v>
      </c>
      <c r="W150" s="6" t="s">
        <v>76</v>
      </c>
      <c r="X150" s="6"/>
      <c r="Y150" s="6"/>
      <c r="Z150" s="6"/>
      <c r="AA150" s="6"/>
      <c r="AB150" s="6" t="s">
        <v>56</v>
      </c>
      <c r="AC150" s="6">
        <v>474</v>
      </c>
      <c r="AD150" s="6" t="s">
        <v>110</v>
      </c>
      <c r="AE150" s="6" t="s">
        <v>83</v>
      </c>
      <c r="AF150" s="6" t="s">
        <v>352</v>
      </c>
    </row>
    <row r="151" spans="1:32" x14ac:dyDescent="0.2">
      <c r="A151" s="1">
        <v>150</v>
      </c>
      <c r="B151" s="1" t="str">
        <f>_xlfn.CONCAT("p", REPT(0,4-LEN(A151)),A151, "_", _xlfn.XLOOKUP(N151,country_code_lookup!$A$1:$A$247,country_code_lookup!$C$1:$C$247))</f>
        <v>p0150_GUY</v>
      </c>
      <c r="C151" s="6" t="s">
        <v>353</v>
      </c>
      <c r="D151" s="6"/>
      <c r="E151" s="6"/>
      <c r="F151" s="6"/>
      <c r="G151" s="6" t="s">
        <v>353</v>
      </c>
      <c r="H151" s="6" t="s">
        <v>1041</v>
      </c>
      <c r="I151" s="6" t="s">
        <v>1213</v>
      </c>
      <c r="J151" s="6">
        <v>0</v>
      </c>
      <c r="K151" s="6"/>
      <c r="L151" s="6">
        <v>2005</v>
      </c>
      <c r="M151" s="6">
        <v>2010</v>
      </c>
      <c r="N151" s="6" t="s">
        <v>346</v>
      </c>
      <c r="O151" s="6" t="s">
        <v>328</v>
      </c>
      <c r="P151" s="6" t="str">
        <f t="shared" si="4"/>
        <v>South AmericaGuyanaPort Kaituma</v>
      </c>
      <c r="Q151" s="6">
        <v>2002</v>
      </c>
      <c r="R151" s="6" t="s">
        <v>79</v>
      </c>
      <c r="S151" s="6"/>
      <c r="T151" s="6" t="s">
        <v>56</v>
      </c>
      <c r="U151" s="6" t="s">
        <v>56</v>
      </c>
      <c r="V151" s="6">
        <v>40</v>
      </c>
      <c r="W151" s="6" t="s">
        <v>76</v>
      </c>
      <c r="X151" s="6" t="s">
        <v>62</v>
      </c>
      <c r="Y151" s="6"/>
      <c r="Z151" s="6"/>
      <c r="AA151" s="6"/>
      <c r="AB151" s="6"/>
      <c r="AC151" s="6"/>
      <c r="AD151" s="6"/>
      <c r="AE151" s="6"/>
      <c r="AF151" s="6" t="s">
        <v>363</v>
      </c>
    </row>
    <row r="152" spans="1:32" x14ac:dyDescent="0.2">
      <c r="A152" s="1">
        <v>151</v>
      </c>
      <c r="B152" s="1" t="str">
        <f>_xlfn.CONCAT("p", REPT(0,4-LEN(A152)),A152, "_", _xlfn.XLOOKUP(N152,country_code_lookup!$A$1:$A$247,country_code_lookup!$C$1:$C$247))</f>
        <v>p0151_GUY</v>
      </c>
      <c r="C152" s="6" t="s">
        <v>370</v>
      </c>
      <c r="D152" s="6" t="s">
        <v>345</v>
      </c>
      <c r="E152" s="6"/>
      <c r="F152" s="6"/>
      <c r="G152" s="6" t="s">
        <v>370</v>
      </c>
      <c r="H152" s="6" t="s">
        <v>1042</v>
      </c>
      <c r="I152" s="6" t="s">
        <v>1214</v>
      </c>
      <c r="J152" s="6">
        <v>0</v>
      </c>
      <c r="K152" s="6"/>
      <c r="L152" s="6">
        <v>2005</v>
      </c>
      <c r="M152" s="6">
        <v>2010</v>
      </c>
      <c r="N152" s="6" t="s">
        <v>346</v>
      </c>
      <c r="O152" s="6" t="s">
        <v>328</v>
      </c>
      <c r="P152" s="6" t="str">
        <f t="shared" si="4"/>
        <v>South AmericaGuyanaPotaro</v>
      </c>
      <c r="Q152" s="6">
        <v>1994</v>
      </c>
      <c r="R152" s="6" t="s">
        <v>80</v>
      </c>
      <c r="S152" s="6"/>
      <c r="T152" s="6" t="s">
        <v>62</v>
      </c>
      <c r="U152" s="6" t="s">
        <v>56</v>
      </c>
      <c r="V152" s="6">
        <v>35</v>
      </c>
      <c r="W152" s="6" t="s">
        <v>76</v>
      </c>
      <c r="X152" s="6" t="s">
        <v>56</v>
      </c>
      <c r="Y152" s="6">
        <v>35</v>
      </c>
      <c r="Z152" s="6" t="s">
        <v>110</v>
      </c>
      <c r="AA152" s="6"/>
      <c r="AB152" s="6" t="s">
        <v>56</v>
      </c>
      <c r="AC152" s="6">
        <v>56</v>
      </c>
      <c r="AD152" s="6" t="s">
        <v>110</v>
      </c>
      <c r="AE152" s="6"/>
      <c r="AF152" s="6" t="s">
        <v>371</v>
      </c>
    </row>
    <row r="153" spans="1:32" x14ac:dyDescent="0.2">
      <c r="A153" s="1">
        <v>152</v>
      </c>
      <c r="B153" s="1" t="str">
        <f>_xlfn.CONCAT("p", REPT(0,4-LEN(A153)),A153, "_", _xlfn.XLOOKUP(N153,country_code_lookup!$A$1:$A$247,country_code_lookup!$C$1:$C$247))</f>
        <v>p0152_PER</v>
      </c>
      <c r="C153" s="6" t="s">
        <v>656</v>
      </c>
      <c r="D153" s="6" t="s">
        <v>330</v>
      </c>
      <c r="E153" s="6"/>
      <c r="F153" s="6"/>
      <c r="G153" s="6" t="s">
        <v>656</v>
      </c>
      <c r="H153" s="6" t="s">
        <v>1119</v>
      </c>
      <c r="I153" s="6" t="s">
        <v>1292</v>
      </c>
      <c r="J153" s="6">
        <v>0</v>
      </c>
      <c r="K153" s="6"/>
      <c r="L153" s="6">
        <v>1984</v>
      </c>
      <c r="M153" s="6">
        <v>2007</v>
      </c>
      <c r="N153" s="6" t="s">
        <v>327</v>
      </c>
      <c r="O153" s="6" t="s">
        <v>328</v>
      </c>
      <c r="P153" s="6" t="str">
        <f t="shared" si="4"/>
        <v>South AmericaPeruAraza</v>
      </c>
      <c r="Q153" s="6">
        <v>2008</v>
      </c>
      <c r="R153" s="6" t="s">
        <v>79</v>
      </c>
      <c r="S153" s="6"/>
      <c r="T153" s="6"/>
      <c r="U153" s="6"/>
      <c r="V153" s="6"/>
      <c r="W153" s="6"/>
      <c r="X153" s="6"/>
      <c r="Y153" s="6"/>
      <c r="Z153" s="6"/>
      <c r="AA153" s="6"/>
      <c r="AB153" s="6" t="s">
        <v>56</v>
      </c>
      <c r="AC153" s="6">
        <v>65</v>
      </c>
      <c r="AD153" s="6" t="s">
        <v>110</v>
      </c>
      <c r="AE153" s="6" t="s">
        <v>83</v>
      </c>
      <c r="AF153" s="6" t="s">
        <v>639</v>
      </c>
    </row>
    <row r="154" spans="1:32" x14ac:dyDescent="0.2">
      <c r="A154" s="1">
        <v>153</v>
      </c>
      <c r="B154" s="1" t="str">
        <f>_xlfn.CONCAT("p", REPT(0,4-LEN(A154)),A154, "_", _xlfn.XLOOKUP(N154,country_code_lookup!$A$1:$A$247,country_code_lookup!$C$1:$C$247))</f>
        <v>p0153_PER</v>
      </c>
      <c r="C154" s="6" t="s">
        <v>331</v>
      </c>
      <c r="D154" s="6" t="s">
        <v>330</v>
      </c>
      <c r="E154" s="6"/>
      <c r="F154" s="6"/>
      <c r="G154" s="6" t="s">
        <v>331</v>
      </c>
      <c r="H154" s="6" t="s">
        <v>1115</v>
      </c>
      <c r="I154" s="6" t="s">
        <v>1288</v>
      </c>
      <c r="J154" s="6">
        <v>0</v>
      </c>
      <c r="K154" s="6"/>
      <c r="L154" s="6">
        <v>1984</v>
      </c>
      <c r="M154" s="6">
        <v>2014</v>
      </c>
      <c r="N154" s="6" t="s">
        <v>327</v>
      </c>
      <c r="O154" s="6" t="s">
        <v>328</v>
      </c>
      <c r="P154" s="6" t="str">
        <f t="shared" si="4"/>
        <v>South AmericaPeruChaspa</v>
      </c>
      <c r="Q154" s="6">
        <v>2015</v>
      </c>
      <c r="R154" s="6" t="s">
        <v>79</v>
      </c>
      <c r="S154" s="6"/>
      <c r="T154" s="6" t="s">
        <v>56</v>
      </c>
      <c r="U154" s="6" t="s">
        <v>62</v>
      </c>
      <c r="V154" s="6"/>
      <c r="W154" s="6"/>
      <c r="X154" s="6" t="s">
        <v>56</v>
      </c>
      <c r="Y154" s="6">
        <v>4</v>
      </c>
      <c r="Z154" s="6" t="s">
        <v>110</v>
      </c>
      <c r="AA154" s="6"/>
      <c r="AB154" s="6" t="s">
        <v>56</v>
      </c>
      <c r="AC154" s="6">
        <v>56</v>
      </c>
      <c r="AD154" s="6" t="s">
        <v>110</v>
      </c>
      <c r="AE154" s="6" t="s">
        <v>83</v>
      </c>
      <c r="AF154" s="6" t="s">
        <v>332</v>
      </c>
    </row>
    <row r="155" spans="1:32" x14ac:dyDescent="0.2">
      <c r="A155" s="1">
        <v>154</v>
      </c>
      <c r="B155" s="1" t="str">
        <f>_xlfn.CONCAT("p", REPT(0,4-LEN(A155)),A155, "_", _xlfn.XLOOKUP(N155,country_code_lookup!$A$1:$A$247,country_code_lookup!$C$1:$C$247))</f>
        <v>p0154_PER</v>
      </c>
      <c r="C155" s="6" t="s">
        <v>655</v>
      </c>
      <c r="D155" s="6" t="s">
        <v>635</v>
      </c>
      <c r="E155" s="6"/>
      <c r="F155" s="6"/>
      <c r="G155" s="6" t="s">
        <v>744</v>
      </c>
      <c r="H155" s="6" t="s">
        <v>1324</v>
      </c>
      <c r="I155" s="6" t="s">
        <v>1325</v>
      </c>
      <c r="J155" s="6">
        <v>0</v>
      </c>
      <c r="K155" s="6"/>
      <c r="L155" s="6">
        <v>1984</v>
      </c>
      <c r="M155" s="6">
        <v>2021</v>
      </c>
      <c r="N155" s="6" t="s">
        <v>327</v>
      </c>
      <c r="O155" s="6" t="s">
        <v>328</v>
      </c>
      <c r="P155" s="6" t="str">
        <f t="shared" si="4"/>
        <v>South AmericaPeruColorado</v>
      </c>
      <c r="Q155" s="6">
        <v>1980</v>
      </c>
      <c r="R155" s="6" t="s">
        <v>79</v>
      </c>
      <c r="S155" s="6"/>
      <c r="T155" s="6" t="s">
        <v>62</v>
      </c>
      <c r="U155" s="6" t="s">
        <v>56</v>
      </c>
      <c r="V155" s="6"/>
      <c r="W155" s="6"/>
      <c r="X155" s="6"/>
      <c r="Y155" s="6"/>
      <c r="Z155" s="6"/>
      <c r="AA155" s="6"/>
      <c r="AB155" s="6" t="s">
        <v>56</v>
      </c>
      <c r="AC155" s="6">
        <v>127</v>
      </c>
      <c r="AD155" s="6" t="s">
        <v>110</v>
      </c>
      <c r="AE155" s="6" t="s">
        <v>83</v>
      </c>
      <c r="AF155" s="6" t="s">
        <v>654</v>
      </c>
    </row>
    <row r="156" spans="1:32" x14ac:dyDescent="0.2">
      <c r="A156" s="1">
        <v>155</v>
      </c>
      <c r="B156" s="1" t="str">
        <f>_xlfn.CONCAT("p", REPT(0,4-LEN(A156)),A156, "_", _xlfn.XLOOKUP(N156,country_code_lookup!$A$1:$A$247,country_code_lookup!$C$1:$C$247))</f>
        <v>p0155_PER</v>
      </c>
      <c r="C156" s="6" t="s">
        <v>330</v>
      </c>
      <c r="D156" s="6" t="s">
        <v>635</v>
      </c>
      <c r="E156" s="6"/>
      <c r="F156" s="6"/>
      <c r="G156" s="6" t="s">
        <v>330</v>
      </c>
      <c r="H156" s="6" t="s">
        <v>1116</v>
      </c>
      <c r="I156" s="6" t="s">
        <v>1289</v>
      </c>
      <c r="J156" s="6">
        <v>0</v>
      </c>
      <c r="K156" s="6">
        <v>70</v>
      </c>
      <c r="L156" s="6">
        <v>1984</v>
      </c>
      <c r="M156" s="6">
        <v>2014</v>
      </c>
      <c r="N156" s="6" t="s">
        <v>327</v>
      </c>
      <c r="O156" s="6" t="s">
        <v>328</v>
      </c>
      <c r="P156" s="6" t="str">
        <f t="shared" si="4"/>
        <v>South AmericaPeruInambari</v>
      </c>
      <c r="Q156" s="6">
        <v>2000</v>
      </c>
      <c r="R156" s="6" t="s">
        <v>79</v>
      </c>
      <c r="S156" s="6"/>
      <c r="T156" s="6"/>
      <c r="U156" s="6"/>
      <c r="V156" s="6"/>
      <c r="W156" s="6"/>
      <c r="X156" s="6"/>
      <c r="Y156" s="6"/>
      <c r="Z156" s="6"/>
      <c r="AA156" s="6"/>
      <c r="AB156" s="6" t="s">
        <v>56</v>
      </c>
      <c r="AC156" s="6">
        <v>86</v>
      </c>
      <c r="AD156" s="6" t="s">
        <v>110</v>
      </c>
      <c r="AE156" s="6"/>
      <c r="AF156" s="6" t="s">
        <v>637</v>
      </c>
    </row>
    <row r="157" spans="1:32" x14ac:dyDescent="0.2">
      <c r="A157" s="1">
        <v>156</v>
      </c>
      <c r="B157" s="1" t="str">
        <f>_xlfn.CONCAT("p", REPT(0,4-LEN(A157)),A157, "_", _xlfn.XLOOKUP(N157,country_code_lookup!$A$1:$A$247,country_code_lookup!$C$1:$C$247))</f>
        <v>p0156_PER</v>
      </c>
      <c r="C157" s="6" t="s">
        <v>594</v>
      </c>
      <c r="D157" s="6"/>
      <c r="E157" s="6"/>
      <c r="F157" s="6"/>
      <c r="G157" s="6" t="s">
        <v>594</v>
      </c>
      <c r="H157" s="6" t="s">
        <v>1117</v>
      </c>
      <c r="I157" s="6" t="s">
        <v>1290</v>
      </c>
      <c r="J157" s="6">
        <v>0</v>
      </c>
      <c r="K157" s="6"/>
      <c r="L157" s="6">
        <v>1984</v>
      </c>
      <c r="M157" s="6">
        <v>2006</v>
      </c>
      <c r="N157" s="6" t="s">
        <v>327</v>
      </c>
      <c r="O157" s="6" t="s">
        <v>328</v>
      </c>
      <c r="P157" s="6" t="str">
        <f t="shared" si="4"/>
        <v>South AmericaPeruLas Piedras</v>
      </c>
      <c r="Q157" s="6">
        <v>2007</v>
      </c>
      <c r="R157" s="6" t="s">
        <v>79</v>
      </c>
      <c r="S157" s="6"/>
      <c r="T157" s="6" t="s">
        <v>62</v>
      </c>
      <c r="U157" s="6" t="s">
        <v>56</v>
      </c>
      <c r="V157" s="6"/>
      <c r="W157" s="6"/>
      <c r="X157" s="6"/>
      <c r="Y157" s="6"/>
      <c r="Z157" s="6"/>
      <c r="AA157" s="6"/>
      <c r="AB157" s="6"/>
      <c r="AC157" s="6"/>
      <c r="AD157" s="6"/>
      <c r="AE157" s="6"/>
      <c r="AF157" s="6" t="s">
        <v>595</v>
      </c>
    </row>
    <row r="158" spans="1:32" x14ac:dyDescent="0.2">
      <c r="A158" s="1">
        <v>157</v>
      </c>
      <c r="B158" s="1" t="str">
        <f>_xlfn.CONCAT("p", REPT(0,4-LEN(A158)),A158, "_", _xlfn.XLOOKUP(N158,country_code_lookup!$A$1:$A$247,country_code_lookup!$C$1:$C$247))</f>
        <v>p0157_PER</v>
      </c>
      <c r="C158" s="6" t="s">
        <v>635</v>
      </c>
      <c r="D158" s="6"/>
      <c r="E158" s="6"/>
      <c r="F158" s="6"/>
      <c r="G158" s="6" t="s">
        <v>635</v>
      </c>
      <c r="H158" s="6" t="s">
        <v>1118</v>
      </c>
      <c r="I158" s="6" t="s">
        <v>1291</v>
      </c>
      <c r="J158" s="6">
        <v>0</v>
      </c>
      <c r="K158" s="6"/>
      <c r="L158" s="6">
        <v>1984</v>
      </c>
      <c r="M158" s="6">
        <v>1995</v>
      </c>
      <c r="N158" s="6" t="s">
        <v>327</v>
      </c>
      <c r="O158" s="6" t="s">
        <v>328</v>
      </c>
      <c r="P158" s="6" t="str">
        <f t="shared" si="4"/>
        <v>South AmericaPeruMadre de Dios</v>
      </c>
      <c r="Q158" s="6">
        <v>2000</v>
      </c>
      <c r="R158" s="6" t="s">
        <v>79</v>
      </c>
      <c r="S158" s="6"/>
      <c r="T158" s="6" t="s">
        <v>56</v>
      </c>
      <c r="U158" s="6" t="s">
        <v>62</v>
      </c>
      <c r="V158" s="6"/>
      <c r="W158" s="6"/>
      <c r="X158" s="6" t="s">
        <v>56</v>
      </c>
      <c r="Y158" s="6">
        <v>127</v>
      </c>
      <c r="Z158" s="6" t="s">
        <v>110</v>
      </c>
      <c r="AA158" s="6"/>
      <c r="AB158" s="6" t="s">
        <v>56</v>
      </c>
      <c r="AC158" s="6">
        <v>275</v>
      </c>
      <c r="AD158" s="6" t="s">
        <v>110</v>
      </c>
      <c r="AE158" s="6"/>
      <c r="AF158" s="6" t="s">
        <v>748</v>
      </c>
    </row>
    <row r="159" spans="1:32" x14ac:dyDescent="0.2">
      <c r="A159" s="1">
        <v>158</v>
      </c>
      <c r="B159" s="1" t="str">
        <f>_xlfn.CONCAT("p", REPT(0,4-LEN(A159)),A159, "_", _xlfn.XLOOKUP(N159,country_code_lookup!$A$1:$A$247,country_code_lookup!$C$1:$C$247))</f>
        <v>p0158_PER</v>
      </c>
      <c r="C159" s="6" t="s">
        <v>640</v>
      </c>
      <c r="D159" s="6" t="s">
        <v>635</v>
      </c>
      <c r="E159" s="6"/>
      <c r="F159" s="6"/>
      <c r="G159" s="6" t="s">
        <v>640</v>
      </c>
      <c r="H159" s="6" t="s">
        <v>1114</v>
      </c>
      <c r="I159" s="6" t="s">
        <v>1287</v>
      </c>
      <c r="J159" s="6">
        <v>0</v>
      </c>
      <c r="K159" s="6"/>
      <c r="L159" s="6">
        <v>1984</v>
      </c>
      <c r="M159" s="6">
        <v>2006</v>
      </c>
      <c r="N159" s="6" t="s">
        <v>327</v>
      </c>
      <c r="O159" s="6" t="s">
        <v>328</v>
      </c>
      <c r="P159" s="6" t="str">
        <f t="shared" si="4"/>
        <v>South AmericaPeruMalinowski</v>
      </c>
      <c r="Q159" s="6">
        <v>2006</v>
      </c>
      <c r="R159" s="6" t="s">
        <v>79</v>
      </c>
      <c r="S159" s="6"/>
      <c r="T159" s="6"/>
      <c r="U159" s="6"/>
      <c r="V159" s="6"/>
      <c r="W159" s="6"/>
      <c r="X159" s="6"/>
      <c r="Y159" s="6"/>
      <c r="Z159" s="6"/>
      <c r="AA159" s="6"/>
      <c r="AB159" s="6" t="s">
        <v>56</v>
      </c>
      <c r="AC159" s="6">
        <v>414</v>
      </c>
      <c r="AD159" s="6" t="s">
        <v>110</v>
      </c>
      <c r="AE159" s="6" t="s">
        <v>83</v>
      </c>
      <c r="AF159" s="6" t="s">
        <v>650</v>
      </c>
    </row>
    <row r="160" spans="1:32" x14ac:dyDescent="0.2">
      <c r="A160" s="1">
        <v>159</v>
      </c>
      <c r="B160" s="1" t="str">
        <f>_xlfn.CONCAT("p", REPT(0,4-LEN(A160)),A160, "_", _xlfn.XLOOKUP(N160,country_code_lookup!$A$1:$A$247,country_code_lookup!$C$1:$C$247))</f>
        <v>p0159_SUR</v>
      </c>
      <c r="C160" s="6" t="s">
        <v>966</v>
      </c>
      <c r="D160" s="6" t="s">
        <v>459</v>
      </c>
      <c r="E160" s="6"/>
      <c r="F160" s="6"/>
      <c r="G160" s="6" t="s">
        <v>966</v>
      </c>
      <c r="H160" s="6" t="s">
        <v>1126</v>
      </c>
      <c r="I160" s="6" t="s">
        <v>1300</v>
      </c>
      <c r="J160" s="6">
        <v>0</v>
      </c>
      <c r="K160" s="6"/>
      <c r="L160" s="6">
        <v>1984</v>
      </c>
      <c r="M160" s="6">
        <v>2007</v>
      </c>
      <c r="N160" s="6" t="s">
        <v>337</v>
      </c>
      <c r="O160" s="6" t="s">
        <v>328</v>
      </c>
      <c r="P160" s="6" t="str">
        <f t="shared" si="4"/>
        <v>South AmericaSurinameAeroplane Konde</v>
      </c>
      <c r="Q160" s="6">
        <v>2008</v>
      </c>
      <c r="R160" s="6" t="s">
        <v>79</v>
      </c>
      <c r="S160" s="6"/>
      <c r="T160" s="6" t="s">
        <v>62</v>
      </c>
      <c r="U160" s="6" t="s">
        <v>56</v>
      </c>
      <c r="V160" s="6"/>
      <c r="W160" s="6"/>
      <c r="X160" s="6"/>
      <c r="Y160" s="6"/>
      <c r="Z160" s="6"/>
      <c r="AA160" s="6"/>
      <c r="AB160" s="6" t="s">
        <v>56</v>
      </c>
      <c r="AC160" s="6">
        <v>252</v>
      </c>
      <c r="AD160" s="6" t="s">
        <v>110</v>
      </c>
      <c r="AE160" s="6"/>
      <c r="AF160" s="6" t="s">
        <v>948</v>
      </c>
    </row>
    <row r="161" spans="1:32" x14ac:dyDescent="0.2">
      <c r="A161" s="1">
        <v>160</v>
      </c>
      <c r="B161" s="1" t="str">
        <f>_xlfn.CONCAT("p", REPT(0,4-LEN(A161)),A161, "_", _xlfn.XLOOKUP(N161,country_code_lookup!$A$1:$A$247,country_code_lookup!$C$1:$C$247))</f>
        <v>p0160_SUR</v>
      </c>
      <c r="C161" s="6" t="s">
        <v>343</v>
      </c>
      <c r="D161" s="6"/>
      <c r="E161" s="6"/>
      <c r="F161" s="6"/>
      <c r="G161" s="6" t="s">
        <v>343</v>
      </c>
      <c r="H161" s="6" t="s">
        <v>1128</v>
      </c>
      <c r="I161" s="6" t="s">
        <v>1301</v>
      </c>
      <c r="J161" s="6">
        <v>0</v>
      </c>
      <c r="K161" s="6"/>
      <c r="L161" s="6">
        <v>1984</v>
      </c>
      <c r="M161" s="6">
        <v>1993</v>
      </c>
      <c r="N161" s="6" t="s">
        <v>337</v>
      </c>
      <c r="O161" s="6" t="s">
        <v>328</v>
      </c>
      <c r="P161" s="6" t="str">
        <f t="shared" si="4"/>
        <v>South AmericaSurinameBrokolonka</v>
      </c>
      <c r="Q161" s="6">
        <v>1994</v>
      </c>
      <c r="R161" s="6" t="s">
        <v>79</v>
      </c>
      <c r="S161" s="6"/>
      <c r="T161" s="6" t="s">
        <v>62</v>
      </c>
      <c r="U161" s="6" t="s">
        <v>62</v>
      </c>
      <c r="V161" s="6"/>
      <c r="W161" s="6"/>
      <c r="X161" s="6" t="s">
        <v>56</v>
      </c>
      <c r="Y161" s="6">
        <v>33</v>
      </c>
      <c r="Z161" s="6" t="s">
        <v>110</v>
      </c>
      <c r="AA161" s="6"/>
      <c r="AB161" s="6"/>
      <c r="AC161" s="6"/>
      <c r="AD161" s="6"/>
      <c r="AE161" s="6"/>
      <c r="AF161" s="6" t="s">
        <v>347</v>
      </c>
    </row>
    <row r="162" spans="1:32" x14ac:dyDescent="0.2">
      <c r="A162" s="1">
        <v>161</v>
      </c>
      <c r="B162" s="1" t="str">
        <f>_xlfn.CONCAT("p", REPT(0,4-LEN(A162)),A162, "_", _xlfn.XLOOKUP(N162,country_code_lookup!$A$1:$A$247,country_code_lookup!$C$1:$C$247))</f>
        <v>p0161_SUR</v>
      </c>
      <c r="C162" s="6" t="s">
        <v>340</v>
      </c>
      <c r="D162" s="6"/>
      <c r="E162" s="6"/>
      <c r="F162" s="6"/>
      <c r="G162" s="6" t="s">
        <v>340</v>
      </c>
      <c r="H162" s="6" t="s">
        <v>1130</v>
      </c>
      <c r="I162" s="6" t="s">
        <v>1302</v>
      </c>
      <c r="J162" s="6">
        <v>0</v>
      </c>
      <c r="K162" s="6"/>
      <c r="L162" s="6">
        <v>1984</v>
      </c>
      <c r="M162" s="6">
        <v>1995</v>
      </c>
      <c r="N162" s="6" t="s">
        <v>337</v>
      </c>
      <c r="O162" s="6" t="s">
        <v>328</v>
      </c>
      <c r="P162" s="6" t="str">
        <f t="shared" ref="P162:P174" si="5">_xlfn.CONCAT(O162,N162,I162)</f>
        <v>South AmericaSurinameGran Creek</v>
      </c>
      <c r="Q162" s="6">
        <v>1996</v>
      </c>
      <c r="R162" s="6" t="s">
        <v>79</v>
      </c>
      <c r="S162" s="6"/>
      <c r="T162" s="6" t="s">
        <v>62</v>
      </c>
      <c r="U162" s="6" t="s">
        <v>56</v>
      </c>
      <c r="V162" s="6">
        <v>200</v>
      </c>
      <c r="W162" s="6" t="s">
        <v>76</v>
      </c>
      <c r="X162" s="6" t="s">
        <v>62</v>
      </c>
      <c r="Y162" s="6"/>
      <c r="Z162" s="6"/>
      <c r="AA162" s="6"/>
      <c r="AB162" s="6"/>
      <c r="AC162" s="6"/>
      <c r="AD162" s="6"/>
      <c r="AE162" s="6"/>
      <c r="AF162" s="6" t="s">
        <v>339</v>
      </c>
    </row>
    <row r="163" spans="1:32" x14ac:dyDescent="0.2">
      <c r="A163" s="1">
        <v>162</v>
      </c>
      <c r="B163" s="1" t="str">
        <f>_xlfn.CONCAT("p", REPT(0,4-LEN(A163)),A163, "_", _xlfn.XLOOKUP(N163,country_code_lookup!$A$1:$A$247,country_code_lookup!$C$1:$C$247))</f>
        <v>p0162_SUR</v>
      </c>
      <c r="C163" s="6" t="s">
        <v>459</v>
      </c>
      <c r="D163" s="6"/>
      <c r="E163" s="6"/>
      <c r="F163" s="6"/>
      <c r="G163" s="6" t="s">
        <v>459</v>
      </c>
      <c r="H163" s="6" t="s">
        <v>1127</v>
      </c>
      <c r="I163" s="6" t="s">
        <v>1303</v>
      </c>
      <c r="J163" s="6">
        <v>0</v>
      </c>
      <c r="K163" s="6"/>
      <c r="L163" s="6">
        <v>1984</v>
      </c>
      <c r="M163" s="6">
        <v>1994</v>
      </c>
      <c r="N163" s="6" t="s">
        <v>337</v>
      </c>
      <c r="O163" s="6" t="s">
        <v>328</v>
      </c>
      <c r="P163" s="6" t="str">
        <f t="shared" si="5"/>
        <v>South AmericaSurinameLawa</v>
      </c>
      <c r="Q163" s="6">
        <v>2011</v>
      </c>
      <c r="R163" s="6" t="s">
        <v>79</v>
      </c>
      <c r="S163" s="6"/>
      <c r="T163" s="6" t="s">
        <v>56</v>
      </c>
      <c r="U163" s="6" t="s">
        <v>56</v>
      </c>
      <c r="V163" s="6"/>
      <c r="W163" s="6"/>
      <c r="X163" s="6"/>
      <c r="Y163" s="6"/>
      <c r="Z163" s="6"/>
      <c r="AA163" s="6"/>
      <c r="AB163" s="6"/>
      <c r="AC163" s="6"/>
      <c r="AD163" s="6"/>
      <c r="AE163" s="6"/>
      <c r="AF163" s="6" t="s">
        <v>949</v>
      </c>
    </row>
    <row r="164" spans="1:32" x14ac:dyDescent="0.2">
      <c r="A164" s="1">
        <v>163</v>
      </c>
      <c r="B164" s="1" t="str">
        <f>_xlfn.CONCAT("p", REPT(0,4-LEN(A164)),A164, "_", _xlfn.XLOOKUP(N164,country_code_lookup!$A$1:$A$247,country_code_lookup!$C$1:$C$247))</f>
        <v>p0163_SUR</v>
      </c>
      <c r="C164" s="6" t="s">
        <v>338</v>
      </c>
      <c r="D164" s="6"/>
      <c r="E164" s="6"/>
      <c r="F164" s="6"/>
      <c r="G164" s="6" t="s">
        <v>338</v>
      </c>
      <c r="H164" s="6" t="s">
        <v>1129</v>
      </c>
      <c r="I164" s="6" t="s">
        <v>337</v>
      </c>
      <c r="J164" s="6">
        <v>0</v>
      </c>
      <c r="K164" s="6"/>
      <c r="L164" s="6">
        <v>1984</v>
      </c>
      <c r="M164" s="6">
        <v>1992</v>
      </c>
      <c r="N164" s="6" t="s">
        <v>337</v>
      </c>
      <c r="O164" s="6" t="s">
        <v>328</v>
      </c>
      <c r="P164" s="6" t="str">
        <f t="shared" si="5"/>
        <v>South AmericaSurinameSuriname</v>
      </c>
      <c r="Q164" s="6">
        <v>2003</v>
      </c>
      <c r="R164" s="6" t="s">
        <v>79</v>
      </c>
      <c r="S164" s="6"/>
      <c r="T164" s="6" t="s">
        <v>62</v>
      </c>
      <c r="U164" s="6" t="s">
        <v>56</v>
      </c>
      <c r="V164" s="6"/>
      <c r="W164" s="6"/>
      <c r="X164" s="6"/>
      <c r="Y164" s="6"/>
      <c r="Z164" s="6"/>
      <c r="AA164" s="6"/>
      <c r="AB164" s="6"/>
      <c r="AC164" s="6"/>
      <c r="AD164" s="6"/>
      <c r="AE164" s="6"/>
      <c r="AF164" s="6" t="s">
        <v>805</v>
      </c>
    </row>
    <row r="165" spans="1:32" x14ac:dyDescent="0.2">
      <c r="A165" s="1">
        <v>164</v>
      </c>
      <c r="B165" s="1" t="str">
        <f>_xlfn.CONCAT("p", REPT(0,4-LEN(A165)),A165, "_", _xlfn.XLOOKUP(N165,country_code_lookup!$A$1:$A$247,country_code_lookup!$C$1:$C$247))</f>
        <v>p0164_VEN</v>
      </c>
      <c r="C165" s="6" t="s">
        <v>462</v>
      </c>
      <c r="D165" s="6"/>
      <c r="E165" s="6"/>
      <c r="F165" s="6"/>
      <c r="G165" s="6" t="s">
        <v>462</v>
      </c>
      <c r="H165" s="6" t="s">
        <v>1137</v>
      </c>
      <c r="I165" s="6" t="s">
        <v>1308</v>
      </c>
      <c r="J165" s="6">
        <v>0</v>
      </c>
      <c r="K165" s="6"/>
      <c r="L165" s="6">
        <v>1984</v>
      </c>
      <c r="M165" s="6">
        <v>1990</v>
      </c>
      <c r="N165" s="6" t="s">
        <v>360</v>
      </c>
      <c r="O165" s="6" t="s">
        <v>328</v>
      </c>
      <c r="P165" s="6" t="str">
        <f t="shared" si="5"/>
        <v>South AmericaVenezuelaCaroni Lower</v>
      </c>
      <c r="Q165" s="6">
        <v>1980</v>
      </c>
      <c r="R165" s="6" t="s">
        <v>80</v>
      </c>
      <c r="S165" s="6"/>
      <c r="T165" s="6" t="s">
        <v>56</v>
      </c>
      <c r="U165" s="6" t="s">
        <v>56</v>
      </c>
      <c r="V165" s="6"/>
      <c r="W165" s="6"/>
      <c r="X165" s="6"/>
      <c r="Y165" s="6"/>
      <c r="Z165" s="6"/>
      <c r="AA165" s="6"/>
      <c r="AB165" s="6" t="s">
        <v>56</v>
      </c>
      <c r="AC165" s="6">
        <v>218</v>
      </c>
      <c r="AD165" s="6" t="s">
        <v>110</v>
      </c>
      <c r="AE165" s="6"/>
      <c r="AF165" s="6" t="s">
        <v>566</v>
      </c>
    </row>
    <row r="166" spans="1:32" x14ac:dyDescent="0.2">
      <c r="A166" s="1">
        <v>165</v>
      </c>
      <c r="B166" s="1" t="str">
        <f>_xlfn.CONCAT("p", REPT(0,4-LEN(A166)),A166, "_", _xlfn.XLOOKUP(N166,country_code_lookup!$A$1:$A$247,country_code_lookup!$C$1:$C$247))</f>
        <v>p0165_VEN</v>
      </c>
      <c r="C166" s="6" t="s">
        <v>461</v>
      </c>
      <c r="D166" s="6" t="s">
        <v>462</v>
      </c>
      <c r="E166" s="6"/>
      <c r="F166" s="6"/>
      <c r="G166" s="6" t="s">
        <v>461</v>
      </c>
      <c r="H166" s="6" t="s">
        <v>1136</v>
      </c>
      <c r="I166" s="6" t="s">
        <v>1309</v>
      </c>
      <c r="J166" s="6">
        <v>0</v>
      </c>
      <c r="K166" s="6"/>
      <c r="L166" s="6">
        <v>1984</v>
      </c>
      <c r="M166" s="6">
        <v>1994</v>
      </c>
      <c r="N166" s="6" t="s">
        <v>360</v>
      </c>
      <c r="O166" s="6" t="s">
        <v>328</v>
      </c>
      <c r="P166" s="6" t="str">
        <f t="shared" si="5"/>
        <v>South AmericaVenezuelaCaroni Upper</v>
      </c>
      <c r="Q166" s="6">
        <v>1995</v>
      </c>
      <c r="R166" s="6" t="s">
        <v>80</v>
      </c>
      <c r="S166" s="6"/>
      <c r="T166" s="6" t="s">
        <v>56</v>
      </c>
      <c r="U166" s="6" t="s">
        <v>56</v>
      </c>
      <c r="V166" s="6"/>
      <c r="W166" s="6"/>
      <c r="X166" s="6"/>
      <c r="Y166" s="6"/>
      <c r="Z166" s="6"/>
      <c r="AA166" s="6"/>
      <c r="AB166" s="6"/>
      <c r="AC166" s="6"/>
      <c r="AD166" s="6"/>
      <c r="AE166" s="6"/>
      <c r="AF166" s="6" t="s">
        <v>951</v>
      </c>
    </row>
    <row r="167" spans="1:32" x14ac:dyDescent="0.2">
      <c r="A167" s="1">
        <v>166</v>
      </c>
      <c r="B167" s="1" t="str">
        <f>_xlfn.CONCAT("p", REPT(0,4-LEN(A167)),A167, "_", _xlfn.XLOOKUP(N167,country_code_lookup!$A$1:$A$247,country_code_lookup!$C$1:$C$247))</f>
        <v>p0166_VEN</v>
      </c>
      <c r="C167" s="6" t="s">
        <v>376</v>
      </c>
      <c r="D167" s="6" t="s">
        <v>354</v>
      </c>
      <c r="E167" s="6"/>
      <c r="F167" s="6"/>
      <c r="G167" s="6" t="s">
        <v>376</v>
      </c>
      <c r="H167" s="6" t="s">
        <v>1133</v>
      </c>
      <c r="I167" s="6" t="s">
        <v>1305</v>
      </c>
      <c r="J167" s="6">
        <v>0</v>
      </c>
      <c r="K167" s="6"/>
      <c r="L167" s="6">
        <v>1995</v>
      </c>
      <c r="M167" s="6">
        <v>2000</v>
      </c>
      <c r="N167" s="6" t="s">
        <v>360</v>
      </c>
      <c r="O167" s="6" t="s">
        <v>328</v>
      </c>
      <c r="P167" s="6" t="str">
        <f t="shared" si="5"/>
        <v>South AmericaVenezuelaChicanan</v>
      </c>
      <c r="Q167" s="6">
        <v>1980</v>
      </c>
      <c r="R167" s="6" t="s">
        <v>79</v>
      </c>
      <c r="S167" s="6"/>
      <c r="T167" s="6" t="s">
        <v>56</v>
      </c>
      <c r="U167" s="6" t="s">
        <v>56</v>
      </c>
      <c r="V167" s="6">
        <v>230</v>
      </c>
      <c r="W167" s="6" t="s">
        <v>76</v>
      </c>
      <c r="X167" s="6" t="s">
        <v>62</v>
      </c>
      <c r="Y167" s="6"/>
      <c r="Z167" s="6"/>
      <c r="AA167" s="6"/>
      <c r="AB167" s="6" t="s">
        <v>62</v>
      </c>
      <c r="AC167" s="6"/>
      <c r="AD167" s="6"/>
      <c r="AE167" s="6"/>
      <c r="AF167" s="6" t="s">
        <v>377</v>
      </c>
    </row>
    <row r="168" spans="1:32" x14ac:dyDescent="0.2">
      <c r="A168" s="1">
        <v>167</v>
      </c>
      <c r="B168" s="1" t="str">
        <f>_xlfn.CONCAT("p", REPT(0,4-LEN(A168)),A168, "_", _xlfn.XLOOKUP(N168,country_code_lookup!$A$1:$A$247,country_code_lookup!$C$1:$C$247))</f>
        <v>p0167_VEN</v>
      </c>
      <c r="C168" s="6" t="s">
        <v>379</v>
      </c>
      <c r="D168" s="6" t="s">
        <v>376</v>
      </c>
      <c r="E168" s="6"/>
      <c r="F168" s="6"/>
      <c r="G168" s="6" t="s">
        <v>379</v>
      </c>
      <c r="H168" s="6" t="s">
        <v>1132</v>
      </c>
      <c r="I168" s="6" t="s">
        <v>1306</v>
      </c>
      <c r="J168" s="6">
        <v>0</v>
      </c>
      <c r="K168" s="6"/>
      <c r="L168" s="6">
        <v>1984</v>
      </c>
      <c r="M168" s="6">
        <v>2003</v>
      </c>
      <c r="N168" s="6" t="s">
        <v>360</v>
      </c>
      <c r="O168" s="6" t="s">
        <v>328</v>
      </c>
      <c r="P168" s="6" t="str">
        <f t="shared" si="5"/>
        <v>South AmericaVenezuelaChicanan A</v>
      </c>
      <c r="Q168" s="6">
        <v>2004</v>
      </c>
      <c r="R168" s="6" t="s">
        <v>80</v>
      </c>
      <c r="S168" s="6"/>
      <c r="T168" s="6" t="s">
        <v>62</v>
      </c>
      <c r="U168" s="6" t="s">
        <v>56</v>
      </c>
      <c r="V168" s="6">
        <v>50</v>
      </c>
      <c r="W168" s="6" t="s">
        <v>76</v>
      </c>
      <c r="X168" s="6" t="s">
        <v>62</v>
      </c>
      <c r="Y168" s="6"/>
      <c r="Z168" s="6"/>
      <c r="AA168" s="6"/>
      <c r="AB168" s="6" t="s">
        <v>56</v>
      </c>
      <c r="AC168" s="6">
        <v>44</v>
      </c>
      <c r="AD168" s="6" t="s">
        <v>110</v>
      </c>
      <c r="AE168" s="6" t="s">
        <v>83</v>
      </c>
      <c r="AF168" s="6" t="s">
        <v>380</v>
      </c>
    </row>
    <row r="169" spans="1:32" x14ac:dyDescent="0.2">
      <c r="A169" s="1">
        <v>168</v>
      </c>
      <c r="B169" s="1" t="str">
        <f>_xlfn.CONCAT("p", REPT(0,4-LEN(A169)),A169, "_", _xlfn.XLOOKUP(N169,country_code_lookup!$A$1:$A$247,country_code_lookup!$C$1:$C$247))</f>
        <v>p0168_VEN</v>
      </c>
      <c r="C169" s="6" t="s">
        <v>381</v>
      </c>
      <c r="D169" s="6" t="s">
        <v>376</v>
      </c>
      <c r="E169" s="6"/>
      <c r="F169" s="6"/>
      <c r="G169" s="6" t="s">
        <v>381</v>
      </c>
      <c r="H169" s="6" t="s">
        <v>1134</v>
      </c>
      <c r="I169" s="6" t="s">
        <v>1210</v>
      </c>
      <c r="J169" s="6">
        <v>0</v>
      </c>
      <c r="K169" s="6"/>
      <c r="L169" s="6">
        <v>1984</v>
      </c>
      <c r="M169" s="6">
        <v>2000</v>
      </c>
      <c r="N169" s="6" t="s">
        <v>360</v>
      </c>
      <c r="O169" s="6" t="s">
        <v>328</v>
      </c>
      <c r="P169" s="6" t="str">
        <f t="shared" si="5"/>
        <v>South AmericaVenezuelaCuyuni</v>
      </c>
      <c r="Q169" s="6">
        <v>1987</v>
      </c>
      <c r="R169" s="6" t="s">
        <v>80</v>
      </c>
      <c r="S169" s="6"/>
      <c r="T169" s="6" t="s">
        <v>56</v>
      </c>
      <c r="U169" s="6" t="s">
        <v>56</v>
      </c>
      <c r="V169" s="6">
        <v>200</v>
      </c>
      <c r="W169" s="6" t="s">
        <v>76</v>
      </c>
      <c r="X169" s="6" t="s">
        <v>62</v>
      </c>
      <c r="Y169" s="6"/>
      <c r="Z169" s="6"/>
      <c r="AA169" s="6"/>
      <c r="AB169" s="6" t="s">
        <v>56</v>
      </c>
      <c r="AC169" s="6">
        <v>97</v>
      </c>
      <c r="AD169" s="6" t="s">
        <v>110</v>
      </c>
      <c r="AE169" s="6" t="s">
        <v>83</v>
      </c>
      <c r="AF169" s="6" t="s">
        <v>384</v>
      </c>
    </row>
    <row r="170" spans="1:32" x14ac:dyDescent="0.2">
      <c r="A170" s="1">
        <v>169</v>
      </c>
      <c r="B170" s="1" t="str">
        <f>_xlfn.CONCAT("p", REPT(0,4-LEN(A170)),A170, "_", _xlfn.XLOOKUP(N170,country_code_lookup!$A$1:$A$247,country_code_lookup!$C$1:$C$247))</f>
        <v>p0169_VEN</v>
      </c>
      <c r="C170" s="6" t="s">
        <v>804</v>
      </c>
      <c r="D170" s="6" t="s">
        <v>462</v>
      </c>
      <c r="E170" s="6"/>
      <c r="F170" s="6"/>
      <c r="G170" s="6" t="s">
        <v>804</v>
      </c>
      <c r="H170" s="6" t="s">
        <v>1131</v>
      </c>
      <c r="I170" s="6" t="s">
        <v>1304</v>
      </c>
      <c r="J170" s="6">
        <v>0</v>
      </c>
      <c r="K170" s="6"/>
      <c r="L170" s="6">
        <v>1984</v>
      </c>
      <c r="M170" s="6">
        <v>1992</v>
      </c>
      <c r="N170" s="6" t="s">
        <v>360</v>
      </c>
      <c r="O170" s="6" t="s">
        <v>328</v>
      </c>
      <c r="P170" s="6" t="str">
        <f t="shared" si="5"/>
        <v>South AmericaVenezuelaIcabaru</v>
      </c>
      <c r="Q170" s="6">
        <v>1993</v>
      </c>
      <c r="R170" s="6" t="s">
        <v>79</v>
      </c>
      <c r="S170" s="6"/>
      <c r="T170" s="6" t="s">
        <v>62</v>
      </c>
      <c r="U170" s="6" t="s">
        <v>56</v>
      </c>
      <c r="V170" s="6"/>
      <c r="W170" s="6"/>
      <c r="X170" s="6"/>
      <c r="Y170" s="6"/>
      <c r="Z170" s="6"/>
      <c r="AA170" s="6"/>
      <c r="AB170" s="6"/>
      <c r="AC170" s="6"/>
      <c r="AD170" s="6"/>
      <c r="AE170" s="6"/>
      <c r="AF170" s="6" t="s">
        <v>2366</v>
      </c>
    </row>
    <row r="171" spans="1:32" x14ac:dyDescent="0.2">
      <c r="A171" s="1">
        <v>170</v>
      </c>
      <c r="B171" s="1" t="str">
        <f>_xlfn.CONCAT("p", REPT(0,4-LEN(A171)),A171, "_", _xlfn.XLOOKUP(N171,country_code_lookup!$A$1:$A$247,country_code_lookup!$C$1:$C$247))</f>
        <v>p0170_VEN</v>
      </c>
      <c r="C171" s="6" t="s">
        <v>385</v>
      </c>
      <c r="D171" s="6"/>
      <c r="E171" s="6"/>
      <c r="F171" s="6"/>
      <c r="G171" s="6" t="s">
        <v>385</v>
      </c>
      <c r="H171" s="6" t="s">
        <v>1138</v>
      </c>
      <c r="I171" s="6" t="s">
        <v>1310</v>
      </c>
      <c r="J171" s="6">
        <v>0</v>
      </c>
      <c r="K171" s="6"/>
      <c r="L171" s="6">
        <v>1984</v>
      </c>
      <c r="M171" s="6">
        <v>1991</v>
      </c>
      <c r="N171" s="6" t="s">
        <v>360</v>
      </c>
      <c r="O171" s="6" t="s">
        <v>328</v>
      </c>
      <c r="P171" s="6" t="str">
        <f t="shared" si="5"/>
        <v>South AmericaVenezuelaParagua</v>
      </c>
      <c r="Q171" s="6">
        <v>1992</v>
      </c>
      <c r="R171" s="6" t="s">
        <v>80</v>
      </c>
      <c r="S171" s="6"/>
      <c r="T171" s="6" t="s">
        <v>62</v>
      </c>
      <c r="U171" s="6" t="s">
        <v>56</v>
      </c>
      <c r="V171" s="6">
        <v>50</v>
      </c>
      <c r="W171" s="6" t="s">
        <v>76</v>
      </c>
      <c r="X171" s="6" t="s">
        <v>56</v>
      </c>
      <c r="Y171" s="6">
        <v>48</v>
      </c>
      <c r="Z171" s="6" t="s">
        <v>110</v>
      </c>
      <c r="AA171" s="6"/>
      <c r="AB171" s="6" t="s">
        <v>62</v>
      </c>
      <c r="AC171" s="6"/>
      <c r="AD171" s="6"/>
      <c r="AE171" s="6"/>
      <c r="AF171" s="6" t="s">
        <v>386</v>
      </c>
    </row>
    <row r="172" spans="1:32" x14ac:dyDescent="0.2">
      <c r="A172" s="1">
        <v>171</v>
      </c>
      <c r="B172" s="1" t="str">
        <f>_xlfn.CONCAT("p", REPT(0,4-LEN(A172)),A172, "_", _xlfn.XLOOKUP(N172,country_code_lookup!$A$1:$A$247,country_code_lookup!$C$1:$C$247))</f>
        <v>p0171_VEN</v>
      </c>
      <c r="C172" s="6" t="s">
        <v>359</v>
      </c>
      <c r="D172" s="6"/>
      <c r="E172" s="6"/>
      <c r="F172" s="6"/>
      <c r="G172" s="6" t="s">
        <v>359</v>
      </c>
      <c r="H172" s="6" t="s">
        <v>1135</v>
      </c>
      <c r="I172" s="6" t="s">
        <v>1307</v>
      </c>
      <c r="J172" s="6">
        <v>34</v>
      </c>
      <c r="K172" s="6"/>
      <c r="L172" s="6">
        <v>1984</v>
      </c>
      <c r="M172" s="6">
        <v>2007</v>
      </c>
      <c r="N172" s="6" t="s">
        <v>360</v>
      </c>
      <c r="O172" s="6" t="s">
        <v>328</v>
      </c>
      <c r="P172" s="6" t="str">
        <f t="shared" si="5"/>
        <v>South AmericaVenezuelaReserva Forestal</v>
      </c>
      <c r="Q172" s="6">
        <v>2012</v>
      </c>
      <c r="R172" s="6" t="s">
        <v>79</v>
      </c>
      <c r="S172" s="6"/>
      <c r="T172" s="6" t="s">
        <v>56</v>
      </c>
      <c r="U172" s="6" t="s">
        <v>56</v>
      </c>
      <c r="V172" s="6">
        <v>100</v>
      </c>
      <c r="W172" s="6" t="s">
        <v>76</v>
      </c>
      <c r="X172" s="6" t="s">
        <v>62</v>
      </c>
      <c r="Y172" s="6"/>
      <c r="Z172" s="6"/>
      <c r="AA172" s="6"/>
      <c r="AB172" s="6" t="s">
        <v>56</v>
      </c>
      <c r="AC172" s="6">
        <v>34</v>
      </c>
      <c r="AD172" s="6" t="s">
        <v>110</v>
      </c>
      <c r="AE172" s="6"/>
      <c r="AF172" s="6" t="s">
        <v>369</v>
      </c>
    </row>
    <row r="173" spans="1:32" x14ac:dyDescent="0.2">
      <c r="A173" s="1">
        <v>172</v>
      </c>
      <c r="B173" s="1" t="str">
        <f>_xlfn.CONCAT("p", REPT(0,4-LEN(A173)),A173, "_", _xlfn.XLOOKUP(N173,country_code_lookup!$A$1:$A$247,country_code_lookup!$C$1:$C$247))</f>
        <v>p0172_VEN</v>
      </c>
      <c r="C173" s="6" t="s">
        <v>389</v>
      </c>
      <c r="D173" s="6"/>
      <c r="E173" s="6"/>
      <c r="F173" s="6"/>
      <c r="G173" s="6" t="s">
        <v>389</v>
      </c>
      <c r="H173" s="6" t="s">
        <v>1140</v>
      </c>
      <c r="I173" s="6" t="s">
        <v>1312</v>
      </c>
      <c r="J173" s="6">
        <v>0</v>
      </c>
      <c r="K173" s="6"/>
      <c r="L173" s="6">
        <v>1984</v>
      </c>
      <c r="M173" s="6">
        <v>2009</v>
      </c>
      <c r="N173" s="6" t="s">
        <v>360</v>
      </c>
      <c r="O173" s="6" t="s">
        <v>328</v>
      </c>
      <c r="P173" s="6" t="str">
        <f t="shared" si="5"/>
        <v>South AmericaVenezuelaSucre Bolivar</v>
      </c>
      <c r="Q173" s="6">
        <v>2010</v>
      </c>
      <c r="R173" s="6" t="s">
        <v>79</v>
      </c>
      <c r="S173" s="6"/>
      <c r="T173" s="6" t="s">
        <v>62</v>
      </c>
      <c r="U173" s="6" t="s">
        <v>56</v>
      </c>
      <c r="V173" s="6">
        <v>10</v>
      </c>
      <c r="W173" s="6" t="s">
        <v>76</v>
      </c>
      <c r="X173" s="6" t="s">
        <v>62</v>
      </c>
      <c r="Y173" s="6"/>
      <c r="Z173" s="6"/>
      <c r="AA173" s="6"/>
      <c r="AB173" s="6" t="s">
        <v>62</v>
      </c>
      <c r="AC173" s="6"/>
      <c r="AD173" s="6"/>
      <c r="AE173" s="6"/>
      <c r="AF173" s="6" t="s">
        <v>390</v>
      </c>
    </row>
    <row r="174" spans="1:32" x14ac:dyDescent="0.2">
      <c r="A174" s="1">
        <v>173</v>
      </c>
      <c r="B174" s="1" t="str">
        <f>_xlfn.CONCAT("p", REPT(0,4-LEN(A174)),A174, "_", _xlfn.XLOOKUP(N174,country_code_lookup!$A$1:$A$247,country_code_lookup!$C$1:$C$247))</f>
        <v>p0173_VEN</v>
      </c>
      <c r="C174" s="6" t="s">
        <v>463</v>
      </c>
      <c r="D174" s="6" t="s">
        <v>381</v>
      </c>
      <c r="E174" s="6"/>
      <c r="F174" s="6"/>
      <c r="G174" s="6" t="s">
        <v>463</v>
      </c>
      <c r="H174" s="6" t="s">
        <v>1139</v>
      </c>
      <c r="I174" s="6" t="s">
        <v>1311</v>
      </c>
      <c r="J174" s="6">
        <v>0</v>
      </c>
      <c r="K174" s="6"/>
      <c r="L174" s="6">
        <v>1984</v>
      </c>
      <c r="M174" s="6">
        <v>2012</v>
      </c>
      <c r="N174" s="6" t="s">
        <v>360</v>
      </c>
      <c r="O174" s="6" t="s">
        <v>328</v>
      </c>
      <c r="P174" s="6" t="str">
        <f t="shared" si="5"/>
        <v>South AmericaVenezuelaYuruari el Callao</v>
      </c>
      <c r="Q174" s="6">
        <v>1980</v>
      </c>
      <c r="R174" s="6" t="s">
        <v>79</v>
      </c>
      <c r="S174" s="6"/>
      <c r="T174" s="6"/>
      <c r="U174" s="6"/>
      <c r="V174" s="6"/>
      <c r="W174" s="6"/>
      <c r="X174" s="6"/>
      <c r="Y174" s="6"/>
      <c r="Z174" s="6"/>
      <c r="AA174" s="6"/>
      <c r="AB174" s="6" t="s">
        <v>56</v>
      </c>
      <c r="AC174" s="6">
        <v>104</v>
      </c>
      <c r="AD174" s="6" t="s">
        <v>110</v>
      </c>
      <c r="AE174" s="6" t="s">
        <v>83</v>
      </c>
      <c r="AF174" s="6" t="s">
        <v>464</v>
      </c>
    </row>
  </sheetData>
  <sortState xmlns:xlrd2="http://schemas.microsoft.com/office/spreadsheetml/2017/richdata2" ref="A2:AF174">
    <sortCondition ref="P2:P1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2072-FC34-574A-A23D-C013A005F035}">
  <dimension ref="A1:D247"/>
  <sheetViews>
    <sheetView workbookViewId="0">
      <selection activeCell="F4" sqref="F4"/>
    </sheetView>
  </sheetViews>
  <sheetFormatPr baseColWidth="10" defaultRowHeight="16" x14ac:dyDescent="0.2"/>
  <cols>
    <col min="1" max="1" width="33.5" style="12" bestFit="1" customWidth="1"/>
    <col min="2" max="2" width="4.1640625" style="12" bestFit="1" customWidth="1"/>
    <col min="3" max="3" width="5.33203125" style="12" bestFit="1" customWidth="1"/>
    <col min="4" max="4" width="3.6640625" style="12" bestFit="1" customWidth="1"/>
  </cols>
  <sheetData>
    <row r="1" spans="1:4" x14ac:dyDescent="0.2">
      <c r="A1" s="12" t="s">
        <v>1641</v>
      </c>
      <c r="B1" s="13" t="s">
        <v>1642</v>
      </c>
      <c r="C1" s="13" t="s">
        <v>1643</v>
      </c>
      <c r="D1" s="13">
        <v>4</v>
      </c>
    </row>
    <row r="2" spans="1:4" x14ac:dyDescent="0.2">
      <c r="A2" s="13" t="s">
        <v>1644</v>
      </c>
      <c r="B2" s="13" t="s">
        <v>1645</v>
      </c>
      <c r="C2" s="13" t="s">
        <v>1646</v>
      </c>
      <c r="D2" s="13">
        <v>248</v>
      </c>
    </row>
    <row r="3" spans="1:4" x14ac:dyDescent="0.2">
      <c r="A3" s="12" t="s">
        <v>1647</v>
      </c>
      <c r="B3" s="13" t="s">
        <v>1648</v>
      </c>
      <c r="C3" s="13" t="s">
        <v>1649</v>
      </c>
      <c r="D3" s="13">
        <v>8</v>
      </c>
    </row>
    <row r="4" spans="1:4" x14ac:dyDescent="0.2">
      <c r="A4" s="12" t="s">
        <v>1650</v>
      </c>
      <c r="B4" s="13" t="s">
        <v>1651</v>
      </c>
      <c r="C4" s="13" t="s">
        <v>1652</v>
      </c>
      <c r="D4" s="13">
        <v>12</v>
      </c>
    </row>
    <row r="5" spans="1:4" x14ac:dyDescent="0.2">
      <c r="A5" s="12" t="s">
        <v>1653</v>
      </c>
      <c r="B5" s="13" t="s">
        <v>1654</v>
      </c>
      <c r="C5" s="13" t="s">
        <v>1655</v>
      </c>
      <c r="D5" s="13">
        <v>16</v>
      </c>
    </row>
    <row r="6" spans="1:4" x14ac:dyDescent="0.2">
      <c r="A6" s="12" t="s">
        <v>1656</v>
      </c>
      <c r="B6" s="13" t="s">
        <v>1657</v>
      </c>
      <c r="C6" s="13" t="s">
        <v>1658</v>
      </c>
      <c r="D6" s="13">
        <v>20</v>
      </c>
    </row>
    <row r="7" spans="1:4" x14ac:dyDescent="0.2">
      <c r="A7" s="12" t="s">
        <v>866</v>
      </c>
      <c r="B7" s="13" t="s">
        <v>1659</v>
      </c>
      <c r="C7" s="13" t="s">
        <v>1660</v>
      </c>
      <c r="D7" s="13">
        <v>24</v>
      </c>
    </row>
    <row r="8" spans="1:4" x14ac:dyDescent="0.2">
      <c r="A8" s="12" t="s">
        <v>1661</v>
      </c>
      <c r="B8" s="13" t="s">
        <v>1662</v>
      </c>
      <c r="C8" s="13" t="s">
        <v>1663</v>
      </c>
      <c r="D8" s="13">
        <v>660</v>
      </c>
    </row>
    <row r="9" spans="1:4" x14ac:dyDescent="0.2">
      <c r="A9" s="13" t="s">
        <v>1664</v>
      </c>
      <c r="B9" s="13" t="s">
        <v>1665</v>
      </c>
      <c r="C9" s="13" t="s">
        <v>1666</v>
      </c>
      <c r="D9" s="13">
        <v>10</v>
      </c>
    </row>
    <row r="10" spans="1:4" x14ac:dyDescent="0.2">
      <c r="A10" s="12" t="s">
        <v>1667</v>
      </c>
      <c r="B10" s="13" t="s">
        <v>1668</v>
      </c>
      <c r="C10" s="13" t="s">
        <v>1669</v>
      </c>
      <c r="D10" s="13">
        <v>28</v>
      </c>
    </row>
    <row r="11" spans="1:4" x14ac:dyDescent="0.2">
      <c r="A11" s="12" t="s">
        <v>1670</v>
      </c>
      <c r="B11" s="13" t="s">
        <v>1671</v>
      </c>
      <c r="C11" s="13" t="s">
        <v>1672</v>
      </c>
      <c r="D11" s="13">
        <v>32</v>
      </c>
    </row>
    <row r="12" spans="1:4" x14ac:dyDescent="0.2">
      <c r="A12" s="12" t="s">
        <v>1673</v>
      </c>
      <c r="B12" s="13" t="s">
        <v>1674</v>
      </c>
      <c r="C12" s="13" t="s">
        <v>1675</v>
      </c>
      <c r="D12" s="13">
        <v>51</v>
      </c>
    </row>
    <row r="13" spans="1:4" x14ac:dyDescent="0.2">
      <c r="A13" s="12" t="s">
        <v>1676</v>
      </c>
      <c r="B13" s="13" t="s">
        <v>1677</v>
      </c>
      <c r="C13" s="13" t="s">
        <v>1678</v>
      </c>
      <c r="D13" s="13">
        <v>533</v>
      </c>
    </row>
    <row r="14" spans="1:4" x14ac:dyDescent="0.2">
      <c r="A14" s="12" t="s">
        <v>1679</v>
      </c>
      <c r="B14" s="13" t="s">
        <v>1680</v>
      </c>
      <c r="C14" s="13" t="s">
        <v>1681</v>
      </c>
      <c r="D14" s="13">
        <v>36</v>
      </c>
    </row>
    <row r="15" spans="1:4" x14ac:dyDescent="0.2">
      <c r="A15" s="12" t="s">
        <v>1682</v>
      </c>
      <c r="B15" s="13" t="s">
        <v>1683</v>
      </c>
      <c r="C15" s="13" t="s">
        <v>1684</v>
      </c>
      <c r="D15" s="13">
        <v>40</v>
      </c>
    </row>
    <row r="16" spans="1:4" x14ac:dyDescent="0.2">
      <c r="A16" s="12" t="s">
        <v>1685</v>
      </c>
      <c r="B16" s="13" t="s">
        <v>1686</v>
      </c>
      <c r="C16" s="13" t="s">
        <v>1687</v>
      </c>
      <c r="D16" s="13">
        <v>31</v>
      </c>
    </row>
    <row r="17" spans="1:4" x14ac:dyDescent="0.2">
      <c r="A17" s="12" t="s">
        <v>1688</v>
      </c>
      <c r="B17" s="13" t="s">
        <v>1689</v>
      </c>
      <c r="C17" s="13" t="s">
        <v>1690</v>
      </c>
      <c r="D17" s="13">
        <v>44</v>
      </c>
    </row>
    <row r="18" spans="1:4" x14ac:dyDescent="0.2">
      <c r="A18" s="12" t="s">
        <v>1691</v>
      </c>
      <c r="B18" s="13" t="s">
        <v>1692</v>
      </c>
      <c r="C18" s="13" t="s">
        <v>1693</v>
      </c>
      <c r="D18" s="13">
        <v>48</v>
      </c>
    </row>
    <row r="19" spans="1:4" x14ac:dyDescent="0.2">
      <c r="A19" s="12" t="s">
        <v>1694</v>
      </c>
      <c r="B19" s="13" t="s">
        <v>1695</v>
      </c>
      <c r="C19" s="13" t="s">
        <v>1696</v>
      </c>
      <c r="D19" s="13">
        <v>50</v>
      </c>
    </row>
    <row r="20" spans="1:4" x14ac:dyDescent="0.2">
      <c r="A20" s="12" t="s">
        <v>1697</v>
      </c>
      <c r="B20" s="13" t="s">
        <v>1698</v>
      </c>
      <c r="C20" s="13" t="s">
        <v>1699</v>
      </c>
      <c r="D20" s="13">
        <v>52</v>
      </c>
    </row>
    <row r="21" spans="1:4" x14ac:dyDescent="0.2">
      <c r="A21" s="12" t="s">
        <v>1700</v>
      </c>
      <c r="B21" s="13" t="s">
        <v>1701</v>
      </c>
      <c r="C21" s="13" t="s">
        <v>1702</v>
      </c>
      <c r="D21" s="13">
        <v>112</v>
      </c>
    </row>
    <row r="22" spans="1:4" x14ac:dyDescent="0.2">
      <c r="A22" s="12" t="s">
        <v>1703</v>
      </c>
      <c r="B22" s="13" t="s">
        <v>1704</v>
      </c>
      <c r="C22" s="13" t="s">
        <v>1705</v>
      </c>
      <c r="D22" s="13">
        <v>56</v>
      </c>
    </row>
    <row r="23" spans="1:4" x14ac:dyDescent="0.2">
      <c r="A23" s="12" t="s">
        <v>1706</v>
      </c>
      <c r="B23" s="13" t="s">
        <v>1707</v>
      </c>
      <c r="C23" s="13" t="s">
        <v>1708</v>
      </c>
      <c r="D23" s="13">
        <v>84</v>
      </c>
    </row>
    <row r="24" spans="1:4" x14ac:dyDescent="0.2">
      <c r="A24" s="12" t="s">
        <v>1709</v>
      </c>
      <c r="B24" s="13" t="s">
        <v>1710</v>
      </c>
      <c r="C24" s="13" t="s">
        <v>1711</v>
      </c>
      <c r="D24" s="13">
        <v>204</v>
      </c>
    </row>
    <row r="25" spans="1:4" x14ac:dyDescent="0.2">
      <c r="A25" s="12" t="s">
        <v>1712</v>
      </c>
      <c r="B25" s="13" t="s">
        <v>1713</v>
      </c>
      <c r="C25" s="13" t="s">
        <v>1714</v>
      </c>
      <c r="D25" s="13">
        <v>60</v>
      </c>
    </row>
    <row r="26" spans="1:4" x14ac:dyDescent="0.2">
      <c r="A26" s="12" t="s">
        <v>1715</v>
      </c>
      <c r="B26" s="13" t="s">
        <v>1716</v>
      </c>
      <c r="C26" s="13" t="s">
        <v>1717</v>
      </c>
      <c r="D26" s="13">
        <v>64</v>
      </c>
    </row>
    <row r="27" spans="1:4" x14ac:dyDescent="0.2">
      <c r="A27" s="12" t="s">
        <v>755</v>
      </c>
      <c r="B27" s="13" t="s">
        <v>1718</v>
      </c>
      <c r="C27" s="13" t="s">
        <v>1719</v>
      </c>
      <c r="D27" s="13">
        <v>68</v>
      </c>
    </row>
    <row r="28" spans="1:4" x14ac:dyDescent="0.2">
      <c r="A28" s="12" t="s">
        <v>1720</v>
      </c>
      <c r="B28" s="13" t="s">
        <v>1721</v>
      </c>
      <c r="C28" s="13" t="s">
        <v>1722</v>
      </c>
      <c r="D28" s="13">
        <v>70</v>
      </c>
    </row>
    <row r="29" spans="1:4" x14ac:dyDescent="0.2">
      <c r="A29" s="12" t="s">
        <v>1723</v>
      </c>
      <c r="B29" s="13" t="s">
        <v>1724</v>
      </c>
      <c r="C29" s="13" t="s">
        <v>1725</v>
      </c>
      <c r="D29" s="13">
        <v>72</v>
      </c>
    </row>
    <row r="30" spans="1:4" x14ac:dyDescent="0.2">
      <c r="A30" s="13" t="s">
        <v>1726</v>
      </c>
      <c r="B30" s="13" t="s">
        <v>1727</v>
      </c>
      <c r="C30" s="13" t="s">
        <v>1728</v>
      </c>
      <c r="D30" s="13">
        <v>74</v>
      </c>
    </row>
    <row r="31" spans="1:4" x14ac:dyDescent="0.2">
      <c r="A31" s="12" t="s">
        <v>334</v>
      </c>
      <c r="B31" s="13" t="s">
        <v>1729</v>
      </c>
      <c r="C31" s="13" t="s">
        <v>1730</v>
      </c>
      <c r="D31" s="13">
        <v>76</v>
      </c>
    </row>
    <row r="32" spans="1:4" x14ac:dyDescent="0.2">
      <c r="A32" s="12" t="s">
        <v>1731</v>
      </c>
      <c r="B32" s="13" t="s">
        <v>1732</v>
      </c>
      <c r="C32" s="13" t="s">
        <v>1733</v>
      </c>
      <c r="D32" s="13">
        <v>92</v>
      </c>
    </row>
    <row r="33" spans="1:4" x14ac:dyDescent="0.2">
      <c r="A33" s="13" t="s">
        <v>1734</v>
      </c>
      <c r="B33" s="13" t="s">
        <v>1735</v>
      </c>
      <c r="C33" s="13" t="s">
        <v>1736</v>
      </c>
      <c r="D33" s="13">
        <v>86</v>
      </c>
    </row>
    <row r="34" spans="1:4" x14ac:dyDescent="0.2">
      <c r="A34" s="12" t="s">
        <v>1737</v>
      </c>
      <c r="B34" s="13" t="s">
        <v>1738</v>
      </c>
      <c r="C34" s="13" t="s">
        <v>1739</v>
      </c>
      <c r="D34" s="13">
        <v>96</v>
      </c>
    </row>
    <row r="35" spans="1:4" x14ac:dyDescent="0.2">
      <c r="A35" s="12" t="s">
        <v>1740</v>
      </c>
      <c r="B35" s="13" t="s">
        <v>1741</v>
      </c>
      <c r="C35" s="13" t="s">
        <v>1742</v>
      </c>
      <c r="D35" s="13">
        <v>100</v>
      </c>
    </row>
    <row r="36" spans="1:4" x14ac:dyDescent="0.2">
      <c r="A36" s="12" t="s">
        <v>1497</v>
      </c>
      <c r="B36" s="13" t="s">
        <v>1743</v>
      </c>
      <c r="C36" s="13" t="s">
        <v>1744</v>
      </c>
      <c r="D36" s="13">
        <v>854</v>
      </c>
    </row>
    <row r="37" spans="1:4" x14ac:dyDescent="0.2">
      <c r="A37" s="12" t="s">
        <v>1745</v>
      </c>
      <c r="B37" s="13" t="s">
        <v>1746</v>
      </c>
      <c r="C37" s="13" t="s">
        <v>1747</v>
      </c>
      <c r="D37" s="13">
        <v>108</v>
      </c>
    </row>
    <row r="38" spans="1:4" x14ac:dyDescent="0.2">
      <c r="A38" s="12" t="s">
        <v>1605</v>
      </c>
      <c r="B38" s="13" t="s">
        <v>1748</v>
      </c>
      <c r="C38" s="13" t="s">
        <v>1749</v>
      </c>
      <c r="D38" s="13">
        <v>116</v>
      </c>
    </row>
    <row r="39" spans="1:4" x14ac:dyDescent="0.2">
      <c r="A39" s="12" t="s">
        <v>794</v>
      </c>
      <c r="B39" s="13" t="s">
        <v>1750</v>
      </c>
      <c r="C39" s="13" t="s">
        <v>1751</v>
      </c>
      <c r="D39" s="13">
        <v>120</v>
      </c>
    </row>
    <row r="40" spans="1:4" x14ac:dyDescent="0.2">
      <c r="A40" s="12" t="s">
        <v>1368</v>
      </c>
      <c r="B40" s="13" t="s">
        <v>1752</v>
      </c>
      <c r="C40" s="13" t="s">
        <v>1753</v>
      </c>
      <c r="D40" s="13">
        <v>124</v>
      </c>
    </row>
    <row r="41" spans="1:4" x14ac:dyDescent="0.2">
      <c r="A41" s="12" t="s">
        <v>1754</v>
      </c>
      <c r="B41" s="13" t="s">
        <v>1755</v>
      </c>
      <c r="C41" s="13" t="s">
        <v>1756</v>
      </c>
      <c r="D41" s="13">
        <v>132</v>
      </c>
    </row>
    <row r="42" spans="1:4" x14ac:dyDescent="0.2">
      <c r="A42" s="13" t="s">
        <v>1757</v>
      </c>
      <c r="B42" s="13" t="s">
        <v>1758</v>
      </c>
      <c r="C42" s="13" t="s">
        <v>1759</v>
      </c>
      <c r="D42" s="13">
        <v>136</v>
      </c>
    </row>
    <row r="43" spans="1:4" x14ac:dyDescent="0.2">
      <c r="A43" s="12" t="s">
        <v>791</v>
      </c>
      <c r="B43" s="13" t="s">
        <v>1760</v>
      </c>
      <c r="C43" s="13" t="s">
        <v>1761</v>
      </c>
      <c r="D43" s="13">
        <v>140</v>
      </c>
    </row>
    <row r="44" spans="1:4" x14ac:dyDescent="0.2">
      <c r="A44" s="12" t="s">
        <v>1762</v>
      </c>
      <c r="B44" s="13" t="s">
        <v>1763</v>
      </c>
      <c r="C44" s="13" t="s">
        <v>1764</v>
      </c>
      <c r="D44" s="13">
        <v>148</v>
      </c>
    </row>
    <row r="45" spans="1:4" x14ac:dyDescent="0.2">
      <c r="A45" s="12" t="s">
        <v>1765</v>
      </c>
      <c r="B45" s="13" t="s">
        <v>1766</v>
      </c>
      <c r="C45" s="13" t="s">
        <v>1767</v>
      </c>
      <c r="D45" s="13">
        <v>152</v>
      </c>
    </row>
    <row r="46" spans="1:4" x14ac:dyDescent="0.2">
      <c r="A46" s="12" t="s">
        <v>1768</v>
      </c>
      <c r="B46" s="13" t="s">
        <v>1769</v>
      </c>
      <c r="C46" s="13" t="s">
        <v>1770</v>
      </c>
      <c r="D46" s="13">
        <v>156</v>
      </c>
    </row>
    <row r="47" spans="1:4" x14ac:dyDescent="0.2">
      <c r="A47" s="12" t="s">
        <v>1771</v>
      </c>
      <c r="B47" s="13" t="s">
        <v>1772</v>
      </c>
      <c r="C47" s="13" t="s">
        <v>1773</v>
      </c>
      <c r="D47" s="13">
        <v>344</v>
      </c>
    </row>
    <row r="48" spans="1:4" x14ac:dyDescent="0.2">
      <c r="A48" s="12" t="s">
        <v>1774</v>
      </c>
      <c r="B48" s="13" t="s">
        <v>1775</v>
      </c>
      <c r="C48" s="13" t="s">
        <v>1776</v>
      </c>
      <c r="D48" s="13">
        <v>446</v>
      </c>
    </row>
    <row r="49" spans="1:4" x14ac:dyDescent="0.2">
      <c r="A49" s="13" t="s">
        <v>1777</v>
      </c>
      <c r="B49" s="13" t="s">
        <v>1778</v>
      </c>
      <c r="C49" s="13" t="s">
        <v>1779</v>
      </c>
      <c r="D49" s="13">
        <v>162</v>
      </c>
    </row>
    <row r="50" spans="1:4" x14ac:dyDescent="0.2">
      <c r="A50" s="13" t="s">
        <v>1780</v>
      </c>
      <c r="B50" s="13" t="s">
        <v>1781</v>
      </c>
      <c r="C50" s="13" t="s">
        <v>1782</v>
      </c>
      <c r="D50" s="13">
        <v>166</v>
      </c>
    </row>
    <row r="51" spans="1:4" x14ac:dyDescent="0.2">
      <c r="A51" s="12" t="s">
        <v>388</v>
      </c>
      <c r="B51" s="13" t="s">
        <v>1783</v>
      </c>
      <c r="C51" s="13" t="s">
        <v>1784</v>
      </c>
      <c r="D51" s="13">
        <v>170</v>
      </c>
    </row>
    <row r="52" spans="1:4" x14ac:dyDescent="0.2">
      <c r="A52" s="12" t="s">
        <v>1785</v>
      </c>
      <c r="B52" s="13" t="s">
        <v>1786</v>
      </c>
      <c r="C52" s="13" t="s">
        <v>1787</v>
      </c>
      <c r="D52" s="13">
        <v>174</v>
      </c>
    </row>
    <row r="53" spans="1:4" x14ac:dyDescent="0.2">
      <c r="A53" s="12" t="s">
        <v>1442</v>
      </c>
      <c r="B53" s="13" t="s">
        <v>1788</v>
      </c>
      <c r="C53" s="13" t="s">
        <v>1789</v>
      </c>
      <c r="D53" s="13">
        <v>178</v>
      </c>
    </row>
    <row r="54" spans="1:4" x14ac:dyDescent="0.2">
      <c r="A54" s="12" t="s">
        <v>862</v>
      </c>
      <c r="B54" s="13" t="s">
        <v>1790</v>
      </c>
      <c r="C54" s="13" t="s">
        <v>1791</v>
      </c>
      <c r="D54" s="13">
        <v>180</v>
      </c>
    </row>
    <row r="55" spans="1:4" x14ac:dyDescent="0.2">
      <c r="A55" s="13" t="s">
        <v>1792</v>
      </c>
      <c r="B55" s="13" t="s">
        <v>1793</v>
      </c>
      <c r="C55" s="13" t="s">
        <v>1794</v>
      </c>
      <c r="D55" s="13">
        <v>184</v>
      </c>
    </row>
    <row r="56" spans="1:4" x14ac:dyDescent="0.2">
      <c r="A56" s="12" t="s">
        <v>1795</v>
      </c>
      <c r="B56" s="13" t="s">
        <v>1796</v>
      </c>
      <c r="C56" s="13" t="s">
        <v>1797</v>
      </c>
      <c r="D56" s="13">
        <v>188</v>
      </c>
    </row>
    <row r="57" spans="1:4" x14ac:dyDescent="0.2">
      <c r="A57" s="12" t="s">
        <v>851</v>
      </c>
      <c r="B57" s="13" t="s">
        <v>1798</v>
      </c>
      <c r="C57" s="13" t="s">
        <v>1799</v>
      </c>
      <c r="D57" s="13">
        <v>384</v>
      </c>
    </row>
    <row r="58" spans="1:4" x14ac:dyDescent="0.2">
      <c r="A58" s="12" t="s">
        <v>1800</v>
      </c>
      <c r="B58" s="13" t="s">
        <v>1801</v>
      </c>
      <c r="C58" s="13" t="s">
        <v>1802</v>
      </c>
      <c r="D58" s="13">
        <v>191</v>
      </c>
    </row>
    <row r="59" spans="1:4" x14ac:dyDescent="0.2">
      <c r="A59" s="12" t="s">
        <v>1803</v>
      </c>
      <c r="B59" s="13" t="s">
        <v>1804</v>
      </c>
      <c r="C59" s="13" t="s">
        <v>1805</v>
      </c>
      <c r="D59" s="13">
        <v>192</v>
      </c>
    </row>
    <row r="60" spans="1:4" x14ac:dyDescent="0.2">
      <c r="A60" s="12" t="s">
        <v>1806</v>
      </c>
      <c r="B60" s="13" t="s">
        <v>1807</v>
      </c>
      <c r="C60" s="13" t="s">
        <v>1808</v>
      </c>
      <c r="D60" s="13">
        <v>196</v>
      </c>
    </row>
    <row r="61" spans="1:4" x14ac:dyDescent="0.2">
      <c r="A61" s="12" t="s">
        <v>1809</v>
      </c>
      <c r="B61" s="13" t="s">
        <v>1810</v>
      </c>
      <c r="C61" s="13" t="s">
        <v>1811</v>
      </c>
      <c r="D61" s="13">
        <v>203</v>
      </c>
    </row>
    <row r="62" spans="1:4" x14ac:dyDescent="0.2">
      <c r="A62" s="12" t="s">
        <v>1812</v>
      </c>
      <c r="B62" s="13" t="s">
        <v>1813</v>
      </c>
      <c r="C62" s="13" t="s">
        <v>1814</v>
      </c>
      <c r="D62" s="13">
        <v>208</v>
      </c>
    </row>
    <row r="63" spans="1:4" x14ac:dyDescent="0.2">
      <c r="A63" s="12" t="s">
        <v>1815</v>
      </c>
      <c r="B63" s="13" t="s">
        <v>1816</v>
      </c>
      <c r="C63" s="13" t="s">
        <v>1817</v>
      </c>
      <c r="D63" s="13">
        <v>262</v>
      </c>
    </row>
    <row r="64" spans="1:4" x14ac:dyDescent="0.2">
      <c r="A64" s="12" t="s">
        <v>1818</v>
      </c>
      <c r="B64" s="13" t="s">
        <v>1819</v>
      </c>
      <c r="C64" s="13" t="s">
        <v>1820</v>
      </c>
      <c r="D64" s="13">
        <v>212</v>
      </c>
    </row>
    <row r="65" spans="1:4" x14ac:dyDescent="0.2">
      <c r="A65" s="12" t="s">
        <v>1821</v>
      </c>
      <c r="B65" s="13" t="s">
        <v>1822</v>
      </c>
      <c r="C65" s="13" t="s">
        <v>1823</v>
      </c>
      <c r="D65" s="13">
        <v>214</v>
      </c>
    </row>
    <row r="66" spans="1:4" x14ac:dyDescent="0.2">
      <c r="A66" s="12" t="s">
        <v>408</v>
      </c>
      <c r="B66" s="13" t="s">
        <v>1824</v>
      </c>
      <c r="C66" s="13" t="s">
        <v>1825</v>
      </c>
      <c r="D66" s="13">
        <v>218</v>
      </c>
    </row>
    <row r="67" spans="1:4" x14ac:dyDescent="0.2">
      <c r="A67" s="12" t="s">
        <v>1826</v>
      </c>
      <c r="B67" s="13" t="s">
        <v>1827</v>
      </c>
      <c r="C67" s="13" t="s">
        <v>1828</v>
      </c>
      <c r="D67" s="13">
        <v>818</v>
      </c>
    </row>
    <row r="68" spans="1:4" x14ac:dyDescent="0.2">
      <c r="A68" s="12" t="s">
        <v>1829</v>
      </c>
      <c r="B68" s="13" t="s">
        <v>1830</v>
      </c>
      <c r="C68" s="13" t="s">
        <v>1831</v>
      </c>
      <c r="D68" s="13">
        <v>222</v>
      </c>
    </row>
    <row r="69" spans="1:4" x14ac:dyDescent="0.2">
      <c r="A69" s="12" t="s">
        <v>1832</v>
      </c>
      <c r="B69" s="13" t="s">
        <v>1833</v>
      </c>
      <c r="C69" s="13" t="s">
        <v>1834</v>
      </c>
      <c r="D69" s="13">
        <v>226</v>
      </c>
    </row>
    <row r="70" spans="1:4" x14ac:dyDescent="0.2">
      <c r="A70" s="12" t="s">
        <v>1835</v>
      </c>
      <c r="B70" s="13" t="s">
        <v>1836</v>
      </c>
      <c r="C70" s="13" t="s">
        <v>1837</v>
      </c>
      <c r="D70" s="13">
        <v>232</v>
      </c>
    </row>
    <row r="71" spans="1:4" x14ac:dyDescent="0.2">
      <c r="A71" s="12" t="s">
        <v>1838</v>
      </c>
      <c r="B71" s="13" t="s">
        <v>1839</v>
      </c>
      <c r="C71" s="13" t="s">
        <v>1840</v>
      </c>
      <c r="D71" s="13">
        <v>233</v>
      </c>
    </row>
    <row r="72" spans="1:4" x14ac:dyDescent="0.2">
      <c r="A72" s="12" t="s">
        <v>1410</v>
      </c>
      <c r="B72" s="13" t="s">
        <v>1841</v>
      </c>
      <c r="C72" s="13" t="s">
        <v>1842</v>
      </c>
      <c r="D72" s="13">
        <v>231</v>
      </c>
    </row>
    <row r="73" spans="1:4" x14ac:dyDescent="0.2">
      <c r="A73" s="13" t="s">
        <v>1843</v>
      </c>
      <c r="B73" s="13" t="s">
        <v>1844</v>
      </c>
      <c r="C73" s="13" t="s">
        <v>1845</v>
      </c>
      <c r="D73" s="13">
        <v>238</v>
      </c>
    </row>
    <row r="74" spans="1:4" x14ac:dyDescent="0.2">
      <c r="A74" s="12" t="s">
        <v>1846</v>
      </c>
      <c r="B74" s="13" t="s">
        <v>1847</v>
      </c>
      <c r="C74" s="13" t="s">
        <v>1848</v>
      </c>
      <c r="D74" s="13">
        <v>234</v>
      </c>
    </row>
    <row r="75" spans="1:4" x14ac:dyDescent="0.2">
      <c r="A75" s="12" t="s">
        <v>1849</v>
      </c>
      <c r="B75" s="13" t="s">
        <v>1850</v>
      </c>
      <c r="C75" s="13" t="s">
        <v>1851</v>
      </c>
      <c r="D75" s="13">
        <v>242</v>
      </c>
    </row>
    <row r="76" spans="1:4" x14ac:dyDescent="0.2">
      <c r="A76" s="12" t="s">
        <v>1852</v>
      </c>
      <c r="B76" s="13" t="s">
        <v>1853</v>
      </c>
      <c r="C76" s="13" t="s">
        <v>1854</v>
      </c>
      <c r="D76" s="13">
        <v>246</v>
      </c>
    </row>
    <row r="77" spans="1:4" x14ac:dyDescent="0.2">
      <c r="A77" s="12" t="s">
        <v>1855</v>
      </c>
      <c r="B77" s="13" t="s">
        <v>1856</v>
      </c>
      <c r="C77" s="13" t="s">
        <v>1857</v>
      </c>
      <c r="D77" s="13">
        <v>250</v>
      </c>
    </row>
    <row r="78" spans="1:4" x14ac:dyDescent="0.2">
      <c r="A78" s="12" t="s">
        <v>453</v>
      </c>
      <c r="B78" s="13" t="s">
        <v>1858</v>
      </c>
      <c r="C78" s="13" t="s">
        <v>1859</v>
      </c>
      <c r="D78" s="13">
        <v>254</v>
      </c>
    </row>
    <row r="79" spans="1:4" x14ac:dyDescent="0.2">
      <c r="A79" s="12" t="s">
        <v>1860</v>
      </c>
      <c r="B79" s="13" t="s">
        <v>1861</v>
      </c>
      <c r="C79" s="13" t="s">
        <v>1862</v>
      </c>
      <c r="D79" s="13">
        <v>258</v>
      </c>
    </row>
    <row r="80" spans="1:4" x14ac:dyDescent="0.2">
      <c r="A80" s="13" t="s">
        <v>1863</v>
      </c>
      <c r="B80" s="13" t="s">
        <v>1864</v>
      </c>
      <c r="C80" s="13" t="s">
        <v>1865</v>
      </c>
      <c r="D80" s="13">
        <v>260</v>
      </c>
    </row>
    <row r="81" spans="1:4" x14ac:dyDescent="0.2">
      <c r="A81" s="12" t="s">
        <v>1447</v>
      </c>
      <c r="B81" s="13" t="s">
        <v>1866</v>
      </c>
      <c r="C81" s="13" t="s">
        <v>1867</v>
      </c>
      <c r="D81" s="13">
        <v>266</v>
      </c>
    </row>
    <row r="82" spans="1:4" x14ac:dyDescent="0.2">
      <c r="A82" s="12" t="s">
        <v>621</v>
      </c>
      <c r="B82" s="13" t="s">
        <v>1868</v>
      </c>
      <c r="C82" s="13" t="s">
        <v>1869</v>
      </c>
      <c r="D82" s="13">
        <v>270</v>
      </c>
    </row>
    <row r="83" spans="1:4" x14ac:dyDescent="0.2">
      <c r="A83" s="12" t="s">
        <v>1870</v>
      </c>
      <c r="B83" s="13" t="s">
        <v>1871</v>
      </c>
      <c r="C83" s="13" t="s">
        <v>1872</v>
      </c>
      <c r="D83" s="13">
        <v>268</v>
      </c>
    </row>
    <row r="84" spans="1:4" x14ac:dyDescent="0.2">
      <c r="A84" s="12" t="s">
        <v>1873</v>
      </c>
      <c r="B84" s="13" t="s">
        <v>1874</v>
      </c>
      <c r="C84" s="13" t="s">
        <v>1875</v>
      </c>
      <c r="D84" s="13">
        <v>276</v>
      </c>
    </row>
    <row r="85" spans="1:4" x14ac:dyDescent="0.2">
      <c r="A85" s="12" t="s">
        <v>772</v>
      </c>
      <c r="B85" s="13" t="s">
        <v>1876</v>
      </c>
      <c r="C85" s="13" t="s">
        <v>1877</v>
      </c>
      <c r="D85" s="13">
        <v>288</v>
      </c>
    </row>
    <row r="86" spans="1:4" x14ac:dyDescent="0.2">
      <c r="A86" s="13" t="s">
        <v>1878</v>
      </c>
      <c r="B86" s="13" t="s">
        <v>1879</v>
      </c>
      <c r="C86" s="13" t="s">
        <v>1880</v>
      </c>
      <c r="D86" s="13">
        <v>292</v>
      </c>
    </row>
    <row r="87" spans="1:4" x14ac:dyDescent="0.2">
      <c r="A87" s="12" t="s">
        <v>1881</v>
      </c>
      <c r="B87" s="13" t="s">
        <v>1882</v>
      </c>
      <c r="C87" s="13" t="s">
        <v>1883</v>
      </c>
      <c r="D87" s="13">
        <v>300</v>
      </c>
    </row>
    <row r="88" spans="1:4" x14ac:dyDescent="0.2">
      <c r="A88" s="12" t="s">
        <v>1884</v>
      </c>
      <c r="B88" s="13" t="s">
        <v>1885</v>
      </c>
      <c r="C88" s="13" t="s">
        <v>1886</v>
      </c>
      <c r="D88" s="13">
        <v>304</v>
      </c>
    </row>
    <row r="89" spans="1:4" x14ac:dyDescent="0.2">
      <c r="A89" s="12" t="s">
        <v>1887</v>
      </c>
      <c r="B89" s="13" t="s">
        <v>1888</v>
      </c>
      <c r="C89" s="13" t="s">
        <v>1889</v>
      </c>
      <c r="D89" s="13">
        <v>308</v>
      </c>
    </row>
    <row r="90" spans="1:4" x14ac:dyDescent="0.2">
      <c r="A90" s="12" t="s">
        <v>1890</v>
      </c>
      <c r="B90" s="13" t="s">
        <v>1891</v>
      </c>
      <c r="C90" s="13" t="s">
        <v>1892</v>
      </c>
      <c r="D90" s="13">
        <v>312</v>
      </c>
    </row>
    <row r="91" spans="1:4" x14ac:dyDescent="0.2">
      <c r="A91" s="12" t="s">
        <v>1893</v>
      </c>
      <c r="B91" s="13" t="s">
        <v>1894</v>
      </c>
      <c r="C91" s="13" t="s">
        <v>1895</v>
      </c>
      <c r="D91" s="13">
        <v>316</v>
      </c>
    </row>
    <row r="92" spans="1:4" x14ac:dyDescent="0.2">
      <c r="A92" s="12" t="s">
        <v>1896</v>
      </c>
      <c r="B92" s="13" t="s">
        <v>1897</v>
      </c>
      <c r="C92" s="13" t="s">
        <v>1898</v>
      </c>
      <c r="D92" s="13">
        <v>320</v>
      </c>
    </row>
    <row r="93" spans="1:4" x14ac:dyDescent="0.2">
      <c r="A93" s="13" t="s">
        <v>1899</v>
      </c>
      <c r="B93" s="13" t="s">
        <v>1900</v>
      </c>
      <c r="C93" s="13" t="s">
        <v>1901</v>
      </c>
      <c r="D93" s="13">
        <v>831</v>
      </c>
    </row>
    <row r="94" spans="1:4" x14ac:dyDescent="0.2">
      <c r="A94" s="12" t="s">
        <v>829</v>
      </c>
      <c r="B94" s="13" t="s">
        <v>1902</v>
      </c>
      <c r="C94" s="13" t="s">
        <v>1903</v>
      </c>
      <c r="D94" s="13">
        <v>324</v>
      </c>
    </row>
    <row r="95" spans="1:4" x14ac:dyDescent="0.2">
      <c r="A95" s="12" t="s">
        <v>1904</v>
      </c>
      <c r="B95" s="13" t="s">
        <v>1905</v>
      </c>
      <c r="C95" s="13" t="s">
        <v>1906</v>
      </c>
      <c r="D95" s="13">
        <v>624</v>
      </c>
    </row>
    <row r="96" spans="1:4" x14ac:dyDescent="0.2">
      <c r="A96" s="12" t="s">
        <v>346</v>
      </c>
      <c r="B96" s="13" t="s">
        <v>1907</v>
      </c>
      <c r="C96" s="13" t="s">
        <v>1908</v>
      </c>
      <c r="D96" s="13">
        <v>328</v>
      </c>
    </row>
    <row r="97" spans="1:4" x14ac:dyDescent="0.2">
      <c r="A97" s="12" t="s">
        <v>1909</v>
      </c>
      <c r="B97" s="13" t="s">
        <v>1910</v>
      </c>
      <c r="C97" s="13" t="s">
        <v>1911</v>
      </c>
      <c r="D97" s="13">
        <v>332</v>
      </c>
    </row>
    <row r="98" spans="1:4" x14ac:dyDescent="0.2">
      <c r="A98" s="13" t="s">
        <v>1912</v>
      </c>
      <c r="B98" s="13" t="s">
        <v>1913</v>
      </c>
      <c r="C98" s="13" t="s">
        <v>1914</v>
      </c>
      <c r="D98" s="13">
        <v>334</v>
      </c>
    </row>
    <row r="99" spans="1:4" x14ac:dyDescent="0.2">
      <c r="A99" s="12" t="s">
        <v>1915</v>
      </c>
      <c r="B99" s="13" t="s">
        <v>1916</v>
      </c>
      <c r="C99" s="13" t="s">
        <v>1917</v>
      </c>
      <c r="D99" s="13">
        <v>336</v>
      </c>
    </row>
    <row r="100" spans="1:4" x14ac:dyDescent="0.2">
      <c r="A100" s="12" t="s">
        <v>630</v>
      </c>
      <c r="B100" s="13" t="s">
        <v>1918</v>
      </c>
      <c r="C100" s="13" t="s">
        <v>1919</v>
      </c>
      <c r="D100" s="13">
        <v>340</v>
      </c>
    </row>
    <row r="101" spans="1:4" x14ac:dyDescent="0.2">
      <c r="A101" s="12" t="s">
        <v>1920</v>
      </c>
      <c r="B101" s="13" t="s">
        <v>1921</v>
      </c>
      <c r="C101" s="13" t="s">
        <v>1922</v>
      </c>
      <c r="D101" s="13">
        <v>348</v>
      </c>
    </row>
    <row r="102" spans="1:4" x14ac:dyDescent="0.2">
      <c r="A102" s="12" t="s">
        <v>1923</v>
      </c>
      <c r="B102" s="13" t="s">
        <v>1924</v>
      </c>
      <c r="C102" s="13" t="s">
        <v>1925</v>
      </c>
      <c r="D102" s="13">
        <v>352</v>
      </c>
    </row>
    <row r="103" spans="1:4" x14ac:dyDescent="0.2">
      <c r="A103" s="12" t="s">
        <v>1926</v>
      </c>
      <c r="B103" s="13" t="s">
        <v>1927</v>
      </c>
      <c r="C103" s="13" t="s">
        <v>1928</v>
      </c>
      <c r="D103" s="13">
        <v>356</v>
      </c>
    </row>
    <row r="104" spans="1:4" x14ac:dyDescent="0.2">
      <c r="A104" s="12" t="s">
        <v>82</v>
      </c>
      <c r="B104" s="13" t="s">
        <v>2</v>
      </c>
      <c r="C104" s="13" t="s">
        <v>1929</v>
      </c>
      <c r="D104" s="13">
        <v>360</v>
      </c>
    </row>
    <row r="105" spans="1:4" x14ac:dyDescent="0.2">
      <c r="A105" s="12" t="s">
        <v>1930</v>
      </c>
      <c r="B105" s="13" t="s">
        <v>1931</v>
      </c>
      <c r="C105" s="13" t="s">
        <v>1932</v>
      </c>
      <c r="D105" s="13">
        <v>364</v>
      </c>
    </row>
    <row r="106" spans="1:4" x14ac:dyDescent="0.2">
      <c r="A106" s="12" t="s">
        <v>1933</v>
      </c>
      <c r="B106" s="13" t="s">
        <v>1934</v>
      </c>
      <c r="C106" s="13" t="s">
        <v>1935</v>
      </c>
      <c r="D106" s="13">
        <v>368</v>
      </c>
    </row>
    <row r="107" spans="1:4" x14ac:dyDescent="0.2">
      <c r="A107" s="12" t="s">
        <v>1936</v>
      </c>
      <c r="B107" s="13" t="s">
        <v>1937</v>
      </c>
      <c r="C107" s="13" t="s">
        <v>1938</v>
      </c>
      <c r="D107" s="13">
        <v>372</v>
      </c>
    </row>
    <row r="108" spans="1:4" x14ac:dyDescent="0.2">
      <c r="A108" s="13" t="s">
        <v>1939</v>
      </c>
      <c r="B108" s="13" t="s">
        <v>1940</v>
      </c>
      <c r="C108" s="13" t="s">
        <v>1941</v>
      </c>
      <c r="D108" s="13">
        <v>833</v>
      </c>
    </row>
    <row r="109" spans="1:4" x14ac:dyDescent="0.2">
      <c r="A109" s="12" t="s">
        <v>1942</v>
      </c>
      <c r="B109" s="13" t="s">
        <v>1943</v>
      </c>
      <c r="C109" s="13" t="s">
        <v>1944</v>
      </c>
      <c r="D109" s="13">
        <v>376</v>
      </c>
    </row>
    <row r="110" spans="1:4" x14ac:dyDescent="0.2">
      <c r="A110" s="12" t="s">
        <v>1945</v>
      </c>
      <c r="B110" s="13" t="s">
        <v>1946</v>
      </c>
      <c r="C110" s="13" t="s">
        <v>1947</v>
      </c>
      <c r="D110" s="13">
        <v>380</v>
      </c>
    </row>
    <row r="111" spans="1:4" x14ac:dyDescent="0.2">
      <c r="A111" s="12" t="s">
        <v>1948</v>
      </c>
      <c r="B111" s="13" t="s">
        <v>1949</v>
      </c>
      <c r="C111" s="13" t="s">
        <v>1950</v>
      </c>
      <c r="D111" s="13">
        <v>388</v>
      </c>
    </row>
    <row r="112" spans="1:4" x14ac:dyDescent="0.2">
      <c r="A112" s="12" t="s">
        <v>1951</v>
      </c>
      <c r="B112" s="13" t="s">
        <v>1952</v>
      </c>
      <c r="C112" s="13" t="s">
        <v>1953</v>
      </c>
      <c r="D112" s="13">
        <v>392</v>
      </c>
    </row>
    <row r="113" spans="1:4" x14ac:dyDescent="0.2">
      <c r="A113" s="13" t="s">
        <v>1954</v>
      </c>
      <c r="B113" s="13" t="s">
        <v>1955</v>
      </c>
      <c r="C113" s="13" t="s">
        <v>1956</v>
      </c>
      <c r="D113" s="13">
        <v>832</v>
      </c>
    </row>
    <row r="114" spans="1:4" x14ac:dyDescent="0.2">
      <c r="A114" s="12" t="s">
        <v>1957</v>
      </c>
      <c r="B114" s="13" t="s">
        <v>1958</v>
      </c>
      <c r="C114" s="13" t="s">
        <v>1959</v>
      </c>
      <c r="D114" s="13">
        <v>400</v>
      </c>
    </row>
    <row r="115" spans="1:4" x14ac:dyDescent="0.2">
      <c r="A115" s="12" t="s">
        <v>1960</v>
      </c>
      <c r="B115" s="13" t="s">
        <v>1961</v>
      </c>
      <c r="C115" s="13" t="s">
        <v>1962</v>
      </c>
      <c r="D115" s="13">
        <v>398</v>
      </c>
    </row>
    <row r="116" spans="1:4" x14ac:dyDescent="0.2">
      <c r="A116" s="12" t="s">
        <v>1963</v>
      </c>
      <c r="B116" s="13" t="s">
        <v>1964</v>
      </c>
      <c r="C116" s="13" t="s">
        <v>1965</v>
      </c>
      <c r="D116" s="13">
        <v>404</v>
      </c>
    </row>
    <row r="117" spans="1:4" x14ac:dyDescent="0.2">
      <c r="A117" s="12" t="s">
        <v>1966</v>
      </c>
      <c r="B117" s="13" t="s">
        <v>1967</v>
      </c>
      <c r="C117" s="13" t="s">
        <v>1968</v>
      </c>
      <c r="D117" s="13">
        <v>296</v>
      </c>
    </row>
    <row r="118" spans="1:4" x14ac:dyDescent="0.2">
      <c r="A118" s="12" t="s">
        <v>1494</v>
      </c>
      <c r="B118" s="13" t="s">
        <v>1969</v>
      </c>
      <c r="C118" s="13" t="s">
        <v>1970</v>
      </c>
      <c r="D118" s="13">
        <v>408</v>
      </c>
    </row>
    <row r="119" spans="1:4" x14ac:dyDescent="0.2">
      <c r="A119" s="12" t="s">
        <v>1971</v>
      </c>
      <c r="B119" s="13" t="s">
        <v>1972</v>
      </c>
      <c r="C119" s="13" t="s">
        <v>1973</v>
      </c>
      <c r="D119" s="13">
        <v>410</v>
      </c>
    </row>
    <row r="120" spans="1:4" x14ac:dyDescent="0.2">
      <c r="A120" s="12" t="s">
        <v>1974</v>
      </c>
      <c r="B120" s="13" t="s">
        <v>1975</v>
      </c>
      <c r="C120" s="13" t="s">
        <v>1976</v>
      </c>
      <c r="D120" s="13">
        <v>414</v>
      </c>
    </row>
    <row r="121" spans="1:4" x14ac:dyDescent="0.2">
      <c r="A121" s="12" t="s">
        <v>1977</v>
      </c>
      <c r="B121" s="13" t="s">
        <v>1978</v>
      </c>
      <c r="C121" s="13" t="s">
        <v>1979</v>
      </c>
      <c r="D121" s="13">
        <v>417</v>
      </c>
    </row>
    <row r="122" spans="1:4" x14ac:dyDescent="0.2">
      <c r="A122" s="12" t="s">
        <v>13</v>
      </c>
      <c r="B122" s="13" t="s">
        <v>1980</v>
      </c>
      <c r="C122" s="13" t="s">
        <v>1981</v>
      </c>
      <c r="D122" s="13">
        <v>418</v>
      </c>
    </row>
    <row r="123" spans="1:4" x14ac:dyDescent="0.2">
      <c r="A123" s="12" t="s">
        <v>1982</v>
      </c>
      <c r="B123" s="13" t="s">
        <v>1983</v>
      </c>
      <c r="C123" s="13" t="s">
        <v>1984</v>
      </c>
      <c r="D123" s="13">
        <v>428</v>
      </c>
    </row>
    <row r="124" spans="1:4" x14ac:dyDescent="0.2">
      <c r="A124" s="12" t="s">
        <v>1985</v>
      </c>
      <c r="B124" s="13" t="s">
        <v>1986</v>
      </c>
      <c r="C124" s="13" t="s">
        <v>1987</v>
      </c>
      <c r="D124" s="13">
        <v>422</v>
      </c>
    </row>
    <row r="125" spans="1:4" x14ac:dyDescent="0.2">
      <c r="A125" s="12" t="s">
        <v>1988</v>
      </c>
      <c r="B125" s="13" t="s">
        <v>1989</v>
      </c>
      <c r="C125" s="13" t="s">
        <v>1990</v>
      </c>
      <c r="D125" s="13">
        <v>426</v>
      </c>
    </row>
    <row r="126" spans="1:4" x14ac:dyDescent="0.2">
      <c r="A126" s="12" t="s">
        <v>842</v>
      </c>
      <c r="B126" s="13" t="s">
        <v>1991</v>
      </c>
      <c r="C126" s="13" t="s">
        <v>1992</v>
      </c>
      <c r="D126" s="13">
        <v>430</v>
      </c>
    </row>
    <row r="127" spans="1:4" x14ac:dyDescent="0.2">
      <c r="A127" s="12" t="s">
        <v>1993</v>
      </c>
      <c r="B127" s="13" t="s">
        <v>1994</v>
      </c>
      <c r="C127" s="13" t="s">
        <v>1995</v>
      </c>
      <c r="D127" s="13">
        <v>434</v>
      </c>
    </row>
    <row r="128" spans="1:4" x14ac:dyDescent="0.2">
      <c r="A128" s="12" t="s">
        <v>1996</v>
      </c>
      <c r="B128" s="13" t="s">
        <v>1997</v>
      </c>
      <c r="C128" s="13" t="s">
        <v>1998</v>
      </c>
      <c r="D128" s="13">
        <v>438</v>
      </c>
    </row>
    <row r="129" spans="1:4" x14ac:dyDescent="0.2">
      <c r="A129" s="12" t="s">
        <v>1999</v>
      </c>
      <c r="B129" s="13" t="s">
        <v>2000</v>
      </c>
      <c r="C129" s="13" t="s">
        <v>2001</v>
      </c>
      <c r="D129" s="13">
        <v>440</v>
      </c>
    </row>
    <row r="130" spans="1:4" x14ac:dyDescent="0.2">
      <c r="A130" s="12" t="s">
        <v>2002</v>
      </c>
      <c r="B130" s="13" t="s">
        <v>2003</v>
      </c>
      <c r="C130" s="13" t="s">
        <v>2004</v>
      </c>
      <c r="D130" s="13">
        <v>442</v>
      </c>
    </row>
    <row r="131" spans="1:4" x14ac:dyDescent="0.2">
      <c r="A131" s="12" t="s">
        <v>2005</v>
      </c>
      <c r="B131" s="13" t="s">
        <v>2006</v>
      </c>
      <c r="C131" s="13" t="s">
        <v>2007</v>
      </c>
      <c r="D131" s="13">
        <v>807</v>
      </c>
    </row>
    <row r="132" spans="1:4" x14ac:dyDescent="0.2">
      <c r="A132" s="12" t="s">
        <v>765</v>
      </c>
      <c r="B132" s="13" t="s">
        <v>2008</v>
      </c>
      <c r="C132" s="13" t="s">
        <v>2009</v>
      </c>
      <c r="D132" s="13">
        <v>450</v>
      </c>
    </row>
    <row r="133" spans="1:4" x14ac:dyDescent="0.2">
      <c r="A133" s="12" t="s">
        <v>2010</v>
      </c>
      <c r="B133" s="13" t="s">
        <v>2011</v>
      </c>
      <c r="C133" s="13" t="s">
        <v>2012</v>
      </c>
      <c r="D133" s="13">
        <v>454</v>
      </c>
    </row>
    <row r="134" spans="1:4" x14ac:dyDescent="0.2">
      <c r="A134" s="12" t="s">
        <v>326</v>
      </c>
      <c r="B134" s="13" t="s">
        <v>2013</v>
      </c>
      <c r="C134" s="13" t="s">
        <v>2014</v>
      </c>
      <c r="D134" s="13">
        <v>458</v>
      </c>
    </row>
    <row r="135" spans="1:4" x14ac:dyDescent="0.2">
      <c r="A135" s="12" t="s">
        <v>2015</v>
      </c>
      <c r="B135" s="13" t="s">
        <v>2016</v>
      </c>
      <c r="C135" s="13" t="s">
        <v>2017</v>
      </c>
      <c r="D135" s="13">
        <v>462</v>
      </c>
    </row>
    <row r="136" spans="1:4" x14ac:dyDescent="0.2">
      <c r="A136" s="12" t="s">
        <v>832</v>
      </c>
      <c r="B136" s="13" t="s">
        <v>2018</v>
      </c>
      <c r="C136" s="13" t="s">
        <v>2019</v>
      </c>
      <c r="D136" s="13">
        <v>466</v>
      </c>
    </row>
    <row r="137" spans="1:4" x14ac:dyDescent="0.2">
      <c r="A137" s="12" t="s">
        <v>2020</v>
      </c>
      <c r="B137" s="13" t="s">
        <v>2021</v>
      </c>
      <c r="C137" s="13" t="s">
        <v>2022</v>
      </c>
      <c r="D137" s="13">
        <v>470</v>
      </c>
    </row>
    <row r="138" spans="1:4" x14ac:dyDescent="0.2">
      <c r="A138" s="12" t="s">
        <v>2023</v>
      </c>
      <c r="B138" s="13" t="s">
        <v>2024</v>
      </c>
      <c r="C138" s="13" t="s">
        <v>2025</v>
      </c>
      <c r="D138" s="13">
        <v>584</v>
      </c>
    </row>
    <row r="139" spans="1:4" x14ac:dyDescent="0.2">
      <c r="A139" s="12" t="s">
        <v>2026</v>
      </c>
      <c r="B139" s="13" t="s">
        <v>2027</v>
      </c>
      <c r="C139" s="13" t="s">
        <v>2028</v>
      </c>
      <c r="D139" s="13">
        <v>474</v>
      </c>
    </row>
    <row r="140" spans="1:4" x14ac:dyDescent="0.2">
      <c r="A140" s="12" t="s">
        <v>2029</v>
      </c>
      <c r="B140" s="13" t="s">
        <v>2030</v>
      </c>
      <c r="C140" s="13" t="s">
        <v>2031</v>
      </c>
      <c r="D140" s="13">
        <v>478</v>
      </c>
    </row>
    <row r="141" spans="1:4" x14ac:dyDescent="0.2">
      <c r="A141" s="12" t="s">
        <v>2032</v>
      </c>
      <c r="B141" s="13" t="s">
        <v>2033</v>
      </c>
      <c r="C141" s="13" t="s">
        <v>2034</v>
      </c>
      <c r="D141" s="13">
        <v>480</v>
      </c>
    </row>
    <row r="142" spans="1:4" x14ac:dyDescent="0.2">
      <c r="A142" s="13" t="s">
        <v>2035</v>
      </c>
      <c r="B142" s="13" t="s">
        <v>2036</v>
      </c>
      <c r="C142" s="13" t="s">
        <v>2037</v>
      </c>
      <c r="D142" s="13">
        <v>175</v>
      </c>
    </row>
    <row r="143" spans="1:4" x14ac:dyDescent="0.2">
      <c r="A143" s="12" t="s">
        <v>2038</v>
      </c>
      <c r="B143" s="13" t="s">
        <v>2039</v>
      </c>
      <c r="C143" s="13" t="s">
        <v>2040</v>
      </c>
      <c r="D143" s="13">
        <v>484</v>
      </c>
    </row>
    <row r="144" spans="1:4" x14ac:dyDescent="0.2">
      <c r="A144" s="12" t="s">
        <v>2041</v>
      </c>
      <c r="B144" s="13" t="s">
        <v>2042</v>
      </c>
      <c r="C144" s="13" t="s">
        <v>2043</v>
      </c>
      <c r="D144" s="13">
        <v>583</v>
      </c>
    </row>
    <row r="145" spans="1:4" x14ac:dyDescent="0.2">
      <c r="A145" s="12" t="s">
        <v>2044</v>
      </c>
      <c r="B145" s="13" t="s">
        <v>2045</v>
      </c>
      <c r="C145" s="13" t="s">
        <v>2046</v>
      </c>
      <c r="D145" s="13">
        <v>498</v>
      </c>
    </row>
    <row r="146" spans="1:4" x14ac:dyDescent="0.2">
      <c r="A146" s="12" t="s">
        <v>2047</v>
      </c>
      <c r="B146" s="13" t="s">
        <v>2048</v>
      </c>
      <c r="C146" s="13" t="s">
        <v>2049</v>
      </c>
      <c r="D146" s="13">
        <v>492</v>
      </c>
    </row>
    <row r="147" spans="1:4" x14ac:dyDescent="0.2">
      <c r="A147" s="12" t="s">
        <v>67</v>
      </c>
      <c r="B147" s="13" t="s">
        <v>2050</v>
      </c>
      <c r="C147" s="13" t="s">
        <v>2051</v>
      </c>
      <c r="D147" s="13">
        <v>496</v>
      </c>
    </row>
    <row r="148" spans="1:4" x14ac:dyDescent="0.2">
      <c r="A148" s="12" t="s">
        <v>2052</v>
      </c>
      <c r="B148" s="13" t="s">
        <v>2053</v>
      </c>
      <c r="C148" s="13" t="s">
        <v>2054</v>
      </c>
      <c r="D148" s="13">
        <v>499</v>
      </c>
    </row>
    <row r="149" spans="1:4" x14ac:dyDescent="0.2">
      <c r="A149" s="12" t="s">
        <v>2055</v>
      </c>
      <c r="B149" s="13" t="s">
        <v>2056</v>
      </c>
      <c r="C149" s="13" t="s">
        <v>2057</v>
      </c>
      <c r="D149" s="13">
        <v>500</v>
      </c>
    </row>
    <row r="150" spans="1:4" x14ac:dyDescent="0.2">
      <c r="A150" s="12" t="s">
        <v>2058</v>
      </c>
      <c r="B150" s="13" t="s">
        <v>2059</v>
      </c>
      <c r="C150" s="13" t="s">
        <v>2060</v>
      </c>
      <c r="D150" s="13">
        <v>504</v>
      </c>
    </row>
    <row r="151" spans="1:4" x14ac:dyDescent="0.2">
      <c r="A151" s="12" t="s">
        <v>634</v>
      </c>
      <c r="B151" s="13" t="s">
        <v>2061</v>
      </c>
      <c r="C151" s="13" t="s">
        <v>2062</v>
      </c>
      <c r="D151" s="13">
        <v>508</v>
      </c>
    </row>
    <row r="152" spans="1:4" x14ac:dyDescent="0.2">
      <c r="A152" s="12" t="s">
        <v>18</v>
      </c>
      <c r="B152" s="13" t="s">
        <v>2063</v>
      </c>
      <c r="C152" s="13" t="s">
        <v>2064</v>
      </c>
      <c r="D152" s="13">
        <v>104</v>
      </c>
    </row>
    <row r="153" spans="1:4" x14ac:dyDescent="0.2">
      <c r="A153" s="12" t="s">
        <v>2065</v>
      </c>
      <c r="B153" s="13" t="s">
        <v>77</v>
      </c>
      <c r="C153" s="13" t="s">
        <v>2066</v>
      </c>
      <c r="D153" s="13">
        <v>516</v>
      </c>
    </row>
    <row r="154" spans="1:4" x14ac:dyDescent="0.2">
      <c r="A154" s="12" t="s">
        <v>2067</v>
      </c>
      <c r="B154" s="13" t="s">
        <v>2068</v>
      </c>
      <c r="C154" s="13" t="s">
        <v>2069</v>
      </c>
      <c r="D154" s="13">
        <v>520</v>
      </c>
    </row>
    <row r="155" spans="1:4" x14ac:dyDescent="0.2">
      <c r="A155" s="12" t="s">
        <v>2070</v>
      </c>
      <c r="B155" s="13" t="s">
        <v>2071</v>
      </c>
      <c r="C155" s="13" t="s">
        <v>2072</v>
      </c>
      <c r="D155" s="13">
        <v>524</v>
      </c>
    </row>
    <row r="156" spans="1:4" x14ac:dyDescent="0.2">
      <c r="A156" s="12" t="s">
        <v>2073</v>
      </c>
      <c r="B156" s="13" t="s">
        <v>2074</v>
      </c>
      <c r="C156" s="13" t="s">
        <v>2075</v>
      </c>
      <c r="D156" s="13">
        <v>528</v>
      </c>
    </row>
    <row r="157" spans="1:4" x14ac:dyDescent="0.2">
      <c r="A157" s="12" t="s">
        <v>2076</v>
      </c>
      <c r="B157" s="13" t="s">
        <v>2077</v>
      </c>
      <c r="C157" s="13" t="s">
        <v>2078</v>
      </c>
      <c r="D157" s="13">
        <v>530</v>
      </c>
    </row>
    <row r="158" spans="1:4" x14ac:dyDescent="0.2">
      <c r="A158" s="12" t="s">
        <v>1482</v>
      </c>
      <c r="B158" s="13" t="s">
        <v>2079</v>
      </c>
      <c r="C158" s="13" t="s">
        <v>2080</v>
      </c>
      <c r="D158" s="13">
        <v>540</v>
      </c>
    </row>
    <row r="159" spans="1:4" x14ac:dyDescent="0.2">
      <c r="A159" s="12" t="s">
        <v>1395</v>
      </c>
      <c r="B159" s="13" t="s">
        <v>2081</v>
      </c>
      <c r="C159" s="13" t="s">
        <v>2082</v>
      </c>
      <c r="D159" s="13">
        <v>554</v>
      </c>
    </row>
    <row r="160" spans="1:4" x14ac:dyDescent="0.2">
      <c r="A160" s="12" t="s">
        <v>2083</v>
      </c>
      <c r="B160" s="13" t="s">
        <v>2084</v>
      </c>
      <c r="C160" s="13" t="s">
        <v>2085</v>
      </c>
      <c r="D160" s="13">
        <v>558</v>
      </c>
    </row>
    <row r="161" spans="1:4" x14ac:dyDescent="0.2">
      <c r="A161" s="12" t="s">
        <v>1208</v>
      </c>
      <c r="B161" s="13" t="s">
        <v>2086</v>
      </c>
      <c r="C161" s="13" t="s">
        <v>2087</v>
      </c>
      <c r="D161" s="13">
        <v>562</v>
      </c>
    </row>
    <row r="162" spans="1:4" x14ac:dyDescent="0.2">
      <c r="A162" s="12" t="s">
        <v>633</v>
      </c>
      <c r="B162" s="13" t="s">
        <v>2088</v>
      </c>
      <c r="C162" s="13" t="s">
        <v>2089</v>
      </c>
      <c r="D162" s="13">
        <v>566</v>
      </c>
    </row>
    <row r="163" spans="1:4" x14ac:dyDescent="0.2">
      <c r="A163" s="13" t="s">
        <v>2090</v>
      </c>
      <c r="B163" s="13" t="s">
        <v>2091</v>
      </c>
      <c r="C163" s="13" t="s">
        <v>2092</v>
      </c>
      <c r="D163" s="13">
        <v>570</v>
      </c>
    </row>
    <row r="164" spans="1:4" x14ac:dyDescent="0.2">
      <c r="A164" s="13" t="s">
        <v>2093</v>
      </c>
      <c r="B164" s="13" t="s">
        <v>2094</v>
      </c>
      <c r="C164" s="13" t="s">
        <v>2095</v>
      </c>
      <c r="D164" s="13">
        <v>574</v>
      </c>
    </row>
    <row r="165" spans="1:4" x14ac:dyDescent="0.2">
      <c r="A165" s="12" t="s">
        <v>2096</v>
      </c>
      <c r="B165" s="13" t="s">
        <v>2097</v>
      </c>
      <c r="C165" s="13" t="s">
        <v>2098</v>
      </c>
      <c r="D165" s="13">
        <v>580</v>
      </c>
    </row>
    <row r="166" spans="1:4" x14ac:dyDescent="0.2">
      <c r="A166" s="12" t="s">
        <v>2099</v>
      </c>
      <c r="B166" s="13" t="s">
        <v>2100</v>
      </c>
      <c r="C166" s="13" t="s">
        <v>2101</v>
      </c>
      <c r="D166" s="13">
        <v>578</v>
      </c>
    </row>
    <row r="167" spans="1:4" x14ac:dyDescent="0.2">
      <c r="A167" s="12" t="s">
        <v>2102</v>
      </c>
      <c r="B167" s="13" t="s">
        <v>2103</v>
      </c>
      <c r="C167" s="13" t="s">
        <v>2104</v>
      </c>
      <c r="D167" s="13">
        <v>512</v>
      </c>
    </row>
    <row r="168" spans="1:4" x14ac:dyDescent="0.2">
      <c r="A168" s="12" t="s">
        <v>2105</v>
      </c>
      <c r="B168" s="13" t="s">
        <v>2106</v>
      </c>
      <c r="C168" s="13" t="s">
        <v>2107</v>
      </c>
      <c r="D168" s="13">
        <v>586</v>
      </c>
    </row>
    <row r="169" spans="1:4" x14ac:dyDescent="0.2">
      <c r="A169" s="12" t="s">
        <v>2108</v>
      </c>
      <c r="B169" s="13" t="s">
        <v>2109</v>
      </c>
      <c r="C169" s="13" t="s">
        <v>2110</v>
      </c>
      <c r="D169" s="13">
        <v>585</v>
      </c>
    </row>
    <row r="170" spans="1:4" x14ac:dyDescent="0.2">
      <c r="A170" s="12" t="s">
        <v>2111</v>
      </c>
      <c r="B170" s="13" t="s">
        <v>2112</v>
      </c>
      <c r="C170" s="13" t="s">
        <v>2113</v>
      </c>
      <c r="D170" s="13">
        <v>275</v>
      </c>
    </row>
    <row r="171" spans="1:4" x14ac:dyDescent="0.2">
      <c r="A171" s="12" t="s">
        <v>2114</v>
      </c>
      <c r="B171" s="13" t="s">
        <v>2115</v>
      </c>
      <c r="C171" s="13" t="s">
        <v>2116</v>
      </c>
      <c r="D171" s="13">
        <v>591</v>
      </c>
    </row>
    <row r="172" spans="1:4" x14ac:dyDescent="0.2">
      <c r="A172" s="12" t="s">
        <v>1388</v>
      </c>
      <c r="B172" s="13" t="s">
        <v>2117</v>
      </c>
      <c r="C172" s="13" t="s">
        <v>2118</v>
      </c>
      <c r="D172" s="13">
        <v>598</v>
      </c>
    </row>
    <row r="173" spans="1:4" x14ac:dyDescent="0.2">
      <c r="A173" s="12" t="s">
        <v>2119</v>
      </c>
      <c r="B173" s="13" t="s">
        <v>2120</v>
      </c>
      <c r="C173" s="13" t="s">
        <v>2121</v>
      </c>
      <c r="D173" s="13">
        <v>600</v>
      </c>
    </row>
    <row r="174" spans="1:4" x14ac:dyDescent="0.2">
      <c r="A174" s="12" t="s">
        <v>327</v>
      </c>
      <c r="B174" s="13" t="s">
        <v>2122</v>
      </c>
      <c r="C174" s="13" t="s">
        <v>2123</v>
      </c>
      <c r="D174" s="13">
        <v>604</v>
      </c>
    </row>
    <row r="175" spans="1:4" x14ac:dyDescent="0.2">
      <c r="A175" s="12" t="s">
        <v>2124</v>
      </c>
      <c r="B175" s="13" t="s">
        <v>2125</v>
      </c>
      <c r="C175" s="13" t="s">
        <v>2126</v>
      </c>
      <c r="D175" s="13">
        <v>608</v>
      </c>
    </row>
    <row r="176" spans="1:4" x14ac:dyDescent="0.2">
      <c r="A176" s="12" t="s">
        <v>2127</v>
      </c>
      <c r="B176" s="13" t="s">
        <v>2128</v>
      </c>
      <c r="C176" s="13" t="s">
        <v>2129</v>
      </c>
      <c r="D176" s="13">
        <v>612</v>
      </c>
    </row>
    <row r="177" spans="1:4" x14ac:dyDescent="0.2">
      <c r="A177" s="12" t="s">
        <v>2130</v>
      </c>
      <c r="B177" s="13" t="s">
        <v>2131</v>
      </c>
      <c r="C177" s="13" t="s">
        <v>2132</v>
      </c>
      <c r="D177" s="13">
        <v>616</v>
      </c>
    </row>
    <row r="178" spans="1:4" x14ac:dyDescent="0.2">
      <c r="A178" s="12" t="s">
        <v>2133</v>
      </c>
      <c r="B178" s="13" t="s">
        <v>2134</v>
      </c>
      <c r="C178" s="13" t="s">
        <v>2135</v>
      </c>
      <c r="D178" s="13">
        <v>620</v>
      </c>
    </row>
    <row r="179" spans="1:4" x14ac:dyDescent="0.2">
      <c r="A179" s="12" t="s">
        <v>2136</v>
      </c>
      <c r="B179" s="13" t="s">
        <v>2137</v>
      </c>
      <c r="C179" s="13" t="s">
        <v>2138</v>
      </c>
      <c r="D179" s="13">
        <v>630</v>
      </c>
    </row>
    <row r="180" spans="1:4" x14ac:dyDescent="0.2">
      <c r="A180" s="12" t="s">
        <v>2139</v>
      </c>
      <c r="B180" s="13" t="s">
        <v>2140</v>
      </c>
      <c r="C180" s="13" t="s">
        <v>2141</v>
      </c>
      <c r="D180" s="13">
        <v>634</v>
      </c>
    </row>
    <row r="181" spans="1:4" x14ac:dyDescent="0.2">
      <c r="A181" s="12" t="s">
        <v>2142</v>
      </c>
      <c r="B181" s="13" t="s">
        <v>2143</v>
      </c>
      <c r="C181" s="13" t="s">
        <v>2144</v>
      </c>
      <c r="D181" s="13">
        <v>638</v>
      </c>
    </row>
    <row r="182" spans="1:4" x14ac:dyDescent="0.2">
      <c r="A182" s="12" t="s">
        <v>2145</v>
      </c>
      <c r="B182" s="13" t="s">
        <v>2146</v>
      </c>
      <c r="C182" s="13" t="s">
        <v>2147</v>
      </c>
      <c r="D182" s="13">
        <v>642</v>
      </c>
    </row>
    <row r="183" spans="1:4" x14ac:dyDescent="0.2">
      <c r="A183" s="12" t="s">
        <v>632</v>
      </c>
      <c r="B183" s="13" t="s">
        <v>2148</v>
      </c>
      <c r="C183" s="13" t="s">
        <v>2149</v>
      </c>
      <c r="D183" s="13">
        <v>643</v>
      </c>
    </row>
    <row r="184" spans="1:4" x14ac:dyDescent="0.2">
      <c r="A184" s="12" t="s">
        <v>898</v>
      </c>
      <c r="B184" s="13" t="s">
        <v>2150</v>
      </c>
      <c r="C184" s="13" t="s">
        <v>2151</v>
      </c>
      <c r="D184" s="13">
        <v>646</v>
      </c>
    </row>
    <row r="185" spans="1:4" x14ac:dyDescent="0.2">
      <c r="A185" s="13" t="s">
        <v>2152</v>
      </c>
      <c r="B185" s="13" t="s">
        <v>2153</v>
      </c>
      <c r="C185" s="13" t="s">
        <v>2154</v>
      </c>
      <c r="D185" s="13">
        <v>652</v>
      </c>
    </row>
    <row r="186" spans="1:4" x14ac:dyDescent="0.2">
      <c r="A186" s="13" t="s">
        <v>2155</v>
      </c>
      <c r="B186" s="13" t="s">
        <v>2156</v>
      </c>
      <c r="C186" s="13" t="s">
        <v>2157</v>
      </c>
      <c r="D186" s="13">
        <v>654</v>
      </c>
    </row>
    <row r="187" spans="1:4" x14ac:dyDescent="0.2">
      <c r="A187" s="12" t="s">
        <v>2158</v>
      </c>
      <c r="B187" s="13" t="s">
        <v>2159</v>
      </c>
      <c r="C187" s="13" t="s">
        <v>2160</v>
      </c>
      <c r="D187" s="13">
        <v>659</v>
      </c>
    </row>
    <row r="188" spans="1:4" x14ac:dyDescent="0.2">
      <c r="A188" s="12" t="s">
        <v>2161</v>
      </c>
      <c r="B188" s="13" t="s">
        <v>2162</v>
      </c>
      <c r="C188" s="13" t="s">
        <v>2163</v>
      </c>
      <c r="D188" s="13">
        <v>662</v>
      </c>
    </row>
    <row r="189" spans="1:4" x14ac:dyDescent="0.2">
      <c r="A189" s="13" t="s">
        <v>2164</v>
      </c>
      <c r="B189" s="13" t="s">
        <v>2165</v>
      </c>
      <c r="C189" s="13" t="s">
        <v>2166</v>
      </c>
      <c r="D189" s="13">
        <v>663</v>
      </c>
    </row>
    <row r="190" spans="1:4" x14ac:dyDescent="0.2">
      <c r="A190" s="13" t="s">
        <v>2167</v>
      </c>
      <c r="B190" s="13" t="s">
        <v>2168</v>
      </c>
      <c r="C190" s="13" t="s">
        <v>2169</v>
      </c>
      <c r="D190" s="13">
        <v>666</v>
      </c>
    </row>
    <row r="191" spans="1:4" x14ac:dyDescent="0.2">
      <c r="A191" s="12" t="s">
        <v>2170</v>
      </c>
      <c r="B191" s="13" t="s">
        <v>2171</v>
      </c>
      <c r="C191" s="13" t="s">
        <v>2172</v>
      </c>
      <c r="D191" s="13">
        <v>670</v>
      </c>
    </row>
    <row r="192" spans="1:4" x14ac:dyDescent="0.2">
      <c r="A192" s="12" t="s">
        <v>2173</v>
      </c>
      <c r="B192" s="13" t="s">
        <v>2174</v>
      </c>
      <c r="C192" s="13" t="s">
        <v>2175</v>
      </c>
      <c r="D192" s="13">
        <v>882</v>
      </c>
    </row>
    <row r="193" spans="1:4" x14ac:dyDescent="0.2">
      <c r="A193" s="12" t="s">
        <v>2176</v>
      </c>
      <c r="B193" s="13" t="s">
        <v>2177</v>
      </c>
      <c r="C193" s="13" t="s">
        <v>2178</v>
      </c>
      <c r="D193" s="13">
        <v>674</v>
      </c>
    </row>
    <row r="194" spans="1:4" x14ac:dyDescent="0.2">
      <c r="A194" s="12" t="s">
        <v>2179</v>
      </c>
      <c r="B194" s="13" t="s">
        <v>2180</v>
      </c>
      <c r="C194" s="13" t="s">
        <v>2181</v>
      </c>
      <c r="D194" s="13">
        <v>678</v>
      </c>
    </row>
    <row r="195" spans="1:4" x14ac:dyDescent="0.2">
      <c r="A195" s="12" t="s">
        <v>2182</v>
      </c>
      <c r="B195" s="13" t="s">
        <v>2183</v>
      </c>
      <c r="C195" s="13" t="s">
        <v>2184</v>
      </c>
      <c r="D195" s="13">
        <v>682</v>
      </c>
    </row>
    <row r="196" spans="1:4" x14ac:dyDescent="0.2">
      <c r="A196" s="12" t="s">
        <v>623</v>
      </c>
      <c r="B196" s="13" t="s">
        <v>2185</v>
      </c>
      <c r="C196" s="13" t="s">
        <v>2186</v>
      </c>
      <c r="D196" s="13">
        <v>686</v>
      </c>
    </row>
    <row r="197" spans="1:4" x14ac:dyDescent="0.2">
      <c r="A197" s="12" t="s">
        <v>2187</v>
      </c>
      <c r="B197" s="13" t="s">
        <v>2188</v>
      </c>
      <c r="C197" s="13" t="s">
        <v>2189</v>
      </c>
      <c r="D197" s="13">
        <v>688</v>
      </c>
    </row>
    <row r="198" spans="1:4" x14ac:dyDescent="0.2">
      <c r="A198" s="12" t="s">
        <v>2190</v>
      </c>
      <c r="B198" s="13" t="s">
        <v>2191</v>
      </c>
      <c r="C198" s="13" t="s">
        <v>2192</v>
      </c>
      <c r="D198" s="13">
        <v>690</v>
      </c>
    </row>
    <row r="199" spans="1:4" x14ac:dyDescent="0.2">
      <c r="A199" s="12" t="s">
        <v>616</v>
      </c>
      <c r="B199" s="13" t="s">
        <v>2193</v>
      </c>
      <c r="C199" s="13" t="s">
        <v>2194</v>
      </c>
      <c r="D199" s="13">
        <v>694</v>
      </c>
    </row>
    <row r="200" spans="1:4" x14ac:dyDescent="0.2">
      <c r="A200" s="12" t="s">
        <v>2195</v>
      </c>
      <c r="B200" s="13" t="s">
        <v>2196</v>
      </c>
      <c r="C200" s="13" t="s">
        <v>2197</v>
      </c>
      <c r="D200" s="13">
        <v>702</v>
      </c>
    </row>
    <row r="201" spans="1:4" x14ac:dyDescent="0.2">
      <c r="A201" s="12" t="s">
        <v>2198</v>
      </c>
      <c r="B201" s="13" t="s">
        <v>2199</v>
      </c>
      <c r="C201" s="13" t="s">
        <v>2200</v>
      </c>
      <c r="D201" s="13">
        <v>703</v>
      </c>
    </row>
    <row r="202" spans="1:4" x14ac:dyDescent="0.2">
      <c r="A202" s="12" t="s">
        <v>2201</v>
      </c>
      <c r="B202" s="13" t="s">
        <v>2202</v>
      </c>
      <c r="C202" s="13" t="s">
        <v>2203</v>
      </c>
      <c r="D202" s="13">
        <v>705</v>
      </c>
    </row>
    <row r="203" spans="1:4" x14ac:dyDescent="0.2">
      <c r="A203" s="12" t="s">
        <v>2204</v>
      </c>
      <c r="B203" s="13" t="s">
        <v>2205</v>
      </c>
      <c r="C203" s="13" t="s">
        <v>2206</v>
      </c>
      <c r="D203" s="13">
        <v>90</v>
      </c>
    </row>
    <row r="204" spans="1:4" x14ac:dyDescent="0.2">
      <c r="A204" s="12" t="s">
        <v>2207</v>
      </c>
      <c r="B204" s="13" t="s">
        <v>2208</v>
      </c>
      <c r="C204" s="13" t="s">
        <v>2209</v>
      </c>
      <c r="D204" s="13">
        <v>706</v>
      </c>
    </row>
    <row r="205" spans="1:4" x14ac:dyDescent="0.2">
      <c r="A205" s="12" t="s">
        <v>1496</v>
      </c>
      <c r="B205" s="13" t="s">
        <v>2210</v>
      </c>
      <c r="C205" s="13" t="s">
        <v>2211</v>
      </c>
      <c r="D205" s="13">
        <v>710</v>
      </c>
    </row>
    <row r="206" spans="1:4" x14ac:dyDescent="0.2">
      <c r="A206" s="13" t="s">
        <v>2212</v>
      </c>
      <c r="B206" s="13" t="s">
        <v>2213</v>
      </c>
      <c r="C206" s="13" t="s">
        <v>2214</v>
      </c>
      <c r="D206" s="13">
        <v>239</v>
      </c>
    </row>
    <row r="207" spans="1:4" x14ac:dyDescent="0.2">
      <c r="A207" s="13" t="s">
        <v>1367</v>
      </c>
      <c r="B207" s="13" t="s">
        <v>2215</v>
      </c>
      <c r="C207" s="13" t="s">
        <v>2216</v>
      </c>
      <c r="D207" s="13">
        <v>728</v>
      </c>
    </row>
    <row r="208" spans="1:4" x14ac:dyDescent="0.2">
      <c r="A208" s="12" t="s">
        <v>2217</v>
      </c>
      <c r="B208" s="13" t="s">
        <v>2218</v>
      </c>
      <c r="C208" s="13" t="s">
        <v>2219</v>
      </c>
      <c r="D208" s="13">
        <v>724</v>
      </c>
    </row>
    <row r="209" spans="1:4" x14ac:dyDescent="0.2">
      <c r="A209" s="12" t="s">
        <v>2220</v>
      </c>
      <c r="B209" s="13" t="s">
        <v>2221</v>
      </c>
      <c r="C209" s="13" t="s">
        <v>2222</v>
      </c>
      <c r="D209" s="13">
        <v>144</v>
      </c>
    </row>
    <row r="210" spans="1:4" x14ac:dyDescent="0.2">
      <c r="A210" s="12" t="s">
        <v>2223</v>
      </c>
      <c r="B210" s="13" t="s">
        <v>2224</v>
      </c>
      <c r="C210" s="13" t="s">
        <v>2225</v>
      </c>
      <c r="D210" s="13">
        <v>736</v>
      </c>
    </row>
    <row r="211" spans="1:4" x14ac:dyDescent="0.2">
      <c r="A211" s="12" t="s">
        <v>337</v>
      </c>
      <c r="B211" s="13" t="s">
        <v>2226</v>
      </c>
      <c r="C211" s="13" t="s">
        <v>2227</v>
      </c>
      <c r="D211" s="13">
        <v>740</v>
      </c>
    </row>
    <row r="212" spans="1:4" x14ac:dyDescent="0.2">
      <c r="A212" s="13" t="s">
        <v>2228</v>
      </c>
      <c r="B212" s="13" t="s">
        <v>2229</v>
      </c>
      <c r="C212" s="13" t="s">
        <v>2230</v>
      </c>
      <c r="D212" s="13">
        <v>744</v>
      </c>
    </row>
    <row r="213" spans="1:4" x14ac:dyDescent="0.2">
      <c r="A213" s="12" t="s">
        <v>2231</v>
      </c>
      <c r="B213" s="13" t="s">
        <v>2232</v>
      </c>
      <c r="C213" s="13" t="s">
        <v>2233</v>
      </c>
      <c r="D213" s="13">
        <v>748</v>
      </c>
    </row>
    <row r="214" spans="1:4" x14ac:dyDescent="0.2">
      <c r="A214" s="12" t="s">
        <v>2234</v>
      </c>
      <c r="B214" s="13" t="s">
        <v>2235</v>
      </c>
      <c r="C214" s="13" t="s">
        <v>2236</v>
      </c>
      <c r="D214" s="13">
        <v>752</v>
      </c>
    </row>
    <row r="215" spans="1:4" x14ac:dyDescent="0.2">
      <c r="A215" s="12" t="s">
        <v>2237</v>
      </c>
      <c r="B215" s="13" t="s">
        <v>2238</v>
      </c>
      <c r="C215" s="13" t="s">
        <v>2239</v>
      </c>
      <c r="D215" s="13">
        <v>756</v>
      </c>
    </row>
    <row r="216" spans="1:4" x14ac:dyDescent="0.2">
      <c r="A216" s="12" t="s">
        <v>2240</v>
      </c>
      <c r="B216" s="13" t="s">
        <v>2241</v>
      </c>
      <c r="C216" s="13" t="s">
        <v>2242</v>
      </c>
      <c r="D216" s="13">
        <v>760</v>
      </c>
    </row>
    <row r="217" spans="1:4" x14ac:dyDescent="0.2">
      <c r="A217" s="12" t="s">
        <v>2243</v>
      </c>
      <c r="B217" s="13" t="s">
        <v>2244</v>
      </c>
      <c r="C217" s="13" t="s">
        <v>2245</v>
      </c>
      <c r="D217" s="13">
        <v>158</v>
      </c>
    </row>
    <row r="218" spans="1:4" x14ac:dyDescent="0.2">
      <c r="A218" s="12" t="s">
        <v>2246</v>
      </c>
      <c r="B218" s="13" t="s">
        <v>2247</v>
      </c>
      <c r="C218" s="13" t="s">
        <v>2248</v>
      </c>
      <c r="D218" s="13">
        <v>762</v>
      </c>
    </row>
    <row r="219" spans="1:4" x14ac:dyDescent="0.2">
      <c r="A219" s="12" t="s">
        <v>924</v>
      </c>
      <c r="B219" s="13" t="s">
        <v>2249</v>
      </c>
      <c r="C219" s="13" t="s">
        <v>2250</v>
      </c>
      <c r="D219" s="13">
        <v>834</v>
      </c>
    </row>
    <row r="220" spans="1:4" x14ac:dyDescent="0.2">
      <c r="A220" s="12" t="s">
        <v>2251</v>
      </c>
      <c r="B220" s="13" t="s">
        <v>2252</v>
      </c>
      <c r="C220" s="13" t="s">
        <v>2253</v>
      </c>
      <c r="D220" s="13">
        <v>764</v>
      </c>
    </row>
    <row r="221" spans="1:4" x14ac:dyDescent="0.2">
      <c r="A221" s="12" t="s">
        <v>2254</v>
      </c>
      <c r="B221" s="13" t="s">
        <v>2255</v>
      </c>
      <c r="C221" s="13" t="s">
        <v>2256</v>
      </c>
      <c r="D221" s="13">
        <v>626</v>
      </c>
    </row>
    <row r="222" spans="1:4" x14ac:dyDescent="0.2">
      <c r="A222" s="12" t="s">
        <v>2257</v>
      </c>
      <c r="B222" s="13" t="s">
        <v>2258</v>
      </c>
      <c r="C222" s="13" t="s">
        <v>2259</v>
      </c>
      <c r="D222" s="13">
        <v>768</v>
      </c>
    </row>
    <row r="223" spans="1:4" x14ac:dyDescent="0.2">
      <c r="A223" s="13" t="s">
        <v>2260</v>
      </c>
      <c r="B223" s="13" t="s">
        <v>2261</v>
      </c>
      <c r="C223" s="13" t="s">
        <v>2262</v>
      </c>
      <c r="D223" s="13">
        <v>772</v>
      </c>
    </row>
    <row r="224" spans="1:4" x14ac:dyDescent="0.2">
      <c r="A224" s="12" t="s">
        <v>2263</v>
      </c>
      <c r="B224" s="13" t="s">
        <v>2264</v>
      </c>
      <c r="C224" s="13" t="s">
        <v>2265</v>
      </c>
      <c r="D224" s="13">
        <v>776</v>
      </c>
    </row>
    <row r="225" spans="1:4" x14ac:dyDescent="0.2">
      <c r="A225" s="12" t="s">
        <v>2266</v>
      </c>
      <c r="B225" s="13" t="s">
        <v>2267</v>
      </c>
      <c r="C225" s="13" t="s">
        <v>2268</v>
      </c>
      <c r="D225" s="13">
        <v>780</v>
      </c>
    </row>
    <row r="226" spans="1:4" x14ac:dyDescent="0.2">
      <c r="A226" s="12" t="s">
        <v>2269</v>
      </c>
      <c r="B226" s="13" t="s">
        <v>2270</v>
      </c>
      <c r="C226" s="13" t="s">
        <v>2271</v>
      </c>
      <c r="D226" s="13">
        <v>788</v>
      </c>
    </row>
    <row r="227" spans="1:4" x14ac:dyDescent="0.2">
      <c r="A227" s="12" t="s">
        <v>1460</v>
      </c>
      <c r="B227" s="13" t="s">
        <v>2272</v>
      </c>
      <c r="C227" s="13" t="s">
        <v>2273</v>
      </c>
      <c r="D227" s="13">
        <v>792</v>
      </c>
    </row>
    <row r="228" spans="1:4" x14ac:dyDescent="0.2">
      <c r="A228" s="12" t="s">
        <v>2274</v>
      </c>
      <c r="B228" s="13" t="s">
        <v>2275</v>
      </c>
      <c r="C228" s="13" t="s">
        <v>2276</v>
      </c>
      <c r="D228" s="13">
        <v>795</v>
      </c>
    </row>
    <row r="229" spans="1:4" x14ac:dyDescent="0.2">
      <c r="A229" s="13" t="s">
        <v>2277</v>
      </c>
      <c r="B229" s="13" t="s">
        <v>2278</v>
      </c>
      <c r="C229" s="13" t="s">
        <v>2279</v>
      </c>
      <c r="D229" s="13">
        <v>796</v>
      </c>
    </row>
    <row r="230" spans="1:4" x14ac:dyDescent="0.2">
      <c r="A230" s="12" t="s">
        <v>2280</v>
      </c>
      <c r="B230" s="13" t="s">
        <v>2281</v>
      </c>
      <c r="C230" s="13" t="s">
        <v>2282</v>
      </c>
      <c r="D230" s="13">
        <v>798</v>
      </c>
    </row>
    <row r="231" spans="1:4" x14ac:dyDescent="0.2">
      <c r="A231" s="12" t="s">
        <v>2283</v>
      </c>
      <c r="B231" s="13" t="s">
        <v>2284</v>
      </c>
      <c r="C231" s="13" t="s">
        <v>2285</v>
      </c>
      <c r="D231" s="13">
        <v>800</v>
      </c>
    </row>
    <row r="232" spans="1:4" x14ac:dyDescent="0.2">
      <c r="A232" s="12" t="s">
        <v>2286</v>
      </c>
      <c r="B232" s="13" t="s">
        <v>2287</v>
      </c>
      <c r="C232" s="13" t="s">
        <v>2288</v>
      </c>
      <c r="D232" s="13">
        <v>804</v>
      </c>
    </row>
    <row r="233" spans="1:4" x14ac:dyDescent="0.2">
      <c r="A233" s="12" t="s">
        <v>2289</v>
      </c>
      <c r="B233" s="13" t="s">
        <v>2290</v>
      </c>
      <c r="C233" s="13" t="s">
        <v>2291</v>
      </c>
      <c r="D233" s="13">
        <v>784</v>
      </c>
    </row>
    <row r="234" spans="1:4" x14ac:dyDescent="0.2">
      <c r="A234" s="12" t="s">
        <v>2292</v>
      </c>
      <c r="B234" s="13" t="s">
        <v>2293</v>
      </c>
      <c r="C234" s="13" t="s">
        <v>2294</v>
      </c>
      <c r="D234" s="13">
        <v>826</v>
      </c>
    </row>
    <row r="235" spans="1:4" x14ac:dyDescent="0.2">
      <c r="A235" s="12" t="s">
        <v>2295</v>
      </c>
      <c r="B235" s="13" t="s">
        <v>2296</v>
      </c>
      <c r="C235" s="13" t="s">
        <v>2297</v>
      </c>
      <c r="D235" s="13">
        <v>840</v>
      </c>
    </row>
    <row r="236" spans="1:4" x14ac:dyDescent="0.2">
      <c r="A236" s="13" t="s">
        <v>2298</v>
      </c>
      <c r="B236" s="13" t="s">
        <v>2299</v>
      </c>
      <c r="C236" s="13" t="s">
        <v>2300</v>
      </c>
      <c r="D236" s="13">
        <v>581</v>
      </c>
    </row>
    <row r="237" spans="1:4" x14ac:dyDescent="0.2">
      <c r="A237" s="12" t="s">
        <v>2301</v>
      </c>
      <c r="B237" s="13" t="s">
        <v>2302</v>
      </c>
      <c r="C237" s="13" t="s">
        <v>2303</v>
      </c>
      <c r="D237" s="13">
        <v>858</v>
      </c>
    </row>
    <row r="238" spans="1:4" x14ac:dyDescent="0.2">
      <c r="A238" s="12" t="s">
        <v>2304</v>
      </c>
      <c r="B238" s="13" t="s">
        <v>2305</v>
      </c>
      <c r="C238" s="13" t="s">
        <v>2306</v>
      </c>
      <c r="D238" s="13">
        <v>860</v>
      </c>
    </row>
    <row r="239" spans="1:4" x14ac:dyDescent="0.2">
      <c r="A239" s="12" t="s">
        <v>2307</v>
      </c>
      <c r="B239" s="13" t="s">
        <v>2308</v>
      </c>
      <c r="C239" s="13" t="s">
        <v>2309</v>
      </c>
      <c r="D239" s="13">
        <v>548</v>
      </c>
    </row>
    <row r="240" spans="1:4" x14ac:dyDescent="0.2">
      <c r="A240" s="12" t="s">
        <v>360</v>
      </c>
      <c r="B240" s="13" t="s">
        <v>2310</v>
      </c>
      <c r="C240" s="13" t="s">
        <v>2311</v>
      </c>
      <c r="D240" s="13">
        <v>862</v>
      </c>
    </row>
    <row r="241" spans="1:4" x14ac:dyDescent="0.2">
      <c r="A241" s="12" t="s">
        <v>11</v>
      </c>
      <c r="B241" s="13" t="s">
        <v>2312</v>
      </c>
      <c r="C241" s="13" t="s">
        <v>2313</v>
      </c>
      <c r="D241" s="13">
        <v>704</v>
      </c>
    </row>
    <row r="242" spans="1:4" x14ac:dyDescent="0.2">
      <c r="A242" s="12" t="s">
        <v>2314</v>
      </c>
      <c r="B242" s="13" t="s">
        <v>2315</v>
      </c>
      <c r="C242" s="13" t="s">
        <v>2316</v>
      </c>
      <c r="D242" s="13">
        <v>850</v>
      </c>
    </row>
    <row r="243" spans="1:4" x14ac:dyDescent="0.2">
      <c r="A243" s="13" t="s">
        <v>2317</v>
      </c>
      <c r="B243" s="13" t="s">
        <v>2318</v>
      </c>
      <c r="C243" s="13" t="s">
        <v>2319</v>
      </c>
      <c r="D243" s="13">
        <v>876</v>
      </c>
    </row>
    <row r="244" spans="1:4" x14ac:dyDescent="0.2">
      <c r="A244" s="13" t="s">
        <v>2320</v>
      </c>
      <c r="B244" s="13" t="s">
        <v>2321</v>
      </c>
      <c r="C244" s="13" t="s">
        <v>2322</v>
      </c>
      <c r="D244" s="13">
        <v>732</v>
      </c>
    </row>
    <row r="245" spans="1:4" x14ac:dyDescent="0.2">
      <c r="A245" s="12" t="s">
        <v>2323</v>
      </c>
      <c r="B245" s="13" t="s">
        <v>2324</v>
      </c>
      <c r="C245" s="13" t="s">
        <v>2325</v>
      </c>
      <c r="D245" s="13">
        <v>887</v>
      </c>
    </row>
    <row r="246" spans="1:4" x14ac:dyDescent="0.2">
      <c r="A246" s="12" t="s">
        <v>2326</v>
      </c>
      <c r="B246" s="13" t="s">
        <v>2327</v>
      </c>
      <c r="C246" s="13" t="s">
        <v>2328</v>
      </c>
      <c r="D246" s="13">
        <v>894</v>
      </c>
    </row>
    <row r="247" spans="1:4" x14ac:dyDescent="0.2">
      <c r="A247" s="12" t="s">
        <v>2329</v>
      </c>
      <c r="B247" s="13" t="s">
        <v>2330</v>
      </c>
      <c r="C247" s="13" t="s">
        <v>2331</v>
      </c>
      <c r="D247" s="13">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site_data</vt:lpstr>
      <vt:lpstr>reference_profiles</vt:lpstr>
      <vt:lpstr>profile_data</vt:lpstr>
      <vt:lpstr>country_code_lookup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Dethier</dc:creator>
  <cp:lastModifiedBy>Evan Dethier</cp:lastModifiedBy>
  <dcterms:created xsi:type="dcterms:W3CDTF">2021-12-16T16:28:19Z</dcterms:created>
  <dcterms:modified xsi:type="dcterms:W3CDTF">2023-04-29T23:59:09Z</dcterms:modified>
</cp:coreProperties>
</file>