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wdoin-my.sharepoint.com/personal/e_dethier_bowdoin_edu/Documents/research/global-alluvial-mining/GEE/"/>
    </mc:Choice>
  </mc:AlternateContent>
  <xr:revisionPtr revIDLastSave="0" documentId="8_{DCE9C0B8-ACB1-EA4C-A31D-0F624B241A89}" xr6:coauthVersionLast="47" xr6:coauthVersionMax="47" xr10:uidLastSave="{00000000-0000-0000-0000-000000000000}"/>
  <bookViews>
    <workbookView xWindow="2780" yWindow="1500" windowWidth="28040" windowHeight="17440" xr2:uid="{38B72818-D03C-0641-983D-64FCB36F19AA}"/>
  </bookViews>
  <sheets>
    <sheet name="Sheet1" sheetId="1" r:id="rId1"/>
    <sheet name="Sheet2" sheetId="2" r:id="rId2"/>
  </sheets>
  <definedNames>
    <definedName name="_xlnm._FilterDatabase" localSheetId="1" hidden="1">Sheet2!$A$1:$G$48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B20" i="2"/>
  <c r="A20" i="2"/>
  <c r="G20" i="2"/>
  <c r="F20" i="2"/>
  <c r="E20" i="2"/>
  <c r="G22" i="2"/>
  <c r="F22" i="2"/>
  <c r="E22" i="2"/>
  <c r="C22" i="2"/>
  <c r="B22" i="2"/>
  <c r="A22" i="2"/>
  <c r="I28" i="1"/>
  <c r="I27" i="1"/>
  <c r="H27" i="1"/>
  <c r="E29" i="1"/>
  <c r="H28" i="1"/>
  <c r="G28" i="1"/>
  <c r="G27" i="1"/>
  <c r="F28" i="1"/>
  <c r="F27" i="1"/>
  <c r="E28" i="1"/>
  <c r="E27" i="1"/>
  <c r="D28" i="1"/>
  <c r="D27" i="1"/>
  <c r="C28" i="1"/>
  <c r="C27" i="1"/>
  <c r="B28" i="1"/>
  <c r="B27" i="1"/>
  <c r="A28" i="1"/>
  <c r="A27" i="1"/>
  <c r="A15" i="1"/>
  <c r="A14" i="1"/>
  <c r="A7" i="1"/>
  <c r="A6" i="1"/>
  <c r="K27" i="1" l="1"/>
  <c r="K28" i="1"/>
</calcChain>
</file>

<file path=xl/sharedStrings.xml><?xml version="1.0" encoding="utf-8"?>
<sst xmlns="http://schemas.openxmlformats.org/spreadsheetml/2006/main" count="176" uniqueCount="39">
  <si>
    <t>area_hectares:</t>
  </si>
  <si>
    <t>category:</t>
  </si>
  <si>
    <t>mining_correct</t>
  </si>
  <si>
    <t>mining_false_positive</t>
  </si>
  <si>
    <t>mining_false_negative</t>
  </si>
  <si>
    <t>non_mining_correct</t>
  </si>
  <si>
    <t>kalimantan</t>
  </si>
  <si>
    <t>delta</t>
  </si>
  <si>
    <t>manica</t>
  </si>
  <si>
    <t>guiana</t>
  </si>
  <si>
    <t>kadei</t>
  </si>
  <si>
    <t>kunchaung</t>
  </si>
  <si>
    <t>pampan</t>
  </si>
  <si>
    <t>ijesa</t>
  </si>
  <si>
    <t>maw_luu</t>
  </si>
  <si>
    <t>B1:</t>
  </si>
  <si>
    <t>B2:</t>
  </si>
  <si>
    <t>B3:</t>
  </si>
  <si>
    <t>B4:</t>
  </si>
  <si>
    <t>B5:</t>
  </si>
  <si>
    <t>B6:</t>
  </si>
  <si>
    <t>B7:</t>
  </si>
  <si>
    <t>B8:</t>
  </si>
  <si>
    <t>B8A:</t>
  </si>
  <si>
    <t>B9:</t>
  </si>
  <si>
    <t>B10:</t>
  </si>
  <si>
    <t>B11:</t>
  </si>
  <si>
    <t>B12:</t>
  </si>
  <si>
    <t>QA10:</t>
  </si>
  <si>
    <t>QA20:</t>
  </si>
  <si>
    <t>QA60:</t>
  </si>
  <si>
    <t>cloud_probability:</t>
  </si>
  <si>
    <t>clouds:</t>
  </si>
  <si>
    <t>cloud_probability_1:</t>
  </si>
  <si>
    <t>cloud_transform:</t>
  </si>
  <si>
    <t>not_shadows:</t>
  </si>
  <si>
    <t>not_clouds:</t>
  </si>
  <si>
    <t>dark_pixels:</t>
  </si>
  <si>
    <t>shadows: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</si>
</sst>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ourier New"/>
      <family val="1"/>
    </font>
    <font>
      <sz val="14"/>
      <color rgb="FF7B1FA2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20" fontId="3" fillId="0" borderId="0" xfId="0" applyNumberFormat="1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Sheet2!$A$2:$A$26</c:f>
              <c:numCache>
                <c:formatCode>General</c:formatCode>
                <c:ptCount val="13"/>
                <c:pt idx="0">
                  <c:v>1861</c:v>
                </c:pt>
                <c:pt idx="1">
                  <c:v>1999</c:v>
                </c:pt>
                <c:pt idx="2">
                  <c:v>2283</c:v>
                </c:pt>
                <c:pt idx="3">
                  <c:v>2796</c:v>
                </c:pt>
                <c:pt idx="4">
                  <c:v>2960.5</c:v>
                </c:pt>
                <c:pt idx="5">
                  <c:v>3213</c:v>
                </c:pt>
                <c:pt idx="6">
                  <c:v>3463</c:v>
                </c:pt>
                <c:pt idx="7">
                  <c:v>3193</c:v>
                </c:pt>
                <c:pt idx="8">
                  <c:v>3596</c:v>
                </c:pt>
                <c:pt idx="9">
                  <c:v>1749</c:v>
                </c:pt>
                <c:pt idx="10">
                  <c:v>1450</c:v>
                </c:pt>
                <c:pt idx="11">
                  <c:v>3891.5</c:v>
                </c:pt>
                <c:pt idx="12">
                  <c:v>3136.5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8-564B-BA3B-491CBC52BAE3}"/>
            </c:ext>
          </c:extLst>
        </c:ser>
        <c:ser>
          <c:idx val="1"/>
          <c:order val="1"/>
          <c:tx>
            <c:v>mining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Sheet2!$B$2:$B$26</c:f>
              <c:numCache>
                <c:formatCode>General</c:formatCode>
                <c:ptCount val="13"/>
                <c:pt idx="0">
                  <c:v>1751.5</c:v>
                </c:pt>
                <c:pt idx="1">
                  <c:v>1645.5</c:v>
                </c:pt>
                <c:pt idx="2">
                  <c:v>1905.5</c:v>
                </c:pt>
                <c:pt idx="3">
                  <c:v>2137</c:v>
                </c:pt>
                <c:pt idx="4">
                  <c:v>2333.5</c:v>
                </c:pt>
                <c:pt idx="5">
                  <c:v>2606</c:v>
                </c:pt>
                <c:pt idx="6">
                  <c:v>2823</c:v>
                </c:pt>
                <c:pt idx="7">
                  <c:v>2729</c:v>
                </c:pt>
                <c:pt idx="8">
                  <c:v>2966</c:v>
                </c:pt>
                <c:pt idx="9">
                  <c:v>1482</c:v>
                </c:pt>
                <c:pt idx="10">
                  <c:v>1400</c:v>
                </c:pt>
                <c:pt idx="11">
                  <c:v>2858</c:v>
                </c:pt>
                <c:pt idx="12">
                  <c:v>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8-564B-BA3B-491CBC52BAE3}"/>
            </c:ext>
          </c:extLst>
        </c:ser>
        <c:ser>
          <c:idx val="2"/>
          <c:order val="2"/>
          <c:tx>
            <c:v>mining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Sheet2!$C$2:$C$26</c:f>
              <c:numCache>
                <c:formatCode>General</c:formatCode>
                <c:ptCount val="13"/>
                <c:pt idx="0">
                  <c:v>1610.5</c:v>
                </c:pt>
                <c:pt idx="1">
                  <c:v>1745</c:v>
                </c:pt>
                <c:pt idx="2">
                  <c:v>1952</c:v>
                </c:pt>
                <c:pt idx="3">
                  <c:v>2291.5</c:v>
                </c:pt>
                <c:pt idx="4">
                  <c:v>2238.5</c:v>
                </c:pt>
                <c:pt idx="5">
                  <c:v>2510</c:v>
                </c:pt>
                <c:pt idx="6">
                  <c:v>2745</c:v>
                </c:pt>
                <c:pt idx="7">
                  <c:v>2692.5</c:v>
                </c:pt>
                <c:pt idx="8">
                  <c:v>2866</c:v>
                </c:pt>
                <c:pt idx="9">
                  <c:v>1450</c:v>
                </c:pt>
                <c:pt idx="10">
                  <c:v>1400</c:v>
                </c:pt>
                <c:pt idx="11">
                  <c:v>2831.5</c:v>
                </c:pt>
                <c:pt idx="12">
                  <c:v>2290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E8-564B-BA3B-491CBC52B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59936"/>
        <c:axId val="404347296"/>
      </c:lineChart>
      <c:catAx>
        <c:axId val="64615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47296"/>
        <c:crosses val="autoZero"/>
        <c:auto val="1"/>
        <c:lblAlgn val="ctr"/>
        <c:lblOffset val="100"/>
        <c:noMultiLvlLbl val="0"/>
      </c:catAx>
      <c:valAx>
        <c:axId val="4043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Sheet2!$E$2:$E$26</c:f>
              <c:numCache>
                <c:formatCode>General</c:formatCode>
                <c:ptCount val="13"/>
                <c:pt idx="0">
                  <c:v>1679.5</c:v>
                </c:pt>
                <c:pt idx="1">
                  <c:v>1524</c:v>
                </c:pt>
                <c:pt idx="2">
                  <c:v>1498.5</c:v>
                </c:pt>
                <c:pt idx="3">
                  <c:v>1769</c:v>
                </c:pt>
                <c:pt idx="4">
                  <c:v>1971.5</c:v>
                </c:pt>
                <c:pt idx="5">
                  <c:v>2264</c:v>
                </c:pt>
                <c:pt idx="6">
                  <c:v>2508.5</c:v>
                </c:pt>
                <c:pt idx="7">
                  <c:v>2419</c:v>
                </c:pt>
                <c:pt idx="8">
                  <c:v>2873.5</c:v>
                </c:pt>
                <c:pt idx="9">
                  <c:v>1661</c:v>
                </c:pt>
                <c:pt idx="10">
                  <c:v>1450</c:v>
                </c:pt>
                <c:pt idx="11">
                  <c:v>3710.5</c:v>
                </c:pt>
                <c:pt idx="12">
                  <c:v>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15-714B-98FD-E3CA2CD8CD18}"/>
            </c:ext>
          </c:extLst>
        </c:ser>
        <c:ser>
          <c:idx val="4"/>
          <c:order val="1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Sheet2!$F$2:$F$26</c:f>
              <c:numCache>
                <c:formatCode>General</c:formatCode>
                <c:ptCount val="13"/>
                <c:pt idx="0">
                  <c:v>1602.5</c:v>
                </c:pt>
                <c:pt idx="1">
                  <c:v>1498.5</c:v>
                </c:pt>
                <c:pt idx="2">
                  <c:v>1539</c:v>
                </c:pt>
                <c:pt idx="3">
                  <c:v>1877.5</c:v>
                </c:pt>
                <c:pt idx="4">
                  <c:v>2050.5</c:v>
                </c:pt>
                <c:pt idx="5">
                  <c:v>2417.5</c:v>
                </c:pt>
                <c:pt idx="6">
                  <c:v>2744.5</c:v>
                </c:pt>
                <c:pt idx="7">
                  <c:v>2667.5</c:v>
                </c:pt>
                <c:pt idx="8">
                  <c:v>3098</c:v>
                </c:pt>
                <c:pt idx="9">
                  <c:v>1788</c:v>
                </c:pt>
                <c:pt idx="10">
                  <c:v>1600</c:v>
                </c:pt>
                <c:pt idx="11">
                  <c:v>3879.5</c:v>
                </c:pt>
                <c:pt idx="12">
                  <c:v>2784.5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15-714B-98FD-E3CA2CD8CD18}"/>
            </c:ext>
          </c:extLst>
        </c:ser>
        <c:ser>
          <c:idx val="5"/>
          <c:order val="2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Sheet2!$G$2:$G$26</c:f>
              <c:numCache>
                <c:formatCode>General</c:formatCode>
                <c:ptCount val="13"/>
                <c:pt idx="0">
                  <c:v>1535</c:v>
                </c:pt>
                <c:pt idx="1">
                  <c:v>1486</c:v>
                </c:pt>
                <c:pt idx="2">
                  <c:v>1562</c:v>
                </c:pt>
                <c:pt idx="3">
                  <c:v>1728.5</c:v>
                </c:pt>
                <c:pt idx="4">
                  <c:v>1830.5</c:v>
                </c:pt>
                <c:pt idx="5">
                  <c:v>1989.5</c:v>
                </c:pt>
                <c:pt idx="6">
                  <c:v>2187.5</c:v>
                </c:pt>
                <c:pt idx="7">
                  <c:v>2068.5</c:v>
                </c:pt>
                <c:pt idx="8">
                  <c:v>2212</c:v>
                </c:pt>
                <c:pt idx="9">
                  <c:v>1156</c:v>
                </c:pt>
                <c:pt idx="10">
                  <c:v>1300</c:v>
                </c:pt>
                <c:pt idx="11">
                  <c:v>2414.5</c:v>
                </c:pt>
                <c:pt idx="12">
                  <c:v>1804.5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15-714B-98FD-E3CA2CD8CD18}"/>
            </c:ext>
          </c:extLst>
        </c:ser>
        <c:ser>
          <c:idx val="0"/>
          <c:order val="3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Sheet2!$A$2:$A$26</c:f>
              <c:numCache>
                <c:formatCode>General</c:formatCode>
                <c:ptCount val="13"/>
                <c:pt idx="0">
                  <c:v>1861</c:v>
                </c:pt>
                <c:pt idx="1">
                  <c:v>1999</c:v>
                </c:pt>
                <c:pt idx="2">
                  <c:v>2283</c:v>
                </c:pt>
                <c:pt idx="3">
                  <c:v>2796</c:v>
                </c:pt>
                <c:pt idx="4">
                  <c:v>2960.5</c:v>
                </c:pt>
                <c:pt idx="5">
                  <c:v>3213</c:v>
                </c:pt>
                <c:pt idx="6">
                  <c:v>3463</c:v>
                </c:pt>
                <c:pt idx="7">
                  <c:v>3193</c:v>
                </c:pt>
                <c:pt idx="8">
                  <c:v>3596</c:v>
                </c:pt>
                <c:pt idx="9">
                  <c:v>1749</c:v>
                </c:pt>
                <c:pt idx="10">
                  <c:v>1450</c:v>
                </c:pt>
                <c:pt idx="11">
                  <c:v>3891.5</c:v>
                </c:pt>
                <c:pt idx="12">
                  <c:v>3136.5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15-714B-98FD-E3CA2CD8CD18}"/>
            </c:ext>
          </c:extLst>
        </c:ser>
        <c:ser>
          <c:idx val="1"/>
          <c:order val="4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Sheet2!$B$2:$B$26</c:f>
              <c:numCache>
                <c:formatCode>General</c:formatCode>
                <c:ptCount val="13"/>
                <c:pt idx="0">
                  <c:v>1751.5</c:v>
                </c:pt>
                <c:pt idx="1">
                  <c:v>1645.5</c:v>
                </c:pt>
                <c:pt idx="2">
                  <c:v>1905.5</c:v>
                </c:pt>
                <c:pt idx="3">
                  <c:v>2137</c:v>
                </c:pt>
                <c:pt idx="4">
                  <c:v>2333.5</c:v>
                </c:pt>
                <c:pt idx="5">
                  <c:v>2606</c:v>
                </c:pt>
                <c:pt idx="6">
                  <c:v>2823</c:v>
                </c:pt>
                <c:pt idx="7">
                  <c:v>2729</c:v>
                </c:pt>
                <c:pt idx="8">
                  <c:v>2966</c:v>
                </c:pt>
                <c:pt idx="9">
                  <c:v>1482</c:v>
                </c:pt>
                <c:pt idx="10">
                  <c:v>1400</c:v>
                </c:pt>
                <c:pt idx="11">
                  <c:v>2858</c:v>
                </c:pt>
                <c:pt idx="12">
                  <c:v>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15-714B-98FD-E3CA2CD8CD18}"/>
            </c:ext>
          </c:extLst>
        </c:ser>
        <c:ser>
          <c:idx val="2"/>
          <c:order val="5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Sheet2!$C$2:$C$26</c:f>
              <c:numCache>
                <c:formatCode>General</c:formatCode>
                <c:ptCount val="13"/>
                <c:pt idx="0">
                  <c:v>1610.5</c:v>
                </c:pt>
                <c:pt idx="1">
                  <c:v>1745</c:v>
                </c:pt>
                <c:pt idx="2">
                  <c:v>1952</c:v>
                </c:pt>
                <c:pt idx="3">
                  <c:v>2291.5</c:v>
                </c:pt>
                <c:pt idx="4">
                  <c:v>2238.5</c:v>
                </c:pt>
                <c:pt idx="5">
                  <c:v>2510</c:v>
                </c:pt>
                <c:pt idx="6">
                  <c:v>2745</c:v>
                </c:pt>
                <c:pt idx="7">
                  <c:v>2692.5</c:v>
                </c:pt>
                <c:pt idx="8">
                  <c:v>2866</c:v>
                </c:pt>
                <c:pt idx="9">
                  <c:v>1450</c:v>
                </c:pt>
                <c:pt idx="10">
                  <c:v>1400</c:v>
                </c:pt>
                <c:pt idx="11">
                  <c:v>2831.5</c:v>
                </c:pt>
                <c:pt idx="12">
                  <c:v>2290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15-714B-98FD-E3CA2CD8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59936"/>
        <c:axId val="404347296"/>
      </c:lineChart>
      <c:catAx>
        <c:axId val="64615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47296"/>
        <c:crosses val="autoZero"/>
        <c:auto val="1"/>
        <c:lblAlgn val="ctr"/>
        <c:lblOffset val="100"/>
        <c:noMultiLvlLbl val="0"/>
      </c:catAx>
      <c:valAx>
        <c:axId val="4043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59936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alpha val="64581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5</xdr:row>
      <xdr:rowOff>165100</xdr:rowOff>
    </xdr:from>
    <xdr:to>
      <xdr:col>14</xdr:col>
      <xdr:colOff>381000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23666-A651-9FA1-5DC8-82A2F2762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749300</xdr:colOff>
      <xdr:row>29</xdr:row>
      <xdr:rowOff>114300</xdr:rowOff>
    </xdr:from>
    <xdr:to>
      <xdr:col>14</xdr:col>
      <xdr:colOff>368300</xdr:colOff>
      <xdr:row>50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550B1-1547-0E47-9596-0FD6C2AA6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2678-ECF1-8B4A-BEE2-11E794A730D7}">
  <dimension ref="A1:K29"/>
  <sheetViews>
    <sheetView tabSelected="1" workbookViewId="0">
      <selection activeCell="F16" sqref="F16"/>
    </sheetView>
  </sheetViews>
  <sheetFormatPr baseColWidth="10" defaultRowHeight="16" x14ac:dyDescent="0.2"/>
  <cols>
    <col min="1" max="1" width="20" bestFit="1" customWidth="1"/>
    <col min="2" max="3" width="29.6640625" bestFit="1" customWidth="1"/>
    <col min="4" max="4" width="25.5" bestFit="1" customWidth="1"/>
  </cols>
  <sheetData>
    <row r="1" spans="1:9" ht="19" x14ac:dyDescent="0.25">
      <c r="A1" s="1" t="s">
        <v>0</v>
      </c>
      <c r="B1" s="1" t="s">
        <v>0</v>
      </c>
      <c r="C1" s="1" t="s">
        <v>0</v>
      </c>
      <c r="D1" s="1" t="s">
        <v>0</v>
      </c>
    </row>
    <row r="2" spans="1:9" ht="19" x14ac:dyDescent="0.25">
      <c r="A2" s="2">
        <v>10275</v>
      </c>
      <c r="B2" s="2">
        <v>2819</v>
      </c>
      <c r="C2" s="2">
        <v>6545</v>
      </c>
      <c r="D2" s="2">
        <v>72074</v>
      </c>
    </row>
    <row r="3" spans="1:9" ht="19" x14ac:dyDescent="0.25">
      <c r="A3" s="1" t="s">
        <v>1</v>
      </c>
      <c r="B3" s="1" t="s">
        <v>1</v>
      </c>
      <c r="C3" s="1" t="s">
        <v>1</v>
      </c>
      <c r="D3" s="1" t="s">
        <v>1</v>
      </c>
    </row>
    <row r="4" spans="1:9" ht="19" x14ac:dyDescent="0.25">
      <c r="A4" s="2" t="s">
        <v>2</v>
      </c>
      <c r="B4" s="2" t="s">
        <v>3</v>
      </c>
      <c r="C4" s="2" t="s">
        <v>4</v>
      </c>
      <c r="D4" s="2" t="s">
        <v>5</v>
      </c>
    </row>
    <row r="6" spans="1:9" x14ac:dyDescent="0.2">
      <c r="A6">
        <f>A2/SUM(A2:C2)</f>
        <v>0.52319364529762202</v>
      </c>
    </row>
    <row r="7" spans="1:9" x14ac:dyDescent="0.2">
      <c r="A7">
        <f>SUM(A2,D2)/SUM(A2:D2)</f>
        <v>0.89789888020237041</v>
      </c>
    </row>
    <row r="9" spans="1:9" ht="19" x14ac:dyDescent="0.25">
      <c r="A9" s="1" t="s">
        <v>0</v>
      </c>
      <c r="B9" s="1" t="s">
        <v>0</v>
      </c>
      <c r="C9" s="1" t="s">
        <v>0</v>
      </c>
      <c r="D9" s="1" t="s">
        <v>0</v>
      </c>
    </row>
    <row r="10" spans="1:9" ht="19" x14ac:dyDescent="0.25">
      <c r="A10" s="2">
        <v>8249</v>
      </c>
      <c r="B10" s="2">
        <v>6008</v>
      </c>
      <c r="C10" s="2">
        <v>3645</v>
      </c>
      <c r="D10" s="2">
        <v>136670</v>
      </c>
    </row>
    <row r="11" spans="1:9" ht="19" x14ac:dyDescent="0.25">
      <c r="A11" s="1" t="s">
        <v>1</v>
      </c>
      <c r="B11" s="1" t="s">
        <v>1</v>
      </c>
      <c r="C11" s="1" t="s">
        <v>1</v>
      </c>
      <c r="D11" s="1" t="s">
        <v>1</v>
      </c>
    </row>
    <row r="12" spans="1:9" ht="19" x14ac:dyDescent="0.25">
      <c r="A12" s="2" t="s">
        <v>2</v>
      </c>
      <c r="B12" s="2" t="s">
        <v>3</v>
      </c>
      <c r="C12" s="2" t="s">
        <v>4</v>
      </c>
      <c r="D12" s="2" t="s">
        <v>5</v>
      </c>
    </row>
    <row r="14" spans="1:9" x14ac:dyDescent="0.2">
      <c r="A14">
        <f>A10/SUM(A10:C10)</f>
        <v>0.46078650430119539</v>
      </c>
    </row>
    <row r="15" spans="1:9" x14ac:dyDescent="0.2">
      <c r="A15">
        <f>SUM(A10,D10)/SUM(A10:D10)</f>
        <v>0.93755013844680801</v>
      </c>
      <c r="B15" t="s">
        <v>7</v>
      </c>
      <c r="E15" t="s">
        <v>10</v>
      </c>
      <c r="F15" t="s">
        <v>14</v>
      </c>
      <c r="G15" t="s">
        <v>11</v>
      </c>
      <c r="H15" t="s">
        <v>13</v>
      </c>
      <c r="I15" t="s">
        <v>12</v>
      </c>
    </row>
    <row r="16" spans="1:9" ht="19" x14ac:dyDescent="0.25">
      <c r="B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</row>
    <row r="17" spans="1:11" ht="19" x14ac:dyDescent="0.25">
      <c r="A17" t="s">
        <v>6</v>
      </c>
      <c r="B17" s="2">
        <v>91712</v>
      </c>
      <c r="C17" t="s">
        <v>8</v>
      </c>
      <c r="D17" t="s">
        <v>9</v>
      </c>
      <c r="E17" s="2">
        <v>3840</v>
      </c>
      <c r="F17" s="2">
        <v>2107</v>
      </c>
      <c r="G17" s="2">
        <v>7837</v>
      </c>
      <c r="H17" s="2">
        <v>20180</v>
      </c>
      <c r="I17" s="2">
        <v>10077</v>
      </c>
    </row>
    <row r="18" spans="1:11" ht="19" x14ac:dyDescent="0.25">
      <c r="A18" s="3">
        <v>0</v>
      </c>
      <c r="B18" s="3">
        <v>4.1666666666666664E-2</v>
      </c>
      <c r="C18" s="3">
        <v>0</v>
      </c>
      <c r="D18" s="3">
        <v>0</v>
      </c>
      <c r="E18" s="3">
        <v>4.1666666666666664E-2</v>
      </c>
      <c r="F18" s="3">
        <v>4.1666666666666664E-2</v>
      </c>
      <c r="G18" s="3">
        <v>4.1666666666666664E-2</v>
      </c>
      <c r="H18" s="3">
        <v>4.1666666666666664E-2</v>
      </c>
      <c r="I18" s="3">
        <v>4.1666666666666664E-2</v>
      </c>
    </row>
    <row r="19" spans="1:11" ht="19" x14ac:dyDescent="0.25">
      <c r="A19" s="2">
        <v>8249</v>
      </c>
      <c r="B19" s="2">
        <v>10275</v>
      </c>
      <c r="C19" s="2">
        <v>129</v>
      </c>
      <c r="D19" s="2">
        <v>208</v>
      </c>
      <c r="E19" s="2">
        <v>7</v>
      </c>
      <c r="F19" s="2">
        <v>15</v>
      </c>
      <c r="G19" s="2">
        <v>89</v>
      </c>
      <c r="H19" s="2">
        <v>142</v>
      </c>
      <c r="I19" s="2">
        <v>114</v>
      </c>
    </row>
    <row r="20" spans="1:11" ht="19" x14ac:dyDescent="0.25">
      <c r="A20" s="3">
        <v>4.1666666666666664E-2</v>
      </c>
      <c r="B20" s="3">
        <v>8.3333333333333329E-2</v>
      </c>
      <c r="C20" s="3">
        <v>4.1666666666666664E-2</v>
      </c>
      <c r="D20" s="3">
        <v>4.1666666666666664E-2</v>
      </c>
      <c r="E20" s="3">
        <v>8.3333333333333329E-2</v>
      </c>
      <c r="F20" s="3">
        <v>8.3333333333333329E-2</v>
      </c>
      <c r="G20" s="3">
        <v>8.3333333333333329E-2</v>
      </c>
      <c r="H20" s="3">
        <v>8.3333333333333329E-2</v>
      </c>
      <c r="I20" s="3">
        <v>8.3333333333333329E-2</v>
      </c>
    </row>
    <row r="21" spans="1:11" ht="19" x14ac:dyDescent="0.25">
      <c r="A21" s="2">
        <v>6008</v>
      </c>
      <c r="B21" s="2">
        <v>2819</v>
      </c>
      <c r="C21" s="2">
        <v>86</v>
      </c>
      <c r="D21" s="2">
        <v>121</v>
      </c>
      <c r="E21" s="2">
        <v>55</v>
      </c>
      <c r="F21" s="2">
        <v>79</v>
      </c>
      <c r="G21" s="2">
        <v>135</v>
      </c>
      <c r="H21" s="2">
        <v>419</v>
      </c>
      <c r="I21" s="2">
        <v>412</v>
      </c>
    </row>
    <row r="22" spans="1:11" ht="19" x14ac:dyDescent="0.25">
      <c r="A22" s="3">
        <v>8.3333333333333329E-2</v>
      </c>
      <c r="B22" s="3">
        <v>0.125</v>
      </c>
      <c r="C22" s="3">
        <v>8.3333333333333329E-2</v>
      </c>
      <c r="D22" s="3">
        <v>8.3333333333333329E-2</v>
      </c>
      <c r="E22" s="3">
        <v>0.125</v>
      </c>
      <c r="F22" s="3">
        <v>0.125</v>
      </c>
      <c r="G22" s="3">
        <v>0.125</v>
      </c>
      <c r="H22" s="3">
        <v>0.125</v>
      </c>
      <c r="I22" s="3">
        <v>0.125</v>
      </c>
    </row>
    <row r="23" spans="1:11" ht="19" x14ac:dyDescent="0.25">
      <c r="A23" s="2">
        <v>3645</v>
      </c>
      <c r="B23" s="2">
        <v>2891</v>
      </c>
      <c r="C23" s="2">
        <v>34</v>
      </c>
      <c r="D23" s="2">
        <v>43</v>
      </c>
      <c r="E23" s="2">
        <v>27</v>
      </c>
      <c r="F23" s="2">
        <v>8</v>
      </c>
      <c r="G23" s="2">
        <v>82</v>
      </c>
      <c r="H23" s="2">
        <v>110</v>
      </c>
      <c r="I23" s="2">
        <v>16</v>
      </c>
    </row>
    <row r="24" spans="1:11" ht="19" x14ac:dyDescent="0.25">
      <c r="A24" s="3">
        <v>0.125</v>
      </c>
      <c r="B24" s="3">
        <v>0.16666666666666666</v>
      </c>
      <c r="C24" s="3">
        <v>0.125</v>
      </c>
      <c r="D24" s="3">
        <v>0.125</v>
      </c>
      <c r="E24" s="3">
        <v>0.16666666666666666</v>
      </c>
      <c r="F24" s="3">
        <v>0.16666666666666666</v>
      </c>
      <c r="G24" s="3">
        <v>0.16666666666666666</v>
      </c>
      <c r="H24" s="3">
        <v>0.16666666666666666</v>
      </c>
      <c r="I24" s="3">
        <v>0.16666666666666666</v>
      </c>
    </row>
    <row r="25" spans="1:11" ht="19" x14ac:dyDescent="0.25">
      <c r="A25" s="2">
        <v>136670</v>
      </c>
      <c r="B25" s="2">
        <v>75728</v>
      </c>
      <c r="C25" s="2">
        <v>7528</v>
      </c>
      <c r="D25" s="2">
        <v>10602</v>
      </c>
      <c r="E25" s="2">
        <v>3751</v>
      </c>
      <c r="F25" s="2">
        <v>2006</v>
      </c>
      <c r="G25" s="2">
        <v>7532</v>
      </c>
      <c r="H25" s="2">
        <v>19509</v>
      </c>
      <c r="I25" s="2">
        <v>9535</v>
      </c>
    </row>
    <row r="27" spans="1:11" x14ac:dyDescent="0.2">
      <c r="A27" s="4">
        <f>A19/SUM(A19,A23)</f>
        <v>0.69354296283840589</v>
      </c>
      <c r="B27" s="4">
        <f>B19/SUM(B19,B23)</f>
        <v>0.78041926173477139</v>
      </c>
      <c r="C27" s="4">
        <f>C19/SUM(C19,C23)</f>
        <v>0.79141104294478526</v>
      </c>
      <c r="D27" s="4">
        <f>D19/SUM(D19,D23)</f>
        <v>0.82868525896414347</v>
      </c>
      <c r="E27" s="4">
        <f>E19/SUM(E19,E23)</f>
        <v>0.20588235294117646</v>
      </c>
      <c r="F27" s="4">
        <f>F19/SUM(F19,F23)</f>
        <v>0.65217391304347827</v>
      </c>
      <c r="G27" s="4">
        <f>G19/SUM(G19,G23)</f>
        <v>0.52046783625730997</v>
      </c>
      <c r="H27" s="4">
        <f>H19/SUM(H19,H23)</f>
        <v>0.56349206349206349</v>
      </c>
      <c r="I27" s="4">
        <f>I19/SUM(I19,I23)</f>
        <v>0.87692307692307692</v>
      </c>
      <c r="K27" s="5">
        <f>AVERAGE(A27:I27)</f>
        <v>0.65699975212657891</v>
      </c>
    </row>
    <row r="28" spans="1:11" x14ac:dyDescent="0.2">
      <c r="A28" s="4">
        <f>SUM(A19,A25)/SUM(A19,A21,A23,A25)</f>
        <v>0.93755013844680801</v>
      </c>
      <c r="B28" s="4">
        <f>SUM(B19,B25)/SUM(B19,B21,B23,B25)</f>
        <v>0.93774056022592212</v>
      </c>
      <c r="C28" s="4">
        <f>SUM(C19,C25)/SUM(C19,C21,C23,C25)</f>
        <v>0.98456988555998459</v>
      </c>
      <c r="D28" s="4">
        <f>SUM(D19,D25)/SUM(D19,D21,D23,D25)</f>
        <v>0.98505558593038089</v>
      </c>
      <c r="E28" s="4">
        <f>SUM(E19,E25)/SUM(E19,E21,E23,E25)</f>
        <v>0.97864583333333333</v>
      </c>
      <c r="F28" s="4">
        <f>SUM(F19,F25)/SUM(F19,F21,F23,F25)</f>
        <v>0.95872865275142316</v>
      </c>
      <c r="G28" s="4">
        <f>SUM(G19,G25)/SUM(G19,G21,G23,G25)</f>
        <v>0.9723143659096708</v>
      </c>
      <c r="H28" s="4">
        <f>SUM(H19,H25)/SUM(H19,H21,H23,H25)</f>
        <v>0.97378592666005948</v>
      </c>
      <c r="I28" s="4">
        <f>SUM(I19,I25)/SUM(I19,I21,I23,I25)</f>
        <v>0.95752704177830705</v>
      </c>
      <c r="K28" s="5">
        <f>AVERAGE(A28:I28)</f>
        <v>0.96510199895509885</v>
      </c>
    </row>
    <row r="29" spans="1:11" x14ac:dyDescent="0.2">
      <c r="E29">
        <f>E17-SUM(E25,E23,E21,E19)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2045-CCDF-CF4A-BF76-65A7AF5C3294}">
  <sheetPr filterMode="1"/>
  <dimension ref="A1:G48"/>
  <sheetViews>
    <sheetView workbookViewId="0">
      <selection activeCell="O46" sqref="O46"/>
    </sheetView>
  </sheetViews>
  <sheetFormatPr baseColWidth="10" defaultRowHeight="16" x14ac:dyDescent="0.2"/>
  <sheetData>
    <row r="1" spans="1:7" ht="19" x14ac:dyDescent="0.25">
      <c r="A1" s="1" t="s">
        <v>15</v>
      </c>
      <c r="C1" s="1" t="s">
        <v>15</v>
      </c>
      <c r="E1" s="1" t="s">
        <v>15</v>
      </c>
      <c r="F1" s="1" t="s">
        <v>15</v>
      </c>
      <c r="G1" s="1" t="s">
        <v>15</v>
      </c>
    </row>
    <row r="2" spans="1:7" ht="19" x14ac:dyDescent="0.25">
      <c r="A2" s="2">
        <v>1861</v>
      </c>
      <c r="B2" s="2">
        <v>1751.5</v>
      </c>
      <c r="C2" s="2">
        <v>1610.5</v>
      </c>
      <c r="E2" s="2">
        <v>1679.5</v>
      </c>
      <c r="F2" s="2">
        <v>1602.5</v>
      </c>
      <c r="G2" s="2">
        <v>1535</v>
      </c>
    </row>
    <row r="3" spans="1:7" ht="19" hidden="1" x14ac:dyDescent="0.25">
      <c r="A3" s="1" t="s">
        <v>16</v>
      </c>
      <c r="B3" s="1" t="s">
        <v>16</v>
      </c>
      <c r="C3" s="1" t="s">
        <v>16</v>
      </c>
      <c r="E3" s="1" t="s">
        <v>16</v>
      </c>
      <c r="F3" s="1" t="s">
        <v>16</v>
      </c>
      <c r="G3" s="1" t="s">
        <v>16</v>
      </c>
    </row>
    <row r="4" spans="1:7" ht="19" x14ac:dyDescent="0.25">
      <c r="A4" s="2">
        <v>1999</v>
      </c>
      <c r="B4" s="2">
        <v>1645.5</v>
      </c>
      <c r="C4" s="2">
        <v>1745</v>
      </c>
      <c r="E4" s="2">
        <v>1524</v>
      </c>
      <c r="F4" s="2">
        <v>1498.5</v>
      </c>
      <c r="G4" s="2">
        <v>1486</v>
      </c>
    </row>
    <row r="5" spans="1:7" ht="19" hidden="1" x14ac:dyDescent="0.25">
      <c r="A5" s="1" t="s">
        <v>17</v>
      </c>
      <c r="B5" s="1" t="s">
        <v>17</v>
      </c>
      <c r="C5" s="1" t="s">
        <v>17</v>
      </c>
      <c r="E5" s="1" t="s">
        <v>17</v>
      </c>
      <c r="F5" s="1" t="s">
        <v>17</v>
      </c>
      <c r="G5" s="1" t="s">
        <v>17</v>
      </c>
    </row>
    <row r="6" spans="1:7" ht="19" x14ac:dyDescent="0.25">
      <c r="A6" s="2">
        <v>2283</v>
      </c>
      <c r="B6" s="2">
        <v>1905.5</v>
      </c>
      <c r="C6" s="2">
        <v>1952</v>
      </c>
      <c r="E6" s="2">
        <v>1498.5</v>
      </c>
      <c r="F6" s="2">
        <v>1539</v>
      </c>
      <c r="G6" s="2">
        <v>1562</v>
      </c>
    </row>
    <row r="7" spans="1:7" ht="19" hidden="1" x14ac:dyDescent="0.25">
      <c r="A7" s="1" t="s">
        <v>18</v>
      </c>
      <c r="B7" s="1" t="s">
        <v>18</v>
      </c>
      <c r="C7" s="1" t="s">
        <v>18</v>
      </c>
      <c r="E7" s="1" t="s">
        <v>18</v>
      </c>
      <c r="F7" s="1" t="s">
        <v>18</v>
      </c>
      <c r="G7" s="1" t="s">
        <v>18</v>
      </c>
    </row>
    <row r="8" spans="1:7" ht="19" x14ac:dyDescent="0.25">
      <c r="A8" s="2">
        <v>2796</v>
      </c>
      <c r="B8" s="2">
        <v>2137</v>
      </c>
      <c r="C8" s="2">
        <v>2291.5</v>
      </c>
      <c r="E8" s="2">
        <v>1769</v>
      </c>
      <c r="F8" s="2">
        <v>1877.5</v>
      </c>
      <c r="G8" s="2">
        <v>1728.5</v>
      </c>
    </row>
    <row r="9" spans="1:7" ht="19" hidden="1" x14ac:dyDescent="0.25">
      <c r="A9" s="1" t="s">
        <v>19</v>
      </c>
      <c r="B9" s="1" t="s">
        <v>19</v>
      </c>
      <c r="C9" s="1" t="s">
        <v>19</v>
      </c>
      <c r="E9" s="1" t="s">
        <v>19</v>
      </c>
      <c r="F9" s="1" t="s">
        <v>19</v>
      </c>
      <c r="G9" s="1" t="s">
        <v>19</v>
      </c>
    </row>
    <row r="10" spans="1:7" ht="19" x14ac:dyDescent="0.25">
      <c r="A10" s="2">
        <v>2960.5</v>
      </c>
      <c r="B10" s="2">
        <v>2333.5</v>
      </c>
      <c r="C10" s="2">
        <v>2238.5</v>
      </c>
      <c r="E10" s="2">
        <v>1971.5</v>
      </c>
      <c r="F10" s="2">
        <v>2050.5</v>
      </c>
      <c r="G10" s="2">
        <v>1830.5</v>
      </c>
    </row>
    <row r="11" spans="1:7" ht="19" hidden="1" x14ac:dyDescent="0.25">
      <c r="A11" s="1" t="s">
        <v>20</v>
      </c>
      <c r="B11" s="1" t="s">
        <v>20</v>
      </c>
      <c r="C11" s="1" t="s">
        <v>20</v>
      </c>
      <c r="E11" s="1" t="s">
        <v>20</v>
      </c>
      <c r="F11" s="1" t="s">
        <v>20</v>
      </c>
      <c r="G11" s="1" t="s">
        <v>20</v>
      </c>
    </row>
    <row r="12" spans="1:7" ht="19" x14ac:dyDescent="0.25">
      <c r="A12" s="2">
        <v>3213</v>
      </c>
      <c r="B12" s="2">
        <v>2606</v>
      </c>
      <c r="C12" s="2">
        <v>2510</v>
      </c>
      <c r="E12" s="2">
        <v>2264</v>
      </c>
      <c r="F12" s="2">
        <v>2417.5</v>
      </c>
      <c r="G12" s="2">
        <v>1989.5</v>
      </c>
    </row>
    <row r="13" spans="1:7" ht="19" hidden="1" x14ac:dyDescent="0.25">
      <c r="A13" s="1" t="s">
        <v>21</v>
      </c>
      <c r="B13" s="1" t="s">
        <v>21</v>
      </c>
      <c r="C13" s="1" t="s">
        <v>21</v>
      </c>
      <c r="E13" s="1" t="s">
        <v>21</v>
      </c>
      <c r="F13" s="1" t="s">
        <v>21</v>
      </c>
      <c r="G13" s="1" t="s">
        <v>21</v>
      </c>
    </row>
    <row r="14" spans="1:7" ht="19" x14ac:dyDescent="0.25">
      <c r="A14" s="2">
        <v>3463</v>
      </c>
      <c r="B14" s="2">
        <v>2823</v>
      </c>
      <c r="C14" s="2">
        <v>2745</v>
      </c>
      <c r="E14" s="2">
        <v>2508.5</v>
      </c>
      <c r="F14" s="2">
        <v>2744.5</v>
      </c>
      <c r="G14" s="2">
        <v>2187.5</v>
      </c>
    </row>
    <row r="15" spans="1:7" ht="19" hidden="1" x14ac:dyDescent="0.25">
      <c r="A15" s="1" t="s">
        <v>22</v>
      </c>
      <c r="B15" s="1" t="s">
        <v>22</v>
      </c>
      <c r="C15" s="1" t="s">
        <v>22</v>
      </c>
      <c r="E15" s="1" t="s">
        <v>22</v>
      </c>
      <c r="F15" s="1" t="s">
        <v>22</v>
      </c>
      <c r="G15" s="1" t="s">
        <v>22</v>
      </c>
    </row>
    <row r="16" spans="1:7" ht="19" x14ac:dyDescent="0.25">
      <c r="A16" s="2">
        <v>3193</v>
      </c>
      <c r="B16" s="2">
        <v>2729</v>
      </c>
      <c r="C16" s="2">
        <v>2692.5</v>
      </c>
      <c r="E16" s="2">
        <v>2419</v>
      </c>
      <c r="F16" s="2">
        <v>2667.5</v>
      </c>
      <c r="G16" s="2">
        <v>2068.5</v>
      </c>
    </row>
    <row r="17" spans="1:7" ht="19" hidden="1" x14ac:dyDescent="0.25">
      <c r="A17" s="1" t="s">
        <v>23</v>
      </c>
      <c r="B17" s="1" t="s">
        <v>23</v>
      </c>
      <c r="C17" s="1" t="s">
        <v>23</v>
      </c>
      <c r="E17" s="1" t="s">
        <v>23</v>
      </c>
      <c r="F17" s="1" t="s">
        <v>23</v>
      </c>
      <c r="G17" s="1" t="s">
        <v>23</v>
      </c>
    </row>
    <row r="18" spans="1:7" ht="19" x14ac:dyDescent="0.25">
      <c r="A18" s="2">
        <v>3596</v>
      </c>
      <c r="B18" s="2">
        <v>2966</v>
      </c>
      <c r="C18" s="2">
        <v>2866</v>
      </c>
      <c r="E18" s="2">
        <v>2873.5</v>
      </c>
      <c r="F18" s="2">
        <v>3098</v>
      </c>
      <c r="G18" s="2">
        <v>2212</v>
      </c>
    </row>
    <row r="19" spans="1:7" ht="19" hidden="1" x14ac:dyDescent="0.25">
      <c r="A19" s="1" t="s">
        <v>24</v>
      </c>
      <c r="B19" s="1" t="s">
        <v>24</v>
      </c>
      <c r="C19" s="1" t="s">
        <v>24</v>
      </c>
      <c r="E19" s="1" t="s">
        <v>24</v>
      </c>
      <c r="F19" s="1" t="s">
        <v>24</v>
      </c>
      <c r="G19" s="1" t="s">
        <v>24</v>
      </c>
    </row>
    <row r="20" spans="1:7" ht="19" x14ac:dyDescent="0.25">
      <c r="A20" s="2">
        <f>2*874.5</f>
        <v>1749</v>
      </c>
      <c r="B20" s="2">
        <f>2*741</f>
        <v>1482</v>
      </c>
      <c r="C20" s="2">
        <f>2*725</f>
        <v>1450</v>
      </c>
      <c r="E20" s="2">
        <f>2*830.5</f>
        <v>1661</v>
      </c>
      <c r="F20" s="2">
        <f>2*894</f>
        <v>1788</v>
      </c>
      <c r="G20" s="2">
        <f>2*578</f>
        <v>1156</v>
      </c>
    </row>
    <row r="21" spans="1:7" ht="19" hidden="1" x14ac:dyDescent="0.25">
      <c r="A21" s="1" t="s">
        <v>25</v>
      </c>
      <c r="B21" s="1" t="s">
        <v>25</v>
      </c>
      <c r="C21" s="1" t="s">
        <v>25</v>
      </c>
      <c r="E21" s="1" t="s">
        <v>25</v>
      </c>
      <c r="F21" s="1" t="s">
        <v>25</v>
      </c>
      <c r="G21" s="1" t="s">
        <v>25</v>
      </c>
    </row>
    <row r="22" spans="1:7" ht="19" x14ac:dyDescent="0.25">
      <c r="A22" s="2">
        <f>14.5*100</f>
        <v>1450</v>
      </c>
      <c r="B22" s="2">
        <f>14*100</f>
        <v>1400</v>
      </c>
      <c r="C22" s="2">
        <f>14*100</f>
        <v>1400</v>
      </c>
      <c r="E22" s="2">
        <f>100*14.5</f>
        <v>1450</v>
      </c>
      <c r="F22" s="2">
        <f>100*16</f>
        <v>1600</v>
      </c>
      <c r="G22" s="2">
        <f>100*13</f>
        <v>1300</v>
      </c>
    </row>
    <row r="23" spans="1:7" ht="19" hidden="1" x14ac:dyDescent="0.25">
      <c r="A23" s="1" t="s">
        <v>26</v>
      </c>
      <c r="B23" s="1" t="s">
        <v>26</v>
      </c>
      <c r="C23" s="1" t="s">
        <v>26</v>
      </c>
      <c r="E23" s="1" t="s">
        <v>26</v>
      </c>
      <c r="F23" s="1" t="s">
        <v>26</v>
      </c>
      <c r="G23" s="1" t="s">
        <v>26</v>
      </c>
    </row>
    <row r="24" spans="1:7" ht="19" x14ac:dyDescent="0.25">
      <c r="A24" s="2">
        <v>3891.5</v>
      </c>
      <c r="B24" s="2">
        <v>2858</v>
      </c>
      <c r="C24" s="2">
        <v>2831.5</v>
      </c>
      <c r="E24" s="2">
        <v>3710.5</v>
      </c>
      <c r="F24" s="2">
        <v>3879.5</v>
      </c>
      <c r="G24" s="2">
        <v>2414.5</v>
      </c>
    </row>
    <row r="25" spans="1:7" ht="19" hidden="1" x14ac:dyDescent="0.25">
      <c r="A25" s="1" t="s">
        <v>27</v>
      </c>
      <c r="B25" s="1" t="s">
        <v>27</v>
      </c>
      <c r="C25" s="1" t="s">
        <v>27</v>
      </c>
      <c r="E25" s="1" t="s">
        <v>27</v>
      </c>
      <c r="F25" s="1" t="s">
        <v>27</v>
      </c>
      <c r="G25" s="1" t="s">
        <v>27</v>
      </c>
    </row>
    <row r="26" spans="1:7" ht="19" x14ac:dyDescent="0.25">
      <c r="A26" s="2">
        <v>3136.5</v>
      </c>
      <c r="B26" s="2">
        <v>2205</v>
      </c>
      <c r="C26" s="2">
        <v>2290</v>
      </c>
      <c r="E26" s="2">
        <v>2606</v>
      </c>
      <c r="F26" s="2">
        <v>2784.5</v>
      </c>
      <c r="G26" s="2">
        <v>1804.5</v>
      </c>
    </row>
    <row r="27" spans="1:7" ht="19" hidden="1" x14ac:dyDescent="0.25">
      <c r="A27" s="1" t="s">
        <v>28</v>
      </c>
      <c r="B27" s="1" t="s">
        <v>28</v>
      </c>
      <c r="C27" s="1" t="s">
        <v>28</v>
      </c>
      <c r="E27" s="1" t="s">
        <v>28</v>
      </c>
      <c r="F27" s="1" t="s">
        <v>28</v>
      </c>
      <c r="G27" s="1" t="s">
        <v>28</v>
      </c>
    </row>
    <row r="28" spans="1:7" ht="19" x14ac:dyDescent="0.25">
      <c r="A28" s="2">
        <v>0</v>
      </c>
      <c r="B28" s="2">
        <v>0</v>
      </c>
      <c r="C28" s="2">
        <v>0</v>
      </c>
      <c r="E28" s="2">
        <v>0</v>
      </c>
      <c r="F28" s="2">
        <v>0</v>
      </c>
      <c r="G28" s="2">
        <v>0</v>
      </c>
    </row>
    <row r="29" spans="1:7" ht="19" hidden="1" x14ac:dyDescent="0.25">
      <c r="A29" s="1" t="s">
        <v>29</v>
      </c>
      <c r="B29" s="1" t="s">
        <v>29</v>
      </c>
      <c r="C29" s="1" t="s">
        <v>29</v>
      </c>
      <c r="E29" s="1" t="s">
        <v>29</v>
      </c>
      <c r="F29" s="1" t="s">
        <v>29</v>
      </c>
      <c r="G29" s="1" t="s">
        <v>29</v>
      </c>
    </row>
    <row r="30" spans="1:7" ht="19" x14ac:dyDescent="0.25">
      <c r="A30" s="2">
        <v>0</v>
      </c>
      <c r="B30" s="2">
        <v>0</v>
      </c>
      <c r="C30" s="2">
        <v>0</v>
      </c>
      <c r="E30" s="2">
        <v>0</v>
      </c>
      <c r="F30" s="2">
        <v>0</v>
      </c>
      <c r="G30" s="2">
        <v>0</v>
      </c>
    </row>
    <row r="31" spans="1:7" ht="19" hidden="1" x14ac:dyDescent="0.25">
      <c r="A31" s="1" t="s">
        <v>30</v>
      </c>
      <c r="B31" s="1" t="s">
        <v>30</v>
      </c>
      <c r="C31" s="1" t="s">
        <v>30</v>
      </c>
      <c r="E31" s="1" t="s">
        <v>30</v>
      </c>
      <c r="F31" s="1" t="s">
        <v>30</v>
      </c>
      <c r="G31" s="1" t="s">
        <v>30</v>
      </c>
    </row>
    <row r="32" spans="1:7" ht="19" x14ac:dyDescent="0.25">
      <c r="A32" s="2">
        <v>0</v>
      </c>
      <c r="B32" s="2">
        <v>0</v>
      </c>
      <c r="C32" s="2">
        <v>0</v>
      </c>
      <c r="E32" s="2">
        <v>0</v>
      </c>
      <c r="F32" s="2">
        <v>0</v>
      </c>
      <c r="G32" s="2">
        <v>0</v>
      </c>
    </row>
    <row r="33" spans="1:7" ht="19" hidden="1" x14ac:dyDescent="0.25">
      <c r="A33" s="1" t="s">
        <v>31</v>
      </c>
      <c r="B33" s="1" t="s">
        <v>31</v>
      </c>
      <c r="C33" s="1" t="s">
        <v>31</v>
      </c>
      <c r="E33" s="1" t="s">
        <v>31</v>
      </c>
      <c r="F33" s="1" t="s">
        <v>31</v>
      </c>
      <c r="G33" s="1" t="s">
        <v>31</v>
      </c>
    </row>
    <row r="34" spans="1:7" ht="19" x14ac:dyDescent="0.25">
      <c r="A34" s="2">
        <v>4</v>
      </c>
      <c r="B34" s="2">
        <v>4.5</v>
      </c>
      <c r="C34" s="2">
        <v>3</v>
      </c>
      <c r="E34" s="2">
        <v>9</v>
      </c>
      <c r="F34" s="2">
        <v>5.5</v>
      </c>
      <c r="G34" s="2">
        <v>5</v>
      </c>
    </row>
    <row r="35" spans="1:7" ht="19" hidden="1" x14ac:dyDescent="0.25">
      <c r="A35" s="1" t="s">
        <v>32</v>
      </c>
      <c r="B35" s="1" t="s">
        <v>32</v>
      </c>
      <c r="C35" s="1" t="s">
        <v>32</v>
      </c>
      <c r="E35" s="1" t="s">
        <v>32</v>
      </c>
      <c r="F35" s="1" t="s">
        <v>32</v>
      </c>
      <c r="G35" s="1" t="s">
        <v>32</v>
      </c>
    </row>
    <row r="36" spans="1:7" ht="19" x14ac:dyDescent="0.25">
      <c r="A36" s="2">
        <v>0</v>
      </c>
      <c r="B36" s="2">
        <v>0</v>
      </c>
      <c r="C36" s="2">
        <v>0</v>
      </c>
      <c r="E36" s="2">
        <v>0</v>
      </c>
      <c r="F36" s="2">
        <v>0</v>
      </c>
      <c r="G36" s="2">
        <v>0</v>
      </c>
    </row>
    <row r="37" spans="1:7" ht="19" hidden="1" x14ac:dyDescent="0.25">
      <c r="A37" s="1" t="s">
        <v>33</v>
      </c>
      <c r="B37" s="1" t="s">
        <v>33</v>
      </c>
      <c r="C37" s="1" t="s">
        <v>33</v>
      </c>
      <c r="E37" s="1" t="s">
        <v>33</v>
      </c>
      <c r="F37" s="1" t="s">
        <v>33</v>
      </c>
      <c r="G37" s="1" t="s">
        <v>33</v>
      </c>
    </row>
    <row r="38" spans="1:7" ht="19" x14ac:dyDescent="0.25">
      <c r="A38" s="2">
        <v>4</v>
      </c>
      <c r="B38" s="2">
        <v>4.5</v>
      </c>
      <c r="C38" s="2">
        <v>3</v>
      </c>
      <c r="E38" s="2">
        <v>9</v>
      </c>
      <c r="F38" s="2">
        <v>5.5</v>
      </c>
      <c r="G38" s="2">
        <v>5</v>
      </c>
    </row>
    <row r="39" spans="1:7" ht="19" hidden="1" x14ac:dyDescent="0.25">
      <c r="A39" s="1" t="s">
        <v>34</v>
      </c>
      <c r="B39" s="1" t="s">
        <v>34</v>
      </c>
      <c r="C39" s="1" t="s">
        <v>34</v>
      </c>
      <c r="E39" s="1" t="s">
        <v>34</v>
      </c>
      <c r="F39" s="1" t="s">
        <v>34</v>
      </c>
      <c r="G39" s="1" t="s">
        <v>34</v>
      </c>
    </row>
    <row r="40" spans="1:7" ht="19" x14ac:dyDescent="0.25">
      <c r="A40" s="2">
        <v>0</v>
      </c>
      <c r="B40" s="2">
        <v>0</v>
      </c>
      <c r="C40" s="2">
        <v>0</v>
      </c>
      <c r="E40" s="2">
        <v>0</v>
      </c>
      <c r="F40" s="2">
        <v>0</v>
      </c>
      <c r="G40" s="2">
        <v>0</v>
      </c>
    </row>
    <row r="41" spans="1:7" ht="19" hidden="1" x14ac:dyDescent="0.25">
      <c r="A41" s="1" t="s">
        <v>35</v>
      </c>
      <c r="B41" s="1" t="s">
        <v>35</v>
      </c>
      <c r="C41" s="1" t="s">
        <v>35</v>
      </c>
      <c r="E41" s="1" t="s">
        <v>35</v>
      </c>
      <c r="F41" s="1" t="s">
        <v>35</v>
      </c>
      <c r="G41" s="1" t="s">
        <v>35</v>
      </c>
    </row>
    <row r="42" spans="1:7" ht="19" x14ac:dyDescent="0.25">
      <c r="A42" s="2">
        <v>1</v>
      </c>
      <c r="B42" s="2">
        <v>1</v>
      </c>
      <c r="C42" s="2">
        <v>1</v>
      </c>
      <c r="E42" s="2">
        <v>1</v>
      </c>
      <c r="F42" s="2">
        <v>1</v>
      </c>
      <c r="G42" s="2">
        <v>1</v>
      </c>
    </row>
    <row r="43" spans="1:7" ht="19" hidden="1" x14ac:dyDescent="0.25">
      <c r="A43" s="1" t="s">
        <v>36</v>
      </c>
      <c r="B43" s="1" t="s">
        <v>36</v>
      </c>
      <c r="C43" s="1" t="s">
        <v>36</v>
      </c>
      <c r="E43" s="1" t="s">
        <v>36</v>
      </c>
      <c r="F43" s="1" t="s">
        <v>36</v>
      </c>
      <c r="G43" s="1" t="s">
        <v>36</v>
      </c>
    </row>
    <row r="44" spans="1:7" ht="19" x14ac:dyDescent="0.25">
      <c r="A44" s="2">
        <v>1</v>
      </c>
      <c r="B44" s="2">
        <v>1</v>
      </c>
      <c r="C44" s="2">
        <v>1</v>
      </c>
      <c r="E44" s="2">
        <v>1</v>
      </c>
      <c r="F44" s="2">
        <v>1</v>
      </c>
      <c r="G44" s="2">
        <v>1</v>
      </c>
    </row>
    <row r="45" spans="1:7" ht="19" hidden="1" x14ac:dyDescent="0.25">
      <c r="A45" s="1" t="s">
        <v>37</v>
      </c>
      <c r="B45" s="1" t="s">
        <v>37</v>
      </c>
      <c r="C45" s="1" t="s">
        <v>37</v>
      </c>
      <c r="E45" s="1" t="s">
        <v>37</v>
      </c>
      <c r="F45" s="1" t="s">
        <v>37</v>
      </c>
      <c r="G45" s="1" t="s">
        <v>37</v>
      </c>
    </row>
    <row r="46" spans="1:7" ht="19" x14ac:dyDescent="0.25">
      <c r="A46" s="2">
        <v>0</v>
      </c>
      <c r="B46" s="2">
        <v>0</v>
      </c>
      <c r="C46" s="2">
        <v>0</v>
      </c>
      <c r="E46" s="2">
        <v>0</v>
      </c>
      <c r="F46" s="2">
        <v>0</v>
      </c>
      <c r="G46" s="2">
        <v>0</v>
      </c>
    </row>
    <row r="47" spans="1:7" ht="19" hidden="1" x14ac:dyDescent="0.25">
      <c r="A47" s="1" t="s">
        <v>38</v>
      </c>
      <c r="B47" s="1" t="s">
        <v>38</v>
      </c>
      <c r="C47" s="1" t="s">
        <v>38</v>
      </c>
      <c r="E47" s="1" t="s">
        <v>38</v>
      </c>
      <c r="F47" s="1" t="s">
        <v>38</v>
      </c>
      <c r="G47" s="1" t="s">
        <v>38</v>
      </c>
    </row>
    <row r="48" spans="1:7" ht="19" x14ac:dyDescent="0.25">
      <c r="A48" s="2">
        <v>0</v>
      </c>
      <c r="B48" s="2">
        <v>0</v>
      </c>
      <c r="C48" s="2">
        <v>0</v>
      </c>
      <c r="E48" s="2">
        <v>0</v>
      </c>
      <c r="F48" s="2">
        <v>0</v>
      </c>
      <c r="G48" s="2">
        <v>0</v>
      </c>
    </row>
  </sheetData>
  <autoFilter ref="A1:G48" xr:uid="{DC972045-CCDF-CF4A-BF76-65A7AF5C3294}">
    <filterColumn colId="0">
      <customFilters>
        <customFilter operator="greaterThanOrEqual" val="0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2023-05-09T14:08:46Z</dcterms:created>
  <dcterms:modified xsi:type="dcterms:W3CDTF">2023-05-11T13:39:05Z</dcterms:modified>
</cp:coreProperties>
</file>