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D756021E-0516-9641-9D66-D1AC31EB2055}" xr6:coauthVersionLast="47" xr6:coauthVersionMax="47" xr10:uidLastSave="{00000000-0000-0000-0000-000000000000}"/>
  <bookViews>
    <workbookView xWindow="1100" yWindow="820" windowWidth="28040" windowHeight="17440" xr2:uid="{3F20F03A-B699-2B49-A606-7D9A1528DE7B}"/>
  </bookViews>
  <sheets>
    <sheet name="Model" sheetId="1" r:id="rId1"/>
    <sheet name="Sheet3" sheetId="3" r:id="rId2"/>
    <sheet name="Mai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E19" i="3"/>
  <c r="F19" i="3"/>
  <c r="G19" i="3"/>
  <c r="H19" i="3"/>
  <c r="I19" i="3"/>
  <c r="J19" i="3"/>
  <c r="K19" i="3"/>
  <c r="L19" i="3"/>
  <c r="M19" i="3"/>
  <c r="N19" i="3"/>
  <c r="C19" i="3"/>
  <c r="M3" i="1"/>
  <c r="L3" i="1"/>
  <c r="E6" i="1"/>
  <c r="E5" i="1"/>
  <c r="C18" i="2"/>
  <c r="C17" i="2"/>
  <c r="C14" i="2"/>
  <c r="C13" i="2"/>
  <c r="C12" i="2"/>
  <c r="C10" i="2"/>
</calcChain>
</file>

<file path=xl/sharedStrings.xml><?xml version="1.0" encoding="utf-8"?>
<sst xmlns="http://schemas.openxmlformats.org/spreadsheetml/2006/main" count="507" uniqueCount="165">
  <si>
    <t>P&amp;L GAAP</t>
  </si>
  <si>
    <t>Selling, General, &amp; Administrative</t>
  </si>
  <si>
    <t>Research &amp; Development</t>
  </si>
  <si>
    <t>Interest &amp; Other Income, Net</t>
  </si>
  <si>
    <t>Interest Expense</t>
  </si>
  <si>
    <t>Income from Equity Method Investment</t>
  </si>
  <si>
    <t xml:space="preserve">Merger Expenses </t>
  </si>
  <si>
    <t>Gain from Fair Value of Warrants</t>
  </si>
  <si>
    <t>Extinguishment of Convertible Notes</t>
  </si>
  <si>
    <t>FY2020</t>
  </si>
  <si>
    <t>FY2021</t>
  </si>
  <si>
    <t>FY2022</t>
  </si>
  <si>
    <t>Income Tax Expense</t>
  </si>
  <si>
    <t>Net Loss</t>
  </si>
  <si>
    <t>Deconsolidation of Subsidiary</t>
  </si>
  <si>
    <t>Consolidated Balance Sheets</t>
  </si>
  <si>
    <t>Assets</t>
  </si>
  <si>
    <t>Current Assets</t>
  </si>
  <si>
    <t>Cash &amp; Cash Equivalents</t>
  </si>
  <si>
    <t>Short-term Investments</t>
  </si>
  <si>
    <t>Restricted Cash</t>
  </si>
  <si>
    <t>Other Receivables</t>
  </si>
  <si>
    <t>Prepaid Expenses &amp; Other Current Assets</t>
  </si>
  <si>
    <t>Property &amp; Equipment, Net</t>
  </si>
  <si>
    <t>Operating Lease Right-of-use Assets</t>
  </si>
  <si>
    <t>Equity Method Investment</t>
  </si>
  <si>
    <t>Intangible Assets</t>
  </si>
  <si>
    <t>Goodwill</t>
  </si>
  <si>
    <t>Other Non-current Assets</t>
  </si>
  <si>
    <t>Current Liabilities</t>
  </si>
  <si>
    <t>Operating Lease Liabilities, Current</t>
  </si>
  <si>
    <t>Accrued Expenses &amp; Other Liabilities, Current</t>
  </si>
  <si>
    <t>Stock Repurchase Liability</t>
  </si>
  <si>
    <t xml:space="preserve">Warrant Liability </t>
  </si>
  <si>
    <t>Other Non-current Liabilities</t>
  </si>
  <si>
    <t>Common Stock</t>
  </si>
  <si>
    <t>APIC</t>
  </si>
  <si>
    <t>Accumulated Deficit</t>
  </si>
  <si>
    <t>Accumulated Other Comprehensive Loss</t>
  </si>
  <si>
    <t>Total Stockholders' Equity</t>
  </si>
  <si>
    <t>Total Liabilities &amp; Stockholders' Equity</t>
  </si>
  <si>
    <t>1Q2022</t>
  </si>
  <si>
    <t>2Q2022</t>
  </si>
  <si>
    <t>3Q2022</t>
  </si>
  <si>
    <t xml:space="preserve">4Q2022 </t>
  </si>
  <si>
    <t>1Q2023</t>
  </si>
  <si>
    <t>2Q2023</t>
  </si>
  <si>
    <t>Operating Lease Liabilities, Net of Current Portion</t>
  </si>
  <si>
    <t>Accounts Payable, Current</t>
  </si>
  <si>
    <t>Earnout Shares Liability</t>
  </si>
  <si>
    <t>Shares Outstanding</t>
  </si>
  <si>
    <t xml:space="preserve">Liabilities </t>
  </si>
  <si>
    <t>Stockholders' Equity</t>
  </si>
  <si>
    <t>Pilot Cost</t>
  </si>
  <si>
    <t>Range</t>
  </si>
  <si>
    <t>Average Flight Distance</t>
  </si>
  <si>
    <t>Assume 12mi one way, return to hub for next passenger</t>
  </si>
  <si>
    <t>Fare ($) per mile</t>
  </si>
  <si>
    <t>Average Fare per Trip</t>
  </si>
  <si>
    <t>Assume 120mph average</t>
  </si>
  <si>
    <t>Flying time (minutes)</t>
  </si>
  <si>
    <t>Standby time</t>
  </si>
  <si>
    <t>Total time</t>
  </si>
  <si>
    <t>Allowable Hours (Monthly)</t>
  </si>
  <si>
    <t>Allowable Trips</t>
  </si>
  <si>
    <t>Monthly Fares</t>
  </si>
  <si>
    <t>S4</t>
  </si>
  <si>
    <t>Model</t>
  </si>
  <si>
    <t>fiscalDateEnding</t>
  </si>
  <si>
    <t>reportedCurrency</t>
  </si>
  <si>
    <t>cashAndCashEquivalentsAtCarryingValue</t>
  </si>
  <si>
    <t>cashAndShortTermInvestments</t>
  </si>
  <si>
    <t>inventory</t>
  </si>
  <si>
    <t>currentNetReceivables</t>
  </si>
  <si>
    <t>totalNonCurrentAssets</t>
  </si>
  <si>
    <t>intangibleAssetsExcludingGoodwill</t>
  </si>
  <si>
    <t>goodwill</t>
  </si>
  <si>
    <t>investments</t>
  </si>
  <si>
    <t>longTermInvestments</t>
  </si>
  <si>
    <t>shortTermInvestments</t>
  </si>
  <si>
    <t>otherCurrentAssets</t>
  </si>
  <si>
    <t>otherNonCurrentAssets</t>
  </si>
  <si>
    <t>totalLiabilities</t>
  </si>
  <si>
    <t>totalCurrentLiabilities</t>
  </si>
  <si>
    <t>currentAccountsPayable</t>
  </si>
  <si>
    <t>deferredRevenue</t>
  </si>
  <si>
    <t>currentDebt</t>
  </si>
  <si>
    <t>shortTermDebt</t>
  </si>
  <si>
    <t>totalNonCurrentLiabilities</t>
  </si>
  <si>
    <t>capitalLeaseObligations</t>
  </si>
  <si>
    <t>longTermDebt</t>
  </si>
  <si>
    <t>currentLongTermDebt</t>
  </si>
  <si>
    <t>longTermDebtNoncurrent</t>
  </si>
  <si>
    <t>shortLongTermDebtTotal</t>
  </si>
  <si>
    <t>otherCurrentLiabilities</t>
  </si>
  <si>
    <t>otherNonCurrentLiabilities</t>
  </si>
  <si>
    <t>totalShareholderEquity</t>
  </si>
  <si>
    <t>treasuryStock</t>
  </si>
  <si>
    <t>retainedEarnings</t>
  </si>
  <si>
    <t>commonStock</t>
  </si>
  <si>
    <t>commonStockSharesOutstanding</t>
  </si>
  <si>
    <t>USD</t>
  </si>
  <si>
    <t/>
  </si>
  <si>
    <t>grossProfit</t>
  </si>
  <si>
    <t>operatingIncome</t>
  </si>
  <si>
    <t>sellingGeneralAndAdministrative</t>
  </si>
  <si>
    <t>researchAndDevelopment</t>
  </si>
  <si>
    <t>investmentIncomeNet</t>
  </si>
  <si>
    <t>netInterestIncome</t>
  </si>
  <si>
    <t>interestIncome</t>
  </si>
  <si>
    <t>interestExpense</t>
  </si>
  <si>
    <t>nonInterestIncome</t>
  </si>
  <si>
    <t>otherNonOperatingIncome</t>
  </si>
  <si>
    <t>depreciation</t>
  </si>
  <si>
    <t>depreciationAndAmortization</t>
  </si>
  <si>
    <t>incomeBeforeTax</t>
  </si>
  <si>
    <t>incomeTaxExpense</t>
  </si>
  <si>
    <t>interestAndDebtExpense</t>
  </si>
  <si>
    <t>netIncomeFromContinuingOperations</t>
  </si>
  <si>
    <t>comprehensiveIncomeNetOfTax</t>
  </si>
  <si>
    <t>ebit</t>
  </si>
  <si>
    <t>ebitda</t>
  </si>
  <si>
    <t>netIncome</t>
  </si>
  <si>
    <t>operatingCashflow</t>
  </si>
  <si>
    <t>paymentsForOperatingActivities</t>
  </si>
  <si>
    <t>proceedsFromOperatingActivities</t>
  </si>
  <si>
    <t>changeInOperatingLiabilities</t>
  </si>
  <si>
    <t>changeInOperatingAssets</t>
  </si>
  <si>
    <t>depreciationDepletionAndAmortization</t>
  </si>
  <si>
    <t>capitalExpenditures</t>
  </si>
  <si>
    <t>changeInReceivables</t>
  </si>
  <si>
    <t>changeInInventory</t>
  </si>
  <si>
    <t>profitLoss</t>
  </si>
  <si>
    <t>cashflowFromInvestment</t>
  </si>
  <si>
    <t>cashflowFromFinancing</t>
  </si>
  <si>
    <t>proceedsFromRepaymentsOfShortTermDebt</t>
  </si>
  <si>
    <t>paymentsForRepurchaseOfCommonStock</t>
  </si>
  <si>
    <t>paymentsForRepurchaseOfEquity</t>
  </si>
  <si>
    <t>paymentsForRepurchaseOfPreferredStock</t>
  </si>
  <si>
    <t>dividendPayout</t>
  </si>
  <si>
    <t>dividendPayoutCommonStock</t>
  </si>
  <si>
    <t>dividendPayoutPreferredStock</t>
  </si>
  <si>
    <t>proceedsFromIssuanceOfCommonStock</t>
  </si>
  <si>
    <t>proceedsFromIssuanceOfLongTermDebtAndCapitalSecuritiesNet</t>
  </si>
  <si>
    <t>proceedsFromIssuanceOfPreferredStock</t>
  </si>
  <si>
    <t>proceedsFromRepurchaseOfEquity</t>
  </si>
  <si>
    <t>proceedsFromSaleOfTreasuryStock</t>
  </si>
  <si>
    <t>changeInCashAndCashEquivalents</t>
  </si>
  <si>
    <t>changeInExchangeRate</t>
  </si>
  <si>
    <t>2Q2020</t>
  </si>
  <si>
    <t>3Q2020</t>
  </si>
  <si>
    <t>4Q2020</t>
  </si>
  <si>
    <t>1Q2021</t>
  </si>
  <si>
    <t>2Q2021</t>
  </si>
  <si>
    <t>3Q2021</t>
  </si>
  <si>
    <t>4Q2021</t>
  </si>
  <si>
    <t>4Q2022</t>
  </si>
  <si>
    <t>Joby Aviation Inc.</t>
  </si>
  <si>
    <t>NASDAQ: (JOBY)</t>
  </si>
  <si>
    <t>Accumulated Depreciation &amp; Amortization</t>
  </si>
  <si>
    <t>Total Revenues</t>
  </si>
  <si>
    <t>Cost of Goods Sold</t>
  </si>
  <si>
    <t>$ in Thousands</t>
  </si>
  <si>
    <t xml:space="preserve">Net Income </t>
  </si>
  <si>
    <t>Total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</si>
</sst>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quotePrefix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6625775-163A-EF4E-BBEF-62D49CE826E6}">
  <we:reference id="wa200001365" version="2.0.0.0" store="en-US" storeType="OMEX"/>
  <we:alternateReferences>
    <we:reference id="WA200001365" version="2.0.0.0" store="WA20000136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_xldudf_ALPHAVANTAGE_EQUITYQUOTE</we:customFunctionIds>
        <we:customFunctionIds>_xldudf_ALPHAVANTAGE_EQUITYTIMESERIES</we:customFunctionIds>
        <we:customFunctionIds>_xldudf_ALPHAVANTAGE_EXCHANGERATE</we:customFunctionIds>
        <we:customFunctionIds>_xldudf_ALPHAVANTAGE_EXCHANGERATEUPDATING</we:customFunctionIds>
        <we:customFunctionIds>_xldudf_ALPHAVANTAGE_EXCHANGERATESERIES</we:customFunctionIds>
        <we:customFunctionIds>_xldudf_ALPHAVANTAGE_EXCHANGERATESERIESUPDATING</we:customFunctionIds>
        <we:customFunctionIds>_xldudf_ALPHAVANTAGE_TECHNICALINDICATOR</we:customFunctionIds>
        <we:customFunctionIds>_xldudf_ALPHAVANTAGE_SYMBOLSEARCH</we:customFunctionIds>
        <we:customFunctionIds>_xldudf_ALPHAVANTAGE_COMMODITYTIMESERIES</we:customFunctionIds>
        <we:customFunctionIds>_xldudf_ALPHAVANTAGE_AVAILABLECRYPTOCURRENCIES</we:customFunctionIds>
        <we:customFunctionIds>_xldudf_ALPHAVANTAGE_AVAILABLEPHYSICALCURRENCIES</we:customFunctionIds>
        <we:customFunctionIds>_xldudf_ALPHAVANTAGE_COMPANYOVERVIEW</we:customFunctionIds>
        <we:customFunctionIds>_xldudf_ALPHAVANTAGE_COMPANYEARNINGS</we:customFunctionIds>
        <we:customFunctionIds>_xldudf_ALPHAVANTAGE_COMPANYFILINGS</we:customFunctionIds>
        <we:customFunctionIds>_xldudf_ALPHAVANTAGE_LISTINGSTATUS</we:customFunctionIds>
        <we:customFunctionIds>_xldudf_ALPHAVANTAGE_EARNINGSCALENDAR</we:customFunctionIds>
        <we:customFunctionIds>_xldudf_ALPHAVANTAGE_ECONOMICINDICATOR</we:customFunctionIds>
        <we:customFunctionIds>_xldudf_ALPHAVANTAGE_TREASURYYIELD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3DD3-82ED-D14C-A0B4-E3572765CA67}">
  <dimension ref="A2:M60"/>
  <sheetViews>
    <sheetView tabSelected="1" workbookViewId="0">
      <pane xSplit="1" ySplit="3" topLeftCell="B5" activePane="bottomRight" state="frozen"/>
      <selection pane="topRight" activeCell="B1" sqref="B1"/>
      <selection pane="bottomLeft" activeCell="A4" sqref="A4"/>
      <selection pane="bottomRight" activeCell="B39" sqref="B39"/>
    </sheetView>
  </sheetViews>
  <sheetFormatPr baseColWidth="10" defaultRowHeight="16" x14ac:dyDescent="0.2"/>
  <cols>
    <col min="1" max="1" width="21.6640625" customWidth="1"/>
  </cols>
  <sheetData>
    <row r="2" spans="1:13" x14ac:dyDescent="0.2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K2" t="s">
        <v>9</v>
      </c>
      <c r="L2" t="s">
        <v>10</v>
      </c>
      <c r="M2" t="s">
        <v>11</v>
      </c>
    </row>
    <row r="3" spans="1:13" x14ac:dyDescent="0.2">
      <c r="A3" t="s">
        <v>0</v>
      </c>
      <c r="K3">
        <v>2020</v>
      </c>
      <c r="L3">
        <f>K3+1</f>
        <v>2021</v>
      </c>
      <c r="M3">
        <f>L3+1</f>
        <v>2022</v>
      </c>
    </row>
    <row r="5" spans="1:13" x14ac:dyDescent="0.2">
      <c r="A5" t="s">
        <v>2</v>
      </c>
      <c r="B5" s="4">
        <v>72071</v>
      </c>
      <c r="C5" s="4">
        <v>74205</v>
      </c>
      <c r="D5" s="4">
        <v>73870</v>
      </c>
      <c r="E5">
        <f>M5-D5-C5-B5</f>
        <v>76135</v>
      </c>
      <c r="F5" s="4">
        <v>75518</v>
      </c>
      <c r="G5" s="4">
        <v>88849</v>
      </c>
      <c r="K5" s="4">
        <v>108741</v>
      </c>
      <c r="L5" s="4">
        <v>197568</v>
      </c>
      <c r="M5" s="4">
        <v>296281</v>
      </c>
    </row>
    <row r="6" spans="1:13" x14ac:dyDescent="0.2">
      <c r="A6" t="s">
        <v>1</v>
      </c>
      <c r="B6" s="4">
        <v>22272</v>
      </c>
      <c r="C6" s="4">
        <v>25177</v>
      </c>
      <c r="D6" s="4">
        <v>23251</v>
      </c>
      <c r="E6">
        <f>M6-D6-C6-B6</f>
        <v>25222</v>
      </c>
      <c r="F6" s="4">
        <v>24198</v>
      </c>
      <c r="G6" s="4">
        <v>27120</v>
      </c>
      <c r="K6" s="4">
        <v>23495</v>
      </c>
      <c r="L6" s="4">
        <v>61521</v>
      </c>
      <c r="M6" s="4">
        <v>95922</v>
      </c>
    </row>
    <row r="8" spans="1:13" x14ac:dyDescent="0.2">
      <c r="A8" t="s">
        <v>3</v>
      </c>
      <c r="B8" s="4">
        <v>757</v>
      </c>
      <c r="C8" s="4">
        <v>2554</v>
      </c>
      <c r="D8" s="4">
        <v>5395</v>
      </c>
      <c r="F8" s="4">
        <v>8400</v>
      </c>
      <c r="G8" s="4">
        <v>10683</v>
      </c>
      <c r="K8" s="4">
        <v>5649</v>
      </c>
      <c r="L8" s="4">
        <v>1148</v>
      </c>
      <c r="M8" s="4">
        <v>16905</v>
      </c>
    </row>
    <row r="9" spans="1:13" x14ac:dyDescent="0.2">
      <c r="A9" t="s">
        <v>4</v>
      </c>
      <c r="B9" s="4"/>
      <c r="C9" s="4"/>
      <c r="D9" s="4">
        <v>-35</v>
      </c>
      <c r="F9" s="4"/>
      <c r="G9" s="4"/>
      <c r="K9" s="4">
        <v>-249</v>
      </c>
      <c r="L9" s="4">
        <v>-2426</v>
      </c>
      <c r="M9" s="4">
        <v>-118</v>
      </c>
    </row>
    <row r="10" spans="1:13" x14ac:dyDescent="0.2">
      <c r="A10" t="s">
        <v>5</v>
      </c>
      <c r="B10" s="4">
        <v>14458</v>
      </c>
      <c r="C10" s="4">
        <v>4581</v>
      </c>
      <c r="D10" s="4"/>
      <c r="F10" s="4"/>
      <c r="G10" s="4"/>
      <c r="K10" s="4">
        <v>5799</v>
      </c>
      <c r="L10" s="4">
        <v>29405</v>
      </c>
      <c r="M10" s="4">
        <v>19463</v>
      </c>
    </row>
    <row r="11" spans="1:13" x14ac:dyDescent="0.2">
      <c r="A11" t="s">
        <v>6</v>
      </c>
      <c r="B11" s="4"/>
      <c r="C11" s="4"/>
      <c r="D11" s="4"/>
      <c r="F11" s="4"/>
      <c r="G11" s="4"/>
      <c r="K11" s="4"/>
      <c r="L11" s="4">
        <v>-9087</v>
      </c>
      <c r="M11" s="4"/>
    </row>
    <row r="12" spans="1:13" x14ac:dyDescent="0.2">
      <c r="A12" t="s">
        <v>14</v>
      </c>
      <c r="B12" s="4"/>
      <c r="C12" s="4"/>
      <c r="D12" s="4"/>
      <c r="F12" s="4"/>
      <c r="G12" s="4"/>
      <c r="K12" s="4">
        <v>6904</v>
      </c>
      <c r="L12" s="4"/>
      <c r="M12" s="4"/>
    </row>
    <row r="13" spans="1:13" x14ac:dyDescent="0.2">
      <c r="A13" t="s">
        <v>7</v>
      </c>
      <c r="B13" s="4">
        <v>16814</v>
      </c>
      <c r="C13" s="4">
        <v>42698</v>
      </c>
      <c r="D13" s="4">
        <v>12560</v>
      </c>
      <c r="F13" s="4">
        <v>-22043</v>
      </c>
      <c r="G13" s="4">
        <v>-180737</v>
      </c>
      <c r="K13" s="4"/>
      <c r="L13" s="4">
        <v>49853</v>
      </c>
      <c r="M13" s="4">
        <v>98002</v>
      </c>
    </row>
    <row r="14" spans="1:13" x14ac:dyDescent="0.2">
      <c r="A14" t="s">
        <v>8</v>
      </c>
      <c r="B14" s="4"/>
      <c r="C14" s="4"/>
      <c r="D14" s="4"/>
      <c r="F14" s="4"/>
      <c r="G14" s="4"/>
      <c r="K14" s="4"/>
      <c r="L14" s="4">
        <v>-665</v>
      </c>
      <c r="M14" s="4"/>
    </row>
    <row r="16" spans="1:13" x14ac:dyDescent="0.2">
      <c r="A16" t="s">
        <v>12</v>
      </c>
      <c r="B16" s="4">
        <v>5</v>
      </c>
      <c r="C16" s="4">
        <v>25</v>
      </c>
      <c r="D16" s="4">
        <v>5</v>
      </c>
      <c r="F16" s="4">
        <v>24</v>
      </c>
      <c r="G16" s="4">
        <v>56</v>
      </c>
      <c r="K16" s="4">
        <v>31</v>
      </c>
      <c r="L16" s="4">
        <v>-10537</v>
      </c>
      <c r="M16" s="4">
        <v>92</v>
      </c>
    </row>
    <row r="18" spans="1:13" x14ac:dyDescent="0.2">
      <c r="A18" t="s">
        <v>13</v>
      </c>
      <c r="B18" s="4">
        <v>-62319</v>
      </c>
      <c r="C18" s="4">
        <v>-49574</v>
      </c>
      <c r="D18" s="4">
        <v>-79206</v>
      </c>
      <c r="F18" s="4">
        <v>-113359</v>
      </c>
      <c r="G18" s="4">
        <v>-286079</v>
      </c>
      <c r="K18" s="4">
        <v>-114164</v>
      </c>
      <c r="L18" s="4">
        <v>-180324</v>
      </c>
      <c r="M18" s="4">
        <v>-258043</v>
      </c>
    </row>
    <row r="20" spans="1:13" x14ac:dyDescent="0.2">
      <c r="A20" t="s">
        <v>50</v>
      </c>
      <c r="B20" s="4">
        <v>579090606</v>
      </c>
      <c r="C20" s="4">
        <v>581265924</v>
      </c>
      <c r="D20" s="4">
        <v>583970409</v>
      </c>
      <c r="F20" s="4">
        <v>605184671</v>
      </c>
      <c r="G20" s="4">
        <v>636679165</v>
      </c>
    </row>
    <row r="22" spans="1:13" x14ac:dyDescent="0.2">
      <c r="A22" s="1" t="s">
        <v>15</v>
      </c>
    </row>
    <row r="24" spans="1:13" x14ac:dyDescent="0.2">
      <c r="A24" s="1" t="s">
        <v>16</v>
      </c>
    </row>
    <row r="25" spans="1:13" x14ac:dyDescent="0.2">
      <c r="A25" s="1" t="s">
        <v>17</v>
      </c>
    </row>
    <row r="26" spans="1:13" x14ac:dyDescent="0.2">
      <c r="A26" t="s">
        <v>18</v>
      </c>
      <c r="G26" s="4">
        <v>382673</v>
      </c>
      <c r="L26" s="4">
        <v>955563</v>
      </c>
      <c r="M26" s="4">
        <v>146101</v>
      </c>
    </row>
    <row r="27" spans="1:13" x14ac:dyDescent="0.2">
      <c r="A27" t="s">
        <v>19</v>
      </c>
      <c r="G27" s="4">
        <v>812093</v>
      </c>
      <c r="L27" s="4">
        <v>343248</v>
      </c>
      <c r="M27" s="4">
        <v>910692</v>
      </c>
    </row>
    <row r="29" spans="1:13" x14ac:dyDescent="0.2">
      <c r="A29" t="s">
        <v>20</v>
      </c>
      <c r="L29" s="4"/>
      <c r="M29" s="4">
        <v>3204</v>
      </c>
    </row>
    <row r="30" spans="1:13" x14ac:dyDescent="0.2">
      <c r="A30" t="s">
        <v>21</v>
      </c>
      <c r="G30" s="4">
        <v>9638</v>
      </c>
      <c r="L30" s="4">
        <v>2315</v>
      </c>
      <c r="M30" s="4">
        <v>4021</v>
      </c>
    </row>
    <row r="31" spans="1:13" x14ac:dyDescent="0.2">
      <c r="A31" t="s">
        <v>22</v>
      </c>
      <c r="G31" s="4">
        <v>20347</v>
      </c>
      <c r="L31" s="4">
        <v>17416</v>
      </c>
      <c r="M31" s="4">
        <v>20160</v>
      </c>
    </row>
    <row r="33" spans="1:13" x14ac:dyDescent="0.2">
      <c r="A33" t="s">
        <v>23</v>
      </c>
      <c r="G33" s="4">
        <v>92959</v>
      </c>
      <c r="L33" s="4">
        <v>53155</v>
      </c>
      <c r="M33" s="4">
        <v>92103</v>
      </c>
    </row>
    <row r="34" spans="1:13" x14ac:dyDescent="0.2">
      <c r="A34" t="s">
        <v>24</v>
      </c>
      <c r="G34" s="4">
        <v>23563</v>
      </c>
      <c r="L34" s="4"/>
      <c r="M34" s="4">
        <v>25149</v>
      </c>
    </row>
    <row r="35" spans="1:13" x14ac:dyDescent="0.2">
      <c r="A35" t="s">
        <v>20</v>
      </c>
      <c r="G35" s="4">
        <v>762</v>
      </c>
      <c r="L35" s="4">
        <v>762</v>
      </c>
      <c r="M35" s="4">
        <v>762</v>
      </c>
    </row>
    <row r="36" spans="1:13" x14ac:dyDescent="0.2">
      <c r="A36" t="s">
        <v>25</v>
      </c>
      <c r="L36" s="4">
        <v>20306</v>
      </c>
      <c r="M36" s="4"/>
    </row>
    <row r="37" spans="1:13" x14ac:dyDescent="0.2">
      <c r="A37" t="s">
        <v>26</v>
      </c>
      <c r="G37" s="4">
        <v>9562</v>
      </c>
      <c r="L37" s="4">
        <v>14512</v>
      </c>
      <c r="M37" s="4">
        <v>12581</v>
      </c>
    </row>
    <row r="38" spans="1:13" x14ac:dyDescent="0.2">
      <c r="A38" t="s">
        <v>27</v>
      </c>
      <c r="G38" s="4">
        <v>14011</v>
      </c>
      <c r="L38" s="4">
        <v>10757</v>
      </c>
      <c r="M38" s="4">
        <v>14011</v>
      </c>
    </row>
    <row r="39" spans="1:13" x14ac:dyDescent="0.2">
      <c r="A39" t="s">
        <v>28</v>
      </c>
      <c r="G39" s="4">
        <v>61094</v>
      </c>
      <c r="L39" s="4">
        <v>70321</v>
      </c>
      <c r="M39" s="4">
        <v>64200</v>
      </c>
    </row>
    <row r="41" spans="1:13" x14ac:dyDescent="0.2">
      <c r="A41" s="1" t="s">
        <v>51</v>
      </c>
    </row>
    <row r="42" spans="1:13" x14ac:dyDescent="0.2">
      <c r="A42" s="1" t="s">
        <v>29</v>
      </c>
      <c r="B42" s="1"/>
      <c r="C42" s="1"/>
      <c r="D42" s="1"/>
      <c r="E42" s="1"/>
      <c r="F42" s="1"/>
      <c r="G42" s="1"/>
      <c r="H42" s="1"/>
      <c r="I42" s="1"/>
      <c r="J42" s="1"/>
    </row>
    <row r="43" spans="1:13" x14ac:dyDescent="0.2">
      <c r="A43" t="s">
        <v>48</v>
      </c>
      <c r="G43" s="4">
        <v>4056</v>
      </c>
      <c r="L43" s="4">
        <v>3637</v>
      </c>
      <c r="M43" s="4">
        <v>7710</v>
      </c>
    </row>
    <row r="44" spans="1:13" x14ac:dyDescent="0.2">
      <c r="A44" t="s">
        <v>30</v>
      </c>
      <c r="G44" s="4">
        <v>3811</v>
      </c>
      <c r="L44" s="4"/>
      <c r="M44" s="4">
        <v>3710</v>
      </c>
    </row>
    <row r="45" spans="1:13" x14ac:dyDescent="0.2">
      <c r="A45" t="s">
        <v>31</v>
      </c>
      <c r="G45" s="4">
        <v>36226</v>
      </c>
      <c r="L45" s="4">
        <v>10211</v>
      </c>
      <c r="M45" s="4">
        <v>18783</v>
      </c>
    </row>
    <row r="47" spans="1:13" x14ac:dyDescent="0.2">
      <c r="A47" t="s">
        <v>47</v>
      </c>
      <c r="G47" s="4">
        <v>21990</v>
      </c>
      <c r="L47" s="4"/>
      <c r="M47" s="4">
        <v>23613</v>
      </c>
    </row>
    <row r="48" spans="1:13" x14ac:dyDescent="0.2">
      <c r="A48" t="s">
        <v>32</v>
      </c>
      <c r="L48" s="4">
        <v>711</v>
      </c>
      <c r="M48" s="4">
        <v>378</v>
      </c>
    </row>
    <row r="49" spans="1:13" x14ac:dyDescent="0.2">
      <c r="A49" t="s">
        <v>33</v>
      </c>
      <c r="G49" s="4">
        <v>113774</v>
      </c>
      <c r="L49" s="4">
        <v>44902</v>
      </c>
      <c r="M49" s="4">
        <v>28783</v>
      </c>
    </row>
    <row r="50" spans="1:13" x14ac:dyDescent="0.2">
      <c r="A50" t="s">
        <v>49</v>
      </c>
      <c r="G50" s="4">
        <v>161248</v>
      </c>
      <c r="L50" s="4">
        <v>109844</v>
      </c>
      <c r="M50" s="4">
        <v>44055</v>
      </c>
    </row>
    <row r="51" spans="1:13" x14ac:dyDescent="0.2">
      <c r="A51" t="s">
        <v>34</v>
      </c>
      <c r="G51" s="4">
        <v>1045</v>
      </c>
      <c r="L51" s="4">
        <v>2291</v>
      </c>
      <c r="M51" s="4">
        <v>1211</v>
      </c>
    </row>
    <row r="53" spans="1:13" x14ac:dyDescent="0.2">
      <c r="A53" s="1" t="s">
        <v>52</v>
      </c>
    </row>
    <row r="54" spans="1:13" x14ac:dyDescent="0.2">
      <c r="A54" t="s">
        <v>35</v>
      </c>
      <c r="G54" s="4">
        <v>67</v>
      </c>
      <c r="L54" s="4">
        <v>60</v>
      </c>
      <c r="M54" s="4">
        <v>61</v>
      </c>
    </row>
    <row r="55" spans="1:13" x14ac:dyDescent="0.2">
      <c r="A55" t="s">
        <v>36</v>
      </c>
      <c r="G55" s="4">
        <v>2223049</v>
      </c>
      <c r="L55" s="4">
        <v>1793431</v>
      </c>
      <c r="M55" s="4">
        <v>1908179</v>
      </c>
    </row>
    <row r="56" spans="1:13" x14ac:dyDescent="0.2">
      <c r="A56" t="s">
        <v>37</v>
      </c>
      <c r="G56" s="4">
        <v>-1134125</v>
      </c>
      <c r="L56" s="4">
        <v>-476610</v>
      </c>
      <c r="M56" s="4">
        <v>-734653</v>
      </c>
    </row>
    <row r="57" spans="1:13" x14ac:dyDescent="0.2">
      <c r="A57" t="s">
        <v>38</v>
      </c>
      <c r="G57" s="4">
        <v>-4439</v>
      </c>
      <c r="L57" s="4">
        <v>-122</v>
      </c>
      <c r="M57" s="4">
        <v>-8846</v>
      </c>
    </row>
    <row r="58" spans="1:13" x14ac:dyDescent="0.2">
      <c r="A58" t="s">
        <v>39</v>
      </c>
    </row>
    <row r="60" spans="1:13" x14ac:dyDescent="0.2">
      <c r="A6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9974-6887-F447-BA4C-264090BCE8E6}">
  <dimension ref="A1:N138"/>
  <sheetViews>
    <sheetView zoomScale="81" workbookViewId="0">
      <pane xSplit="1" ySplit="6" topLeftCell="B20" activePane="bottomRight" state="frozen"/>
      <selection pane="topRight" activeCell="B1" sqref="B1"/>
      <selection pane="bottomLeft" activeCell="A3" sqref="A3"/>
      <selection pane="bottomRight" activeCell="H33" sqref="H33"/>
    </sheetView>
  </sheetViews>
  <sheetFormatPr baseColWidth="10" defaultRowHeight="16" x14ac:dyDescent="0.2"/>
  <cols>
    <col min="1" max="1" width="33.1640625" customWidth="1"/>
    <col min="2" max="3" width="11.5" bestFit="1" customWidth="1"/>
    <col min="4" max="7" width="11.1640625" bestFit="1" customWidth="1"/>
    <col min="8" max="8" width="11.5" bestFit="1" customWidth="1"/>
    <col min="9" max="10" width="12" bestFit="1" customWidth="1"/>
    <col min="11" max="13" width="12.6640625" bestFit="1" customWidth="1"/>
    <col min="14" max="14" width="13.33203125" bestFit="1" customWidth="1"/>
    <col min="27" max="28" width="11.5" bestFit="1" customWidth="1"/>
    <col min="29" max="29" width="11" bestFit="1" customWidth="1"/>
    <col min="30" max="30" width="11.5" bestFit="1" customWidth="1"/>
    <col min="32" max="34" width="11" bestFit="1" customWidth="1"/>
    <col min="35" max="35" width="12" bestFit="1" customWidth="1"/>
    <col min="37" max="37" width="12.5" bestFit="1" customWidth="1"/>
    <col min="38" max="39" width="11" bestFit="1" customWidth="1"/>
  </cols>
  <sheetData>
    <row r="1" spans="1:14" x14ac:dyDescent="0.2">
      <c r="A1" t="s">
        <v>157</v>
      </c>
    </row>
    <row r="2" spans="1:14" x14ac:dyDescent="0.2">
      <c r="A2" t="s">
        <v>158</v>
      </c>
    </row>
    <row r="5" spans="1:14" x14ac:dyDescent="0.2">
      <c r="A5" t="s">
        <v>162</v>
      </c>
      <c r="B5" t="s">
        <v>149</v>
      </c>
      <c r="C5" t="s">
        <v>150</v>
      </c>
      <c r="D5" t="s">
        <v>151</v>
      </c>
      <c r="E5" t="s">
        <v>152</v>
      </c>
      <c r="F5" t="s">
        <v>153</v>
      </c>
      <c r="G5" t="s">
        <v>154</v>
      </c>
      <c r="H5" t="s">
        <v>155</v>
      </c>
      <c r="I5" t="s">
        <v>41</v>
      </c>
      <c r="J5" t="s">
        <v>42</v>
      </c>
      <c r="K5" t="s">
        <v>43</v>
      </c>
      <c r="L5" t="s">
        <v>156</v>
      </c>
      <c r="M5" t="s">
        <v>45</v>
      </c>
      <c r="N5" t="s">
        <v>46</v>
      </c>
    </row>
    <row r="6" spans="1:14" x14ac:dyDescent="0.2">
      <c r="B6" s="5">
        <v>44012</v>
      </c>
      <c r="C6" s="5">
        <v>44104</v>
      </c>
      <c r="D6" s="5">
        <v>44196</v>
      </c>
      <c r="E6" s="5">
        <v>44286</v>
      </c>
      <c r="F6" s="5">
        <v>44377</v>
      </c>
      <c r="G6" s="5">
        <v>44469</v>
      </c>
      <c r="H6" s="5">
        <v>44561</v>
      </c>
      <c r="I6" s="5">
        <v>44651</v>
      </c>
      <c r="J6" s="5">
        <v>44742</v>
      </c>
      <c r="K6" s="5">
        <v>44834</v>
      </c>
      <c r="L6" s="5">
        <v>44926</v>
      </c>
      <c r="M6" s="5">
        <v>45016</v>
      </c>
      <c r="N6" s="5">
        <v>45107</v>
      </c>
    </row>
    <row r="7" spans="1:14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">
      <c r="A8" t="s">
        <v>103</v>
      </c>
      <c r="B8" t="s">
        <v>102</v>
      </c>
      <c r="C8">
        <v>-414056</v>
      </c>
      <c r="D8">
        <v>-940545</v>
      </c>
      <c r="E8">
        <v>-1541919</v>
      </c>
      <c r="F8">
        <v>-1002670</v>
      </c>
      <c r="G8">
        <v>-19956000</v>
      </c>
      <c r="H8">
        <v>-3254000</v>
      </c>
      <c r="I8">
        <v>-11945000</v>
      </c>
      <c r="J8">
        <v>16092000</v>
      </c>
      <c r="K8">
        <v>-12226000</v>
      </c>
      <c r="L8">
        <v>-13715000</v>
      </c>
      <c r="M8">
        <v>-47741000</v>
      </c>
      <c r="N8">
        <v>-209357000</v>
      </c>
    </row>
    <row r="9" spans="1:14" x14ac:dyDescent="0.2">
      <c r="A9" t="s">
        <v>160</v>
      </c>
      <c r="B9" t="s">
        <v>102</v>
      </c>
      <c r="C9">
        <v>6839000</v>
      </c>
      <c r="D9">
        <v>5457000</v>
      </c>
      <c r="E9">
        <v>537000</v>
      </c>
      <c r="F9" t="s">
        <v>102</v>
      </c>
      <c r="G9" t="s">
        <v>102</v>
      </c>
      <c r="H9">
        <v>20180000</v>
      </c>
      <c r="I9">
        <v>14427000</v>
      </c>
      <c r="J9">
        <v>42669000</v>
      </c>
      <c r="K9">
        <v>12525000</v>
      </c>
      <c r="L9">
        <v>25907000</v>
      </c>
      <c r="M9" t="s">
        <v>102</v>
      </c>
      <c r="N9" t="s">
        <v>102</v>
      </c>
    </row>
    <row r="10" spans="1:14" x14ac:dyDescent="0.2">
      <c r="A10" t="s">
        <v>161</v>
      </c>
      <c r="B10" t="s">
        <v>102</v>
      </c>
      <c r="C10">
        <v>414056</v>
      </c>
      <c r="D10">
        <v>940545</v>
      </c>
      <c r="E10">
        <v>1541919</v>
      </c>
      <c r="F10">
        <v>1002670</v>
      </c>
      <c r="G10">
        <v>18807000</v>
      </c>
      <c r="H10">
        <v>23434000</v>
      </c>
      <c r="I10">
        <v>26372000</v>
      </c>
      <c r="J10">
        <v>26577000</v>
      </c>
      <c r="K10">
        <v>24751000</v>
      </c>
      <c r="L10">
        <v>39622000</v>
      </c>
      <c r="M10">
        <v>25698000</v>
      </c>
      <c r="N10">
        <v>28620000</v>
      </c>
    </row>
    <row r="13" spans="1:14" x14ac:dyDescent="0.2">
      <c r="A13" t="s">
        <v>104</v>
      </c>
      <c r="B13" t="s">
        <v>102</v>
      </c>
      <c r="C13">
        <v>-36228</v>
      </c>
      <c r="D13">
        <v>35123.398999999998</v>
      </c>
      <c r="E13">
        <v>-45828</v>
      </c>
      <c r="F13">
        <v>-68370</v>
      </c>
      <c r="G13">
        <v>-67699</v>
      </c>
      <c r="H13">
        <v>-77192</v>
      </c>
      <c r="I13">
        <v>-94343</v>
      </c>
      <c r="J13">
        <v>-99382</v>
      </c>
      <c r="K13">
        <v>-97121</v>
      </c>
      <c r="L13">
        <v>-101357</v>
      </c>
      <c r="M13">
        <v>-99716</v>
      </c>
      <c r="N13">
        <v>-115969</v>
      </c>
    </row>
    <row r="16" spans="1:14" x14ac:dyDescent="0.2">
      <c r="A16" t="s">
        <v>105</v>
      </c>
      <c r="B16" t="s">
        <v>102</v>
      </c>
      <c r="C16">
        <v>5515</v>
      </c>
      <c r="D16">
        <v>-4410.3990000000003</v>
      </c>
      <c r="E16">
        <v>11644</v>
      </c>
      <c r="F16">
        <v>14336</v>
      </c>
      <c r="G16">
        <v>15607</v>
      </c>
      <c r="H16">
        <v>19934</v>
      </c>
      <c r="I16">
        <v>22272</v>
      </c>
      <c r="J16">
        <v>25177</v>
      </c>
      <c r="K16">
        <v>23251</v>
      </c>
      <c r="L16">
        <v>25222</v>
      </c>
      <c r="M16">
        <v>24198</v>
      </c>
      <c r="N16">
        <v>27120</v>
      </c>
    </row>
    <row r="17" spans="1:14" x14ac:dyDescent="0.2">
      <c r="A17" t="s">
        <v>106</v>
      </c>
      <c r="B17" t="s">
        <v>102</v>
      </c>
      <c r="C17">
        <v>30713</v>
      </c>
      <c r="D17">
        <v>31801</v>
      </c>
      <c r="E17">
        <v>34184</v>
      </c>
      <c r="F17">
        <v>54034</v>
      </c>
      <c r="G17">
        <v>52092</v>
      </c>
      <c r="H17">
        <v>57258</v>
      </c>
      <c r="I17">
        <v>72071</v>
      </c>
      <c r="J17">
        <v>74205</v>
      </c>
      <c r="K17">
        <v>73870</v>
      </c>
      <c r="L17">
        <v>76135</v>
      </c>
      <c r="M17">
        <v>75518</v>
      </c>
      <c r="N17">
        <v>88849</v>
      </c>
    </row>
    <row r="18" spans="1:14" x14ac:dyDescent="0.2">
      <c r="B18" t="s">
        <v>102</v>
      </c>
      <c r="C18">
        <v>36228</v>
      </c>
      <c r="D18">
        <v>-35123.398999999998</v>
      </c>
      <c r="E18">
        <v>45828</v>
      </c>
      <c r="F18">
        <v>68370</v>
      </c>
      <c r="G18">
        <v>67699</v>
      </c>
      <c r="H18">
        <v>77192</v>
      </c>
      <c r="I18">
        <v>94343</v>
      </c>
      <c r="J18">
        <v>99382</v>
      </c>
      <c r="K18">
        <v>97121</v>
      </c>
      <c r="L18">
        <v>101357</v>
      </c>
      <c r="M18">
        <v>99716</v>
      </c>
      <c r="N18">
        <v>115969</v>
      </c>
    </row>
    <row r="19" spans="1:14" x14ac:dyDescent="0.2">
      <c r="A19" t="s">
        <v>164</v>
      </c>
      <c r="C19">
        <f>C17+C16</f>
        <v>36228</v>
      </c>
      <c r="D19">
        <f t="shared" ref="D19:N19" si="0">D17+D16</f>
        <v>27390.600999999999</v>
      </c>
      <c r="E19">
        <f t="shared" si="0"/>
        <v>45828</v>
      </c>
      <c r="F19">
        <f t="shared" si="0"/>
        <v>68370</v>
      </c>
      <c r="G19">
        <f t="shared" si="0"/>
        <v>67699</v>
      </c>
      <c r="H19">
        <f t="shared" si="0"/>
        <v>77192</v>
      </c>
      <c r="I19">
        <f t="shared" si="0"/>
        <v>94343</v>
      </c>
      <c r="J19">
        <f t="shared" si="0"/>
        <v>99382</v>
      </c>
      <c r="K19">
        <f t="shared" si="0"/>
        <v>97121</v>
      </c>
      <c r="L19">
        <f t="shared" si="0"/>
        <v>101357</v>
      </c>
      <c r="M19">
        <f t="shared" si="0"/>
        <v>99716</v>
      </c>
      <c r="N19">
        <f t="shared" si="0"/>
        <v>115969</v>
      </c>
    </row>
    <row r="21" spans="1:14" x14ac:dyDescent="0.2">
      <c r="A21" t="s">
        <v>107</v>
      </c>
      <c r="B21" t="s">
        <v>102</v>
      </c>
      <c r="C21">
        <v>1081</v>
      </c>
      <c r="D21">
        <v>836</v>
      </c>
      <c r="E21">
        <v>480</v>
      </c>
      <c r="F21">
        <v>229</v>
      </c>
      <c r="G21">
        <v>163</v>
      </c>
      <c r="H21">
        <v>276</v>
      </c>
      <c r="I21">
        <v>788</v>
      </c>
      <c r="J21">
        <v>2583</v>
      </c>
      <c r="K21">
        <v>5395</v>
      </c>
      <c r="L21">
        <v>8139</v>
      </c>
      <c r="M21">
        <v>8400</v>
      </c>
      <c r="N21">
        <v>10683</v>
      </c>
    </row>
    <row r="22" spans="1:14" x14ac:dyDescent="0.2">
      <c r="A22" t="s">
        <v>108</v>
      </c>
      <c r="B22" t="s">
        <v>102</v>
      </c>
      <c r="C22">
        <v>-65</v>
      </c>
      <c r="D22">
        <v>-56</v>
      </c>
      <c r="E22">
        <v>-863</v>
      </c>
      <c r="F22">
        <v>-1041</v>
      </c>
      <c r="G22">
        <v>-484</v>
      </c>
      <c r="H22">
        <v>-38</v>
      </c>
      <c r="I22">
        <v>-31</v>
      </c>
      <c r="J22">
        <v>-29</v>
      </c>
      <c r="K22">
        <v>-35</v>
      </c>
      <c r="L22">
        <v>-23</v>
      </c>
      <c r="M22">
        <v>8400</v>
      </c>
      <c r="N22">
        <v>10683</v>
      </c>
    </row>
    <row r="23" spans="1:14" x14ac:dyDescent="0.2">
      <c r="A23" t="s">
        <v>109</v>
      </c>
      <c r="B23" t="s">
        <v>102</v>
      </c>
      <c r="C23">
        <v>1081</v>
      </c>
      <c r="D23">
        <v>836</v>
      </c>
      <c r="E23">
        <v>480</v>
      </c>
      <c r="F23" t="s">
        <v>102</v>
      </c>
      <c r="G23">
        <v>163</v>
      </c>
      <c r="H23">
        <v>276</v>
      </c>
      <c r="I23">
        <v>788</v>
      </c>
      <c r="J23">
        <v>2583</v>
      </c>
      <c r="K23">
        <v>5395</v>
      </c>
      <c r="L23">
        <v>8139</v>
      </c>
      <c r="M23">
        <v>8400</v>
      </c>
      <c r="N23">
        <v>10683</v>
      </c>
    </row>
    <row r="24" spans="1:14" x14ac:dyDescent="0.2">
      <c r="A24" t="s">
        <v>110</v>
      </c>
      <c r="B24" t="s">
        <v>102</v>
      </c>
      <c r="C24">
        <v>65</v>
      </c>
      <c r="D24">
        <v>56</v>
      </c>
      <c r="E24">
        <v>863</v>
      </c>
      <c r="F24">
        <v>1041</v>
      </c>
      <c r="G24">
        <v>484</v>
      </c>
      <c r="H24">
        <v>38</v>
      </c>
      <c r="I24">
        <v>31</v>
      </c>
      <c r="J24">
        <v>29</v>
      </c>
      <c r="K24">
        <v>35</v>
      </c>
      <c r="L24">
        <v>23</v>
      </c>
      <c r="M24">
        <v>13643</v>
      </c>
      <c r="N24" t="s">
        <v>102</v>
      </c>
    </row>
    <row r="25" spans="1:14" x14ac:dyDescent="0.2">
      <c r="A25" t="s">
        <v>111</v>
      </c>
      <c r="B25" t="s">
        <v>102</v>
      </c>
      <c r="C25">
        <v>6904</v>
      </c>
      <c r="D25">
        <v>5513</v>
      </c>
      <c r="E25">
        <v>1400</v>
      </c>
      <c r="F25">
        <v>0</v>
      </c>
      <c r="G25">
        <v>-665</v>
      </c>
      <c r="H25">
        <v>20218</v>
      </c>
      <c r="I25">
        <v>14458</v>
      </c>
      <c r="J25">
        <v>42698</v>
      </c>
      <c r="K25">
        <v>12560</v>
      </c>
      <c r="L25">
        <v>25930</v>
      </c>
      <c r="M25">
        <v>-22043</v>
      </c>
      <c r="N25">
        <v>-180737</v>
      </c>
    </row>
    <row r="26" spans="1:14" x14ac:dyDescent="0.2">
      <c r="A26" t="s">
        <v>112</v>
      </c>
      <c r="B26" t="s">
        <v>102</v>
      </c>
      <c r="C26">
        <v>-19408.173999999999</v>
      </c>
      <c r="D26">
        <v>-43389.81</v>
      </c>
      <c r="E26">
        <v>41898.396999999997</v>
      </c>
      <c r="F26">
        <v>1829.2840000000001</v>
      </c>
      <c r="G26">
        <v>12303</v>
      </c>
      <c r="H26">
        <v>14623.319</v>
      </c>
      <c r="I26">
        <v>32060</v>
      </c>
      <c r="J26">
        <v>49862</v>
      </c>
      <c r="K26">
        <v>17955</v>
      </c>
      <c r="L26">
        <v>34493</v>
      </c>
      <c r="M26">
        <v>-13643</v>
      </c>
      <c r="N26">
        <v>-170054</v>
      </c>
    </row>
    <row r="27" spans="1:14" x14ac:dyDescent="0.2">
      <c r="A27" t="s">
        <v>113</v>
      </c>
      <c r="B27" t="s">
        <v>102</v>
      </c>
      <c r="C27" t="s">
        <v>102</v>
      </c>
      <c r="D27" t="s">
        <v>102</v>
      </c>
      <c r="E27">
        <v>2400</v>
      </c>
      <c r="F27">
        <v>3000</v>
      </c>
      <c r="G27">
        <v>3200</v>
      </c>
      <c r="H27" t="s">
        <v>102</v>
      </c>
      <c r="I27">
        <v>4100</v>
      </c>
      <c r="J27">
        <v>4500</v>
      </c>
      <c r="K27">
        <v>4800</v>
      </c>
      <c r="L27" t="s">
        <v>102</v>
      </c>
      <c r="M27">
        <v>5500</v>
      </c>
      <c r="N27">
        <v>5900</v>
      </c>
    </row>
    <row r="28" spans="1:14" x14ac:dyDescent="0.2">
      <c r="A28" t="s">
        <v>114</v>
      </c>
      <c r="B28" t="s">
        <v>102</v>
      </c>
      <c r="C28">
        <v>1900</v>
      </c>
      <c r="D28">
        <v>2300</v>
      </c>
      <c r="E28">
        <v>2400</v>
      </c>
      <c r="F28">
        <v>1000</v>
      </c>
      <c r="G28">
        <v>3200</v>
      </c>
      <c r="H28">
        <v>3500</v>
      </c>
      <c r="I28">
        <v>4100</v>
      </c>
      <c r="J28">
        <v>1400</v>
      </c>
      <c r="K28">
        <v>1500</v>
      </c>
      <c r="L28">
        <v>14400</v>
      </c>
      <c r="M28">
        <v>1500</v>
      </c>
      <c r="N28">
        <v>1500</v>
      </c>
    </row>
    <row r="29" spans="1:14" x14ac:dyDescent="0.2">
      <c r="A29" t="s">
        <v>115</v>
      </c>
      <c r="B29" t="s">
        <v>102</v>
      </c>
      <c r="C29">
        <v>-28022</v>
      </c>
      <c r="D29">
        <v>-35945.218999999997</v>
      </c>
      <c r="E29">
        <v>-41501</v>
      </c>
      <c r="F29">
        <v>-65001</v>
      </c>
      <c r="G29">
        <v>-78858</v>
      </c>
      <c r="H29">
        <v>-5501</v>
      </c>
      <c r="I29">
        <v>-62314</v>
      </c>
      <c r="J29">
        <v>-49549</v>
      </c>
      <c r="K29">
        <v>-79201</v>
      </c>
      <c r="L29">
        <v>-66887</v>
      </c>
      <c r="M29">
        <v>-113359</v>
      </c>
      <c r="N29">
        <v>-286023</v>
      </c>
    </row>
    <row r="30" spans="1:14" x14ac:dyDescent="0.2">
      <c r="A30" t="s">
        <v>116</v>
      </c>
      <c r="B30" t="s">
        <v>102</v>
      </c>
      <c r="C30">
        <v>6</v>
      </c>
      <c r="D30">
        <v>8</v>
      </c>
      <c r="E30">
        <v>4</v>
      </c>
      <c r="F30">
        <v>5</v>
      </c>
      <c r="H30">
        <v>-10546</v>
      </c>
      <c r="I30">
        <v>5</v>
      </c>
      <c r="J30">
        <v>25</v>
      </c>
      <c r="K30">
        <v>5</v>
      </c>
      <c r="L30">
        <v>57</v>
      </c>
      <c r="M30">
        <v>34</v>
      </c>
      <c r="N30">
        <v>56</v>
      </c>
    </row>
    <row r="31" spans="1:14" x14ac:dyDescent="0.2">
      <c r="A31" t="s">
        <v>117</v>
      </c>
      <c r="B31" t="s">
        <v>102</v>
      </c>
      <c r="C31">
        <v>65</v>
      </c>
      <c r="D31">
        <v>56</v>
      </c>
      <c r="E31">
        <v>863</v>
      </c>
      <c r="F31">
        <v>1041</v>
      </c>
      <c r="G31">
        <v>1149</v>
      </c>
      <c r="H31">
        <v>38</v>
      </c>
      <c r="I31">
        <v>31</v>
      </c>
      <c r="J31">
        <v>29</v>
      </c>
      <c r="K31">
        <v>35</v>
      </c>
      <c r="L31">
        <v>23</v>
      </c>
      <c r="M31" t="s">
        <v>102</v>
      </c>
      <c r="N31" t="s">
        <v>102</v>
      </c>
    </row>
    <row r="33" spans="1:14" x14ac:dyDescent="0.2">
      <c r="A33" t="s">
        <v>118</v>
      </c>
      <c r="B33" t="s">
        <v>102</v>
      </c>
      <c r="C33">
        <v>-164.05600000000001</v>
      </c>
      <c r="D33">
        <v>-940.54499999999996</v>
      </c>
      <c r="E33">
        <v>-1291.9190000000001</v>
      </c>
      <c r="F33">
        <v>-1002.67</v>
      </c>
      <c r="G33">
        <v>-78858</v>
      </c>
      <c r="H33">
        <v>5045</v>
      </c>
      <c r="I33">
        <v>-62319</v>
      </c>
      <c r="J33">
        <v>-49574</v>
      </c>
      <c r="K33">
        <v>-79206</v>
      </c>
      <c r="L33">
        <v>-66944</v>
      </c>
      <c r="M33">
        <v>-113393</v>
      </c>
      <c r="N33">
        <v>-286079</v>
      </c>
    </row>
    <row r="34" spans="1:14" x14ac:dyDescent="0.2">
      <c r="A34" t="s">
        <v>119</v>
      </c>
      <c r="B34" t="s">
        <v>102</v>
      </c>
      <c r="C34">
        <v>-28351</v>
      </c>
      <c r="D34">
        <v>-35630.218999999997</v>
      </c>
      <c r="E34">
        <v>-41806</v>
      </c>
      <c r="F34">
        <v>-64976</v>
      </c>
      <c r="G34">
        <v>-78966</v>
      </c>
      <c r="H34">
        <v>4775</v>
      </c>
      <c r="I34">
        <v>-64877</v>
      </c>
      <c r="J34">
        <v>-52024</v>
      </c>
      <c r="K34">
        <v>-83604</v>
      </c>
      <c r="L34">
        <v>-66262</v>
      </c>
      <c r="M34">
        <v>-110121</v>
      </c>
      <c r="N34">
        <v>-284944</v>
      </c>
    </row>
    <row r="35" spans="1:14" x14ac:dyDescent="0.2">
      <c r="A35" t="s">
        <v>120</v>
      </c>
      <c r="B35" t="s">
        <v>102</v>
      </c>
      <c r="C35">
        <v>-27957</v>
      </c>
      <c r="D35">
        <v>35123.398999999998</v>
      </c>
      <c r="E35">
        <v>-40638</v>
      </c>
      <c r="F35">
        <v>-63960</v>
      </c>
      <c r="G35">
        <v>-78374</v>
      </c>
      <c r="H35">
        <v>-5463</v>
      </c>
      <c r="I35">
        <v>-62283</v>
      </c>
      <c r="J35">
        <v>-49520</v>
      </c>
      <c r="K35">
        <v>-79166</v>
      </c>
      <c r="L35">
        <v>-66864</v>
      </c>
      <c r="M35">
        <v>-99716</v>
      </c>
      <c r="N35">
        <v>-115969</v>
      </c>
    </row>
    <row r="36" spans="1:14" x14ac:dyDescent="0.2">
      <c r="A36" t="s">
        <v>121</v>
      </c>
      <c r="B36" t="s">
        <v>102</v>
      </c>
      <c r="C36">
        <v>-26057</v>
      </c>
      <c r="D36">
        <v>-33589.218999999997</v>
      </c>
      <c r="E36">
        <v>-38238</v>
      </c>
      <c r="F36">
        <v>-62960</v>
      </c>
      <c r="G36">
        <v>-75174</v>
      </c>
      <c r="H36">
        <v>-1963</v>
      </c>
      <c r="I36">
        <v>-58183</v>
      </c>
      <c r="J36">
        <v>-48120</v>
      </c>
      <c r="K36">
        <v>-77666</v>
      </c>
      <c r="L36">
        <v>-52464</v>
      </c>
      <c r="M36">
        <v>-98216</v>
      </c>
      <c r="N36">
        <v>-114469</v>
      </c>
    </row>
    <row r="37" spans="1:14" x14ac:dyDescent="0.2">
      <c r="A37" t="s">
        <v>163</v>
      </c>
      <c r="B37">
        <v>-26876</v>
      </c>
      <c r="C37">
        <v>-28028</v>
      </c>
      <c r="D37">
        <v>-35953.218999999997</v>
      </c>
      <c r="E37">
        <v>-41505</v>
      </c>
      <c r="F37">
        <v>-65006</v>
      </c>
      <c r="G37">
        <v>-78858</v>
      </c>
      <c r="H37">
        <v>5045</v>
      </c>
      <c r="I37">
        <v>-62319</v>
      </c>
      <c r="J37">
        <v>-49574</v>
      </c>
      <c r="K37">
        <v>-79206</v>
      </c>
      <c r="L37">
        <v>-66944</v>
      </c>
      <c r="M37">
        <v>-113393</v>
      </c>
      <c r="N37">
        <v>-286079</v>
      </c>
    </row>
    <row r="44" spans="1:14" x14ac:dyDescent="0.2">
      <c r="A44" t="s">
        <v>70</v>
      </c>
      <c r="B44">
        <v>2779.5880000000002</v>
      </c>
      <c r="C44">
        <v>64729</v>
      </c>
      <c r="D44">
        <v>77337</v>
      </c>
      <c r="E44">
        <v>116782</v>
      </c>
      <c r="F44">
        <v>44264</v>
      </c>
      <c r="G44">
        <v>1016496</v>
      </c>
      <c r="H44">
        <v>955563</v>
      </c>
      <c r="I44">
        <v>417116</v>
      </c>
      <c r="J44">
        <v>311089</v>
      </c>
      <c r="K44">
        <v>193844</v>
      </c>
      <c r="L44">
        <v>146101</v>
      </c>
      <c r="M44">
        <v>49795</v>
      </c>
      <c r="N44">
        <v>382673</v>
      </c>
    </row>
    <row r="45" spans="1:14" x14ac:dyDescent="0.2">
      <c r="A45" t="s">
        <v>71</v>
      </c>
      <c r="B45">
        <v>2779.5880000000002</v>
      </c>
      <c r="C45">
        <v>2779.5880000000002</v>
      </c>
      <c r="D45">
        <v>445924</v>
      </c>
      <c r="E45">
        <v>873.03200000000004</v>
      </c>
      <c r="F45">
        <v>479.19600000000003</v>
      </c>
      <c r="G45">
        <v>1362487</v>
      </c>
      <c r="H45">
        <v>1298811</v>
      </c>
      <c r="I45">
        <v>1220828</v>
      </c>
      <c r="J45">
        <v>1151467</v>
      </c>
      <c r="K45">
        <v>1074506</v>
      </c>
      <c r="L45">
        <v>1056793</v>
      </c>
      <c r="M45">
        <v>977775</v>
      </c>
      <c r="N45">
        <v>1194766</v>
      </c>
    </row>
    <row r="46" spans="1:14" x14ac:dyDescent="0.2">
      <c r="A46" t="s">
        <v>72</v>
      </c>
      <c r="B46" t="s">
        <v>102</v>
      </c>
      <c r="C46" t="s">
        <v>102</v>
      </c>
      <c r="D46" t="s">
        <v>102</v>
      </c>
      <c r="E46" t="s">
        <v>102</v>
      </c>
      <c r="F46" t="s">
        <v>102</v>
      </c>
      <c r="G46" t="s">
        <v>102</v>
      </c>
      <c r="H46" t="s">
        <v>102</v>
      </c>
      <c r="I46">
        <v>17872</v>
      </c>
      <c r="J46">
        <v>20777</v>
      </c>
      <c r="K46">
        <v>22078</v>
      </c>
      <c r="L46">
        <v>22226</v>
      </c>
      <c r="M46">
        <v>22021</v>
      </c>
      <c r="N46">
        <v>17001</v>
      </c>
    </row>
    <row r="47" spans="1:14" x14ac:dyDescent="0.2">
      <c r="A47" t="s">
        <v>73</v>
      </c>
      <c r="B47" t="s">
        <v>102</v>
      </c>
      <c r="C47" t="s">
        <v>102</v>
      </c>
      <c r="D47">
        <v>2227</v>
      </c>
      <c r="E47" t="s">
        <v>102</v>
      </c>
      <c r="F47" t="s">
        <v>102</v>
      </c>
      <c r="G47">
        <v>2419</v>
      </c>
      <c r="H47">
        <v>2315</v>
      </c>
      <c r="I47">
        <v>2722</v>
      </c>
      <c r="J47">
        <v>4240</v>
      </c>
      <c r="K47">
        <v>6092</v>
      </c>
      <c r="L47">
        <v>4021</v>
      </c>
      <c r="M47">
        <v>10912</v>
      </c>
      <c r="N47">
        <v>9638</v>
      </c>
    </row>
    <row r="48" spans="1:14" x14ac:dyDescent="0.2">
      <c r="A48" t="s">
        <v>74</v>
      </c>
      <c r="B48">
        <v>689957.20600000001</v>
      </c>
      <c r="C48">
        <v>689957.20600000001</v>
      </c>
      <c r="D48">
        <v>46071</v>
      </c>
      <c r="E48">
        <v>690021.21299999999</v>
      </c>
      <c r="F48">
        <v>690045.87699999998</v>
      </c>
      <c r="G48">
        <v>149475</v>
      </c>
      <c r="H48">
        <v>169813</v>
      </c>
      <c r="I48">
        <v>180690</v>
      </c>
      <c r="J48">
        <v>244983</v>
      </c>
      <c r="K48">
        <v>234565</v>
      </c>
      <c r="L48">
        <v>275452</v>
      </c>
      <c r="M48">
        <v>267558</v>
      </c>
      <c r="N48">
        <v>262512</v>
      </c>
    </row>
    <row r="49" spans="1:14" x14ac:dyDescent="0.2">
      <c r="A49" t="s">
        <v>23</v>
      </c>
      <c r="B49" t="s">
        <v>102</v>
      </c>
      <c r="C49" t="s">
        <v>102</v>
      </c>
      <c r="D49">
        <v>34126</v>
      </c>
      <c r="E49" t="s">
        <v>102</v>
      </c>
      <c r="F49" t="s">
        <v>102</v>
      </c>
      <c r="G49">
        <v>43977</v>
      </c>
      <c r="H49">
        <v>53155</v>
      </c>
      <c r="I49">
        <v>57920</v>
      </c>
      <c r="J49">
        <v>61042</v>
      </c>
      <c r="K49">
        <v>62954</v>
      </c>
      <c r="L49">
        <v>92103</v>
      </c>
      <c r="M49">
        <v>93032</v>
      </c>
      <c r="N49">
        <v>92959</v>
      </c>
    </row>
    <row r="50" spans="1:14" x14ac:dyDescent="0.2">
      <c r="A50" t="s">
        <v>159</v>
      </c>
      <c r="B50" t="s">
        <v>102</v>
      </c>
      <c r="C50" t="s">
        <v>102</v>
      </c>
      <c r="D50">
        <v>14135</v>
      </c>
      <c r="E50" t="s">
        <v>102</v>
      </c>
      <c r="F50" t="s">
        <v>102</v>
      </c>
      <c r="G50">
        <v>22674</v>
      </c>
      <c r="H50">
        <v>26083</v>
      </c>
      <c r="I50">
        <v>30120</v>
      </c>
      <c r="J50">
        <v>33575</v>
      </c>
      <c r="K50">
        <v>38276</v>
      </c>
      <c r="L50">
        <v>43102</v>
      </c>
      <c r="M50">
        <v>48350</v>
      </c>
      <c r="N50">
        <v>53962</v>
      </c>
    </row>
    <row r="51" spans="1:14" x14ac:dyDescent="0.2">
      <c r="A51" t="s">
        <v>26</v>
      </c>
      <c r="B51" t="s">
        <v>102</v>
      </c>
      <c r="C51" t="s">
        <v>102</v>
      </c>
      <c r="D51">
        <v>0</v>
      </c>
      <c r="E51" t="s">
        <v>102</v>
      </c>
      <c r="F51" t="s">
        <v>102</v>
      </c>
      <c r="G51">
        <v>18698</v>
      </c>
      <c r="H51">
        <v>25269</v>
      </c>
      <c r="I51">
        <v>25286</v>
      </c>
      <c r="J51">
        <v>29613</v>
      </c>
      <c r="K51">
        <v>28209</v>
      </c>
      <c r="L51">
        <v>26592</v>
      </c>
      <c r="M51">
        <v>25096</v>
      </c>
      <c r="N51">
        <v>23573</v>
      </c>
    </row>
    <row r="52" spans="1:14" x14ac:dyDescent="0.2">
      <c r="A52" t="s">
        <v>75</v>
      </c>
      <c r="B52" t="s">
        <v>102</v>
      </c>
      <c r="C52" t="s">
        <v>102</v>
      </c>
      <c r="D52">
        <v>0</v>
      </c>
      <c r="E52" t="s">
        <v>102</v>
      </c>
      <c r="F52" t="s">
        <v>102</v>
      </c>
      <c r="G52">
        <v>13818</v>
      </c>
      <c r="H52">
        <v>14512</v>
      </c>
      <c r="I52">
        <v>14529</v>
      </c>
      <c r="J52">
        <v>15896</v>
      </c>
      <c r="K52">
        <v>14198</v>
      </c>
      <c r="L52">
        <v>12581</v>
      </c>
      <c r="M52">
        <v>11085</v>
      </c>
      <c r="N52">
        <v>9562</v>
      </c>
    </row>
    <row r="53" spans="1:14" x14ac:dyDescent="0.2">
      <c r="A53" t="s">
        <v>76</v>
      </c>
      <c r="B53" t="s">
        <v>102</v>
      </c>
      <c r="C53" t="s">
        <v>102</v>
      </c>
      <c r="D53">
        <v>0</v>
      </c>
      <c r="E53" t="s">
        <v>102</v>
      </c>
      <c r="F53" t="s">
        <v>102</v>
      </c>
      <c r="G53">
        <v>4880</v>
      </c>
      <c r="H53">
        <v>10757</v>
      </c>
      <c r="I53">
        <v>10757</v>
      </c>
      <c r="J53">
        <v>13717</v>
      </c>
      <c r="K53">
        <v>14011</v>
      </c>
      <c r="L53">
        <v>14011</v>
      </c>
      <c r="M53">
        <v>14011</v>
      </c>
      <c r="N53">
        <v>14011</v>
      </c>
    </row>
    <row r="54" spans="1:14" x14ac:dyDescent="0.2">
      <c r="A54" t="s">
        <v>77</v>
      </c>
      <c r="B54" t="s">
        <v>102</v>
      </c>
      <c r="C54" t="s">
        <v>102</v>
      </c>
      <c r="D54">
        <v>379577</v>
      </c>
      <c r="E54" t="s">
        <v>102</v>
      </c>
      <c r="F54" t="s">
        <v>102</v>
      </c>
      <c r="G54">
        <v>366168</v>
      </c>
      <c r="H54">
        <v>363555</v>
      </c>
      <c r="I54">
        <v>830718</v>
      </c>
      <c r="J54">
        <v>860522</v>
      </c>
      <c r="K54">
        <v>893148</v>
      </c>
      <c r="L54">
        <v>910692</v>
      </c>
      <c r="M54">
        <v>927980</v>
      </c>
      <c r="N54">
        <v>812093</v>
      </c>
    </row>
    <row r="55" spans="1:14" x14ac:dyDescent="0.2">
      <c r="A55" t="s">
        <v>78</v>
      </c>
      <c r="B55" t="s">
        <v>102</v>
      </c>
      <c r="C55" t="s">
        <v>102</v>
      </c>
      <c r="D55">
        <v>10990</v>
      </c>
      <c r="E55" t="s">
        <v>102</v>
      </c>
      <c r="F55" t="s">
        <v>102</v>
      </c>
      <c r="G55">
        <v>20177</v>
      </c>
      <c r="H55">
        <v>20306</v>
      </c>
      <c r="I55">
        <v>27006</v>
      </c>
      <c r="J55">
        <v>20144</v>
      </c>
      <c r="K55">
        <v>12486</v>
      </c>
      <c r="L55" t="s">
        <v>102</v>
      </c>
      <c r="M55" t="s">
        <v>102</v>
      </c>
      <c r="N55" t="s">
        <v>102</v>
      </c>
    </row>
    <row r="56" spans="1:14" x14ac:dyDescent="0.2">
      <c r="A56" t="s">
        <v>79</v>
      </c>
      <c r="B56" t="s">
        <v>102</v>
      </c>
      <c r="C56" t="s">
        <v>102</v>
      </c>
      <c r="D56">
        <v>368587</v>
      </c>
      <c r="E56" t="s">
        <v>102</v>
      </c>
      <c r="F56" t="s">
        <v>102</v>
      </c>
      <c r="G56">
        <v>345991</v>
      </c>
      <c r="H56">
        <v>343248</v>
      </c>
      <c r="I56">
        <v>803712</v>
      </c>
      <c r="J56">
        <v>840378</v>
      </c>
      <c r="K56">
        <v>880662</v>
      </c>
      <c r="L56">
        <v>910692</v>
      </c>
      <c r="M56">
        <v>927980</v>
      </c>
      <c r="N56">
        <v>812093</v>
      </c>
    </row>
    <row r="57" spans="1:14" x14ac:dyDescent="0.2">
      <c r="A57" t="s">
        <v>80</v>
      </c>
      <c r="B57">
        <v>981.16099999999994</v>
      </c>
      <c r="C57">
        <v>981.16099999999994</v>
      </c>
      <c r="D57">
        <v>3032</v>
      </c>
      <c r="E57">
        <v>426.10500000000002</v>
      </c>
      <c r="F57">
        <v>353.274</v>
      </c>
      <c r="G57">
        <v>17588</v>
      </c>
      <c r="H57">
        <v>17416</v>
      </c>
      <c r="I57">
        <v>1183</v>
      </c>
      <c r="J57">
        <v>1080</v>
      </c>
      <c r="K57">
        <v>1360</v>
      </c>
      <c r="L57">
        <v>1138</v>
      </c>
      <c r="M57">
        <v>2432</v>
      </c>
      <c r="N57">
        <v>3346</v>
      </c>
    </row>
    <row r="58" spans="1:14" x14ac:dyDescent="0.2">
      <c r="A58" t="s">
        <v>81</v>
      </c>
      <c r="B58" t="s">
        <v>102</v>
      </c>
      <c r="C58" t="s">
        <v>102</v>
      </c>
      <c r="D58">
        <v>262</v>
      </c>
      <c r="E58" t="s">
        <v>102</v>
      </c>
      <c r="F58" t="s">
        <v>102</v>
      </c>
      <c r="G58">
        <v>65861</v>
      </c>
      <c r="H58">
        <v>70321</v>
      </c>
      <c r="I58">
        <v>68747</v>
      </c>
      <c r="J58">
        <v>67220</v>
      </c>
      <c r="K58">
        <v>65362</v>
      </c>
      <c r="L58">
        <v>64200</v>
      </c>
      <c r="M58">
        <v>62674</v>
      </c>
      <c r="N58">
        <v>61094</v>
      </c>
    </row>
    <row r="61" spans="1:14" x14ac:dyDescent="0.2">
      <c r="A61" t="s">
        <v>82</v>
      </c>
      <c r="B61">
        <v>64198.283000000003</v>
      </c>
      <c r="C61">
        <v>81536.202000000005</v>
      </c>
      <c r="D61">
        <v>12110</v>
      </c>
      <c r="E61">
        <v>83089.134999999995</v>
      </c>
      <c r="F61">
        <v>81820.517999999996</v>
      </c>
      <c r="G61">
        <v>227298</v>
      </c>
      <c r="H61">
        <v>171596</v>
      </c>
      <c r="I61">
        <v>158861</v>
      </c>
      <c r="J61">
        <v>127683</v>
      </c>
      <c r="K61">
        <v>113654</v>
      </c>
      <c r="L61">
        <v>128243</v>
      </c>
      <c r="M61">
        <v>149232</v>
      </c>
      <c r="N61">
        <v>342150</v>
      </c>
    </row>
    <row r="62" spans="1:14" x14ac:dyDescent="0.2">
      <c r="A62" t="s">
        <v>83</v>
      </c>
      <c r="B62">
        <v>1052.1320000000001</v>
      </c>
      <c r="C62">
        <v>1052.1320000000001</v>
      </c>
      <c r="D62">
        <v>8005</v>
      </c>
      <c r="E62">
        <v>580.48400000000004</v>
      </c>
      <c r="F62">
        <v>1116.4870000000001</v>
      </c>
      <c r="G62">
        <v>7603</v>
      </c>
      <c r="H62">
        <v>13848</v>
      </c>
      <c r="I62">
        <v>18163</v>
      </c>
      <c r="J62">
        <v>30010</v>
      </c>
      <c r="K62">
        <v>28802</v>
      </c>
      <c r="L62">
        <v>30203</v>
      </c>
      <c r="M62">
        <v>30317</v>
      </c>
      <c r="N62">
        <v>44093</v>
      </c>
    </row>
    <row r="63" spans="1:14" x14ac:dyDescent="0.2">
      <c r="A63" t="s">
        <v>84</v>
      </c>
      <c r="B63" t="s">
        <v>102</v>
      </c>
      <c r="C63">
        <v>702.54300000000001</v>
      </c>
      <c r="D63">
        <v>4928</v>
      </c>
      <c r="E63">
        <v>162.79599999999999</v>
      </c>
      <c r="F63">
        <v>240.88800000000001</v>
      </c>
      <c r="G63">
        <v>3558</v>
      </c>
      <c r="H63">
        <v>3637</v>
      </c>
      <c r="I63">
        <v>2665</v>
      </c>
      <c r="J63">
        <v>1908</v>
      </c>
      <c r="K63">
        <v>4302</v>
      </c>
      <c r="L63">
        <v>7710</v>
      </c>
      <c r="M63">
        <v>3927</v>
      </c>
      <c r="N63">
        <v>4056</v>
      </c>
    </row>
    <row r="64" spans="1:14" x14ac:dyDescent="0.2">
      <c r="A64" t="s">
        <v>85</v>
      </c>
      <c r="B64" t="s">
        <v>102</v>
      </c>
      <c r="C64" t="s">
        <v>102</v>
      </c>
      <c r="D64" t="s">
        <v>102</v>
      </c>
      <c r="E64" t="s">
        <v>102</v>
      </c>
      <c r="F64" t="s">
        <v>102</v>
      </c>
      <c r="G64" t="s">
        <v>102</v>
      </c>
      <c r="H64" t="s">
        <v>102</v>
      </c>
      <c r="I64" t="s">
        <v>102</v>
      </c>
      <c r="J64" t="s">
        <v>102</v>
      </c>
      <c r="K64" t="s">
        <v>102</v>
      </c>
      <c r="L64" t="s">
        <v>102</v>
      </c>
      <c r="M64" t="s">
        <v>102</v>
      </c>
      <c r="N64" t="s">
        <v>102</v>
      </c>
    </row>
    <row r="65" spans="1:14" x14ac:dyDescent="0.2">
      <c r="A65" t="s">
        <v>86</v>
      </c>
      <c r="B65" t="s">
        <v>102</v>
      </c>
      <c r="C65" t="s">
        <v>102</v>
      </c>
      <c r="D65" t="s">
        <v>102</v>
      </c>
      <c r="E65" t="s">
        <v>102</v>
      </c>
      <c r="F65" t="s">
        <v>102</v>
      </c>
      <c r="G65" t="s">
        <v>102</v>
      </c>
      <c r="H65" t="s">
        <v>102</v>
      </c>
      <c r="I65" t="s">
        <v>102</v>
      </c>
      <c r="J65" t="s">
        <v>102</v>
      </c>
      <c r="K65" t="s">
        <v>102</v>
      </c>
      <c r="L65">
        <v>522</v>
      </c>
      <c r="M65" t="s">
        <v>102</v>
      </c>
      <c r="N65" t="s">
        <v>102</v>
      </c>
    </row>
    <row r="66" spans="1:14" x14ac:dyDescent="0.2">
      <c r="A66" t="s">
        <v>87</v>
      </c>
      <c r="B66" t="s">
        <v>102</v>
      </c>
      <c r="C66" t="s">
        <v>102</v>
      </c>
      <c r="D66">
        <v>1036</v>
      </c>
      <c r="E66" t="s">
        <v>102</v>
      </c>
      <c r="F66">
        <v>492.53300000000002</v>
      </c>
      <c r="G66">
        <v>1265</v>
      </c>
      <c r="H66">
        <v>1036</v>
      </c>
      <c r="I66" t="s">
        <v>102</v>
      </c>
      <c r="J66" t="s">
        <v>102</v>
      </c>
      <c r="K66" t="s">
        <v>102</v>
      </c>
      <c r="L66">
        <v>3710</v>
      </c>
      <c r="M66">
        <v>3546</v>
      </c>
      <c r="N66">
        <v>3811</v>
      </c>
    </row>
    <row r="67" spans="1:14" x14ac:dyDescent="0.2">
      <c r="A67" t="s">
        <v>88</v>
      </c>
      <c r="B67">
        <v>24389.161</v>
      </c>
      <c r="C67">
        <v>56334.07</v>
      </c>
      <c r="D67">
        <v>99938.04</v>
      </c>
      <c r="E67">
        <v>58119.49</v>
      </c>
      <c r="F67">
        <v>56314.87</v>
      </c>
      <c r="G67">
        <v>1044</v>
      </c>
      <c r="H67">
        <v>937</v>
      </c>
      <c r="I67">
        <v>2176</v>
      </c>
      <c r="J67">
        <v>2438</v>
      </c>
      <c r="K67">
        <v>2178</v>
      </c>
      <c r="L67">
        <v>26023</v>
      </c>
      <c r="M67">
        <v>24307</v>
      </c>
      <c r="N67">
        <v>23035</v>
      </c>
    </row>
    <row r="68" spans="1:14" x14ac:dyDescent="0.2">
      <c r="A68" t="s">
        <v>89</v>
      </c>
      <c r="B68" t="s">
        <v>102</v>
      </c>
      <c r="C68" t="s">
        <v>102</v>
      </c>
      <c r="D68">
        <v>1453</v>
      </c>
      <c r="E68" t="s">
        <v>102</v>
      </c>
      <c r="F68" t="s">
        <v>102</v>
      </c>
      <c r="G68">
        <v>741</v>
      </c>
      <c r="H68">
        <v>1443</v>
      </c>
      <c r="I68" t="s">
        <v>102</v>
      </c>
      <c r="J68" t="s">
        <v>102</v>
      </c>
      <c r="K68" t="s">
        <v>102</v>
      </c>
      <c r="L68">
        <v>821</v>
      </c>
      <c r="M68">
        <v>26230</v>
      </c>
      <c r="N68">
        <v>25801</v>
      </c>
    </row>
    <row r="69" spans="1:14" x14ac:dyDescent="0.2">
      <c r="A69" t="s">
        <v>90</v>
      </c>
      <c r="B69" t="s">
        <v>102</v>
      </c>
      <c r="C69" t="s">
        <v>102</v>
      </c>
      <c r="D69">
        <v>946</v>
      </c>
      <c r="E69" t="s">
        <v>102</v>
      </c>
      <c r="F69" t="s">
        <v>102</v>
      </c>
      <c r="G69">
        <v>750</v>
      </c>
      <c r="H69">
        <v>20000</v>
      </c>
      <c r="I69" t="s">
        <v>102</v>
      </c>
      <c r="J69">
        <v>64005</v>
      </c>
      <c r="K69">
        <v>58499</v>
      </c>
      <c r="L69" t="s">
        <v>102</v>
      </c>
      <c r="M69" t="s">
        <v>102</v>
      </c>
      <c r="N69">
        <v>161248</v>
      </c>
    </row>
    <row r="70" spans="1:14" x14ac:dyDescent="0.2">
      <c r="A70" t="s">
        <v>91</v>
      </c>
      <c r="B70" t="s">
        <v>102</v>
      </c>
      <c r="C70" t="s">
        <v>102</v>
      </c>
      <c r="D70">
        <v>244</v>
      </c>
      <c r="E70" t="s">
        <v>102</v>
      </c>
      <c r="F70">
        <v>492.53300000000002</v>
      </c>
      <c r="G70">
        <v>259</v>
      </c>
      <c r="H70">
        <v>265</v>
      </c>
      <c r="I70" t="s">
        <v>102</v>
      </c>
      <c r="J70" t="s">
        <v>102</v>
      </c>
      <c r="K70" t="s">
        <v>102</v>
      </c>
      <c r="L70" t="s">
        <v>102</v>
      </c>
      <c r="M70" t="s">
        <v>102</v>
      </c>
      <c r="N70" t="s">
        <v>102</v>
      </c>
    </row>
    <row r="71" spans="1:14" x14ac:dyDescent="0.2">
      <c r="A71" t="s">
        <v>92</v>
      </c>
      <c r="B71" t="s">
        <v>102</v>
      </c>
      <c r="C71" t="s">
        <v>102</v>
      </c>
      <c r="D71" t="s">
        <v>102</v>
      </c>
      <c r="E71" t="s">
        <v>102</v>
      </c>
      <c r="F71" t="s">
        <v>102</v>
      </c>
      <c r="G71" t="s">
        <v>102</v>
      </c>
      <c r="H71" t="s">
        <v>102</v>
      </c>
      <c r="I71" t="s">
        <v>102</v>
      </c>
      <c r="J71" t="s">
        <v>102</v>
      </c>
      <c r="K71" t="s">
        <v>102</v>
      </c>
      <c r="L71" t="s">
        <v>102</v>
      </c>
      <c r="M71" t="s">
        <v>102</v>
      </c>
      <c r="N71" t="s">
        <v>102</v>
      </c>
    </row>
    <row r="72" spans="1:14" x14ac:dyDescent="0.2">
      <c r="A72" t="s">
        <v>93</v>
      </c>
      <c r="B72" t="s">
        <v>102</v>
      </c>
      <c r="C72" t="s">
        <v>102</v>
      </c>
      <c r="D72">
        <v>2643</v>
      </c>
      <c r="E72" t="s">
        <v>102</v>
      </c>
      <c r="F72">
        <v>492.53300000000002</v>
      </c>
      <c r="G72">
        <v>2756</v>
      </c>
      <c r="H72">
        <v>20000</v>
      </c>
      <c r="I72" t="s">
        <v>102</v>
      </c>
      <c r="J72" t="s">
        <v>102</v>
      </c>
      <c r="K72" t="s">
        <v>102</v>
      </c>
      <c r="L72">
        <v>27323</v>
      </c>
      <c r="M72">
        <v>26230</v>
      </c>
      <c r="N72">
        <v>25801</v>
      </c>
    </row>
    <row r="73" spans="1:14" x14ac:dyDescent="0.2">
      <c r="A73" t="s">
        <v>94</v>
      </c>
      <c r="B73">
        <v>349.589</v>
      </c>
      <c r="C73">
        <v>349.589</v>
      </c>
      <c r="D73">
        <v>2041</v>
      </c>
      <c r="E73" t="s">
        <v>102</v>
      </c>
      <c r="F73">
        <v>383.06599999999997</v>
      </c>
      <c r="G73">
        <v>2780</v>
      </c>
      <c r="H73">
        <v>10211</v>
      </c>
      <c r="I73">
        <v>15498</v>
      </c>
      <c r="J73">
        <v>28102</v>
      </c>
      <c r="K73">
        <v>24500</v>
      </c>
      <c r="L73">
        <v>18783</v>
      </c>
      <c r="M73">
        <v>22844</v>
      </c>
      <c r="N73">
        <v>36226</v>
      </c>
    </row>
    <row r="74" spans="1:14" x14ac:dyDescent="0.2">
      <c r="A74" t="s">
        <v>95</v>
      </c>
      <c r="B74" t="s">
        <v>102</v>
      </c>
      <c r="C74" t="s">
        <v>102</v>
      </c>
      <c r="D74">
        <v>1177</v>
      </c>
      <c r="E74">
        <v>24389.161</v>
      </c>
      <c r="F74">
        <v>24389.161</v>
      </c>
      <c r="G74">
        <v>217910</v>
      </c>
      <c r="H74">
        <v>2291</v>
      </c>
      <c r="I74">
        <v>2176</v>
      </c>
      <c r="J74">
        <v>1914</v>
      </c>
      <c r="K74">
        <v>1715</v>
      </c>
      <c r="L74">
        <v>1589</v>
      </c>
      <c r="M74">
        <v>1323</v>
      </c>
      <c r="N74">
        <v>1045</v>
      </c>
    </row>
    <row r="76" spans="1:14" x14ac:dyDescent="0.2">
      <c r="A76" t="s">
        <v>96</v>
      </c>
      <c r="B76">
        <v>5000.0020000000004</v>
      </c>
      <c r="C76">
        <v>-251507</v>
      </c>
      <c r="D76">
        <v>-283168</v>
      </c>
      <c r="E76">
        <v>-318055</v>
      </c>
      <c r="F76">
        <v>-373696</v>
      </c>
      <c r="G76">
        <v>1304671</v>
      </c>
      <c r="H76">
        <v>1316759</v>
      </c>
      <c r="I76">
        <v>1264434</v>
      </c>
      <c r="J76">
        <v>1228662</v>
      </c>
      <c r="K76">
        <v>1160155</v>
      </c>
      <c r="L76">
        <v>1164741</v>
      </c>
      <c r="M76">
        <v>1069495</v>
      </c>
      <c r="N76">
        <v>1084552</v>
      </c>
    </row>
    <row r="77" spans="1:14" x14ac:dyDescent="0.2">
      <c r="A77" t="s">
        <v>97</v>
      </c>
      <c r="B77" t="s">
        <v>102</v>
      </c>
      <c r="C77" t="s">
        <v>102</v>
      </c>
      <c r="D77" t="s">
        <v>102</v>
      </c>
      <c r="E77" t="s">
        <v>102</v>
      </c>
      <c r="F77" t="s">
        <v>102</v>
      </c>
      <c r="G77" t="s">
        <v>102</v>
      </c>
      <c r="H77" t="s">
        <v>102</v>
      </c>
      <c r="I77" t="s">
        <v>102</v>
      </c>
      <c r="J77" t="s">
        <v>102</v>
      </c>
      <c r="K77" t="s">
        <v>102</v>
      </c>
      <c r="L77" t="s">
        <v>102</v>
      </c>
      <c r="M77" t="s">
        <v>102</v>
      </c>
      <c r="N77" t="s">
        <v>102</v>
      </c>
    </row>
    <row r="78" spans="1:14" x14ac:dyDescent="0.2">
      <c r="A78" t="s">
        <v>98</v>
      </c>
      <c r="B78">
        <v>-206.85</v>
      </c>
      <c r="C78">
        <v>-206.85</v>
      </c>
      <c r="D78">
        <v>-296286</v>
      </c>
      <c r="E78">
        <v>-23296.107</v>
      </c>
      <c r="F78">
        <v>-22469.492999999999</v>
      </c>
      <c r="G78">
        <v>-481655</v>
      </c>
      <c r="H78">
        <v>-476610</v>
      </c>
      <c r="I78">
        <v>-538929</v>
      </c>
      <c r="J78">
        <v>-588503</v>
      </c>
      <c r="K78">
        <v>-667709</v>
      </c>
      <c r="L78">
        <v>-734653</v>
      </c>
      <c r="M78">
        <v>-848046</v>
      </c>
      <c r="N78">
        <v>-1134125</v>
      </c>
    </row>
    <row r="79" spans="1:14" x14ac:dyDescent="0.2">
      <c r="A79" t="s">
        <v>99</v>
      </c>
      <c r="B79">
        <v>2.3730000000000002</v>
      </c>
      <c r="C79">
        <v>2.556</v>
      </c>
      <c r="D79">
        <v>0</v>
      </c>
      <c r="E79">
        <v>2.593</v>
      </c>
      <c r="F79">
        <v>2.5840000000000001</v>
      </c>
      <c r="G79">
        <v>60</v>
      </c>
      <c r="H79">
        <v>60</v>
      </c>
      <c r="I79">
        <v>60</v>
      </c>
      <c r="J79">
        <v>60</v>
      </c>
      <c r="K79">
        <v>60</v>
      </c>
      <c r="L79">
        <v>61</v>
      </c>
      <c r="M79">
        <v>61</v>
      </c>
      <c r="N79">
        <v>67</v>
      </c>
    </row>
    <row r="80" spans="1:14" x14ac:dyDescent="0.2">
      <c r="A80" t="s">
        <v>100</v>
      </c>
      <c r="B80">
        <v>603887944</v>
      </c>
      <c r="C80">
        <v>19922334</v>
      </c>
      <c r="D80">
        <v>122058940</v>
      </c>
      <c r="E80">
        <v>111017407</v>
      </c>
      <c r="F80">
        <v>111898795</v>
      </c>
      <c r="G80">
        <v>604335426</v>
      </c>
      <c r="H80">
        <v>604174329</v>
      </c>
      <c r="I80">
        <v>605836369</v>
      </c>
      <c r="J80">
        <v>607188444</v>
      </c>
      <c r="K80">
        <v>609566379</v>
      </c>
      <c r="L80">
        <v>622602815</v>
      </c>
      <c r="M80">
        <v>629522605</v>
      </c>
      <c r="N80">
        <v>692560949</v>
      </c>
    </row>
    <row r="110" spans="1:14" x14ac:dyDescent="0.2">
      <c r="A110" t="s">
        <v>68</v>
      </c>
      <c r="C110">
        <v>44104</v>
      </c>
      <c r="D110">
        <v>44196</v>
      </c>
      <c r="E110">
        <v>44286</v>
      </c>
      <c r="F110">
        <v>44377</v>
      </c>
      <c r="G110">
        <v>44469</v>
      </c>
      <c r="H110">
        <v>44561</v>
      </c>
      <c r="I110">
        <v>44651</v>
      </c>
      <c r="J110">
        <v>44742</v>
      </c>
      <c r="K110">
        <v>44834</v>
      </c>
      <c r="L110">
        <v>44926</v>
      </c>
      <c r="M110">
        <v>45016</v>
      </c>
      <c r="N110">
        <v>45107</v>
      </c>
    </row>
    <row r="111" spans="1:14" x14ac:dyDescent="0.2">
      <c r="A111" t="s">
        <v>69</v>
      </c>
      <c r="C111" t="s">
        <v>101</v>
      </c>
      <c r="D111" t="s">
        <v>101</v>
      </c>
      <c r="E111" t="s">
        <v>101</v>
      </c>
      <c r="F111" t="s">
        <v>101</v>
      </c>
      <c r="G111" t="s">
        <v>101</v>
      </c>
      <c r="H111" t="s">
        <v>101</v>
      </c>
      <c r="I111" t="s">
        <v>101</v>
      </c>
      <c r="J111" t="s">
        <v>101</v>
      </c>
      <c r="K111" t="s">
        <v>101</v>
      </c>
      <c r="L111" t="s">
        <v>101</v>
      </c>
      <c r="M111" t="s">
        <v>101</v>
      </c>
      <c r="N111" t="s">
        <v>101</v>
      </c>
    </row>
    <row r="112" spans="1:14" x14ac:dyDescent="0.2">
      <c r="A112" t="s">
        <v>123</v>
      </c>
      <c r="C112">
        <v>-515550</v>
      </c>
      <c r="D112">
        <v>-642685</v>
      </c>
      <c r="E112">
        <v>-29665000</v>
      </c>
      <c r="F112">
        <v>-47868000</v>
      </c>
      <c r="G112">
        <v>-69473000</v>
      </c>
      <c r="H112">
        <v>-48743000</v>
      </c>
      <c r="I112">
        <v>-61426000</v>
      </c>
      <c r="J112">
        <v>-53085000</v>
      </c>
      <c r="K112">
        <v>-68307000</v>
      </c>
      <c r="L112">
        <v>-53107000</v>
      </c>
      <c r="M112">
        <v>-78568000</v>
      </c>
      <c r="N112">
        <v>-71744000</v>
      </c>
    </row>
    <row r="113" spans="1:14" x14ac:dyDescent="0.2">
      <c r="A113" t="s">
        <v>124</v>
      </c>
      <c r="C113" t="s">
        <v>102</v>
      </c>
      <c r="D113" t="s">
        <v>102</v>
      </c>
      <c r="E113" t="s">
        <v>102</v>
      </c>
      <c r="F113" t="s">
        <v>102</v>
      </c>
      <c r="G113" t="s">
        <v>102</v>
      </c>
      <c r="H113" t="s">
        <v>102</v>
      </c>
      <c r="I113" t="s">
        <v>102</v>
      </c>
      <c r="J113" t="s">
        <v>102</v>
      </c>
      <c r="K113" t="s">
        <v>102</v>
      </c>
      <c r="L113" t="s">
        <v>102</v>
      </c>
      <c r="M113" t="s">
        <v>102</v>
      </c>
      <c r="N113" t="s">
        <v>102</v>
      </c>
    </row>
    <row r="114" spans="1:14" x14ac:dyDescent="0.2">
      <c r="A114" t="s">
        <v>125</v>
      </c>
      <c r="C114" t="s">
        <v>102</v>
      </c>
      <c r="D114" t="s">
        <v>102</v>
      </c>
      <c r="E114" t="s">
        <v>102</v>
      </c>
      <c r="F114" t="s">
        <v>102</v>
      </c>
      <c r="G114" t="s">
        <v>102</v>
      </c>
      <c r="H114" t="s">
        <v>102</v>
      </c>
      <c r="I114" t="s">
        <v>102</v>
      </c>
      <c r="J114" t="s">
        <v>102</v>
      </c>
      <c r="K114" t="s">
        <v>102</v>
      </c>
      <c r="L114" t="s">
        <v>102</v>
      </c>
      <c r="M114" t="s">
        <v>102</v>
      </c>
      <c r="N114" t="s">
        <v>102</v>
      </c>
    </row>
    <row r="115" spans="1:14" x14ac:dyDescent="0.2">
      <c r="A115" t="s">
        <v>126</v>
      </c>
      <c r="C115">
        <v>43590</v>
      </c>
      <c r="D115">
        <v>333285</v>
      </c>
      <c r="E115">
        <v>159022</v>
      </c>
      <c r="F115">
        <v>1592978</v>
      </c>
      <c r="G115">
        <v>-2187000</v>
      </c>
      <c r="H115">
        <v>6873000</v>
      </c>
      <c r="I115">
        <v>-3000000</v>
      </c>
      <c r="J115">
        <v>6064000</v>
      </c>
      <c r="K115">
        <v>-1053000</v>
      </c>
      <c r="L115">
        <v>31549000</v>
      </c>
      <c r="M115">
        <v>-2012000</v>
      </c>
      <c r="N115">
        <v>2526000</v>
      </c>
    </row>
    <row r="116" spans="1:14" x14ac:dyDescent="0.2">
      <c r="A116" t="s">
        <v>127</v>
      </c>
      <c r="C116">
        <v>420084</v>
      </c>
      <c r="D116">
        <v>87381</v>
      </c>
      <c r="E116">
        <v>-81360</v>
      </c>
      <c r="F116">
        <v>-72831</v>
      </c>
      <c r="G116">
        <v>10010191</v>
      </c>
      <c r="H116">
        <v>-20336000</v>
      </c>
      <c r="I116">
        <v>-9332000</v>
      </c>
      <c r="J116">
        <v>-13516000</v>
      </c>
      <c r="K116">
        <v>-6080000</v>
      </c>
      <c r="L116">
        <v>10735000</v>
      </c>
      <c r="M116">
        <v>5888000</v>
      </c>
      <c r="N116">
        <v>-4439000</v>
      </c>
    </row>
    <row r="117" spans="1:14" x14ac:dyDescent="0.2">
      <c r="A117" t="s">
        <v>128</v>
      </c>
      <c r="C117">
        <v>11467000</v>
      </c>
      <c r="D117">
        <v>2247000</v>
      </c>
      <c r="E117">
        <v>3333000</v>
      </c>
      <c r="F117">
        <v>3962000</v>
      </c>
      <c r="G117">
        <v>4172000</v>
      </c>
      <c r="H117">
        <v>4476000</v>
      </c>
      <c r="I117">
        <v>5212000</v>
      </c>
      <c r="J117">
        <v>5861000</v>
      </c>
      <c r="K117">
        <v>6349000</v>
      </c>
      <c r="L117">
        <v>6573000</v>
      </c>
      <c r="M117">
        <v>7067000</v>
      </c>
      <c r="N117">
        <v>7458000</v>
      </c>
    </row>
    <row r="118" spans="1:14" x14ac:dyDescent="0.2">
      <c r="A118" t="s">
        <v>129</v>
      </c>
      <c r="C118">
        <v>25675000</v>
      </c>
      <c r="D118">
        <v>5564000</v>
      </c>
      <c r="E118">
        <v>5082000</v>
      </c>
      <c r="F118">
        <v>9427000</v>
      </c>
      <c r="G118">
        <v>6185000</v>
      </c>
      <c r="H118">
        <v>11646000</v>
      </c>
      <c r="I118">
        <v>10833000</v>
      </c>
      <c r="J118">
        <v>8199000</v>
      </c>
      <c r="K118">
        <v>5380000</v>
      </c>
      <c r="L118">
        <v>30478000</v>
      </c>
      <c r="M118">
        <v>8756000</v>
      </c>
      <c r="N118">
        <v>5384000</v>
      </c>
    </row>
    <row r="119" spans="1:14" x14ac:dyDescent="0.2">
      <c r="A119" t="s">
        <v>130</v>
      </c>
      <c r="C119" t="s">
        <v>102</v>
      </c>
      <c r="D119" t="s">
        <v>102</v>
      </c>
      <c r="E119">
        <v>-110</v>
      </c>
      <c r="F119">
        <v>447946</v>
      </c>
      <c r="G119" t="s">
        <v>102</v>
      </c>
      <c r="H119" t="s">
        <v>102</v>
      </c>
      <c r="I119" t="s">
        <v>102</v>
      </c>
      <c r="J119" t="s">
        <v>102</v>
      </c>
      <c r="K119" t="s">
        <v>102</v>
      </c>
      <c r="L119" t="s">
        <v>102</v>
      </c>
      <c r="M119" t="s">
        <v>102</v>
      </c>
      <c r="N119" t="s">
        <v>102</v>
      </c>
    </row>
    <row r="120" spans="1:14" x14ac:dyDescent="0.2">
      <c r="A120" t="s">
        <v>131</v>
      </c>
      <c r="C120" t="s">
        <v>102</v>
      </c>
      <c r="D120" t="s">
        <v>102</v>
      </c>
      <c r="E120" t="s">
        <v>102</v>
      </c>
      <c r="F120" t="s">
        <v>102</v>
      </c>
      <c r="G120" t="s">
        <v>102</v>
      </c>
      <c r="H120" t="s">
        <v>102</v>
      </c>
      <c r="I120" t="s">
        <v>102</v>
      </c>
      <c r="J120" t="s">
        <v>102</v>
      </c>
      <c r="K120" t="s">
        <v>102</v>
      </c>
      <c r="L120" t="s">
        <v>102</v>
      </c>
      <c r="M120" t="s">
        <v>102</v>
      </c>
      <c r="N120" t="s">
        <v>102</v>
      </c>
    </row>
    <row r="121" spans="1:14" x14ac:dyDescent="0.2">
      <c r="A121" t="s">
        <v>132</v>
      </c>
      <c r="C121">
        <v>-28028000</v>
      </c>
      <c r="D121">
        <v>-35953219</v>
      </c>
      <c r="E121">
        <v>-41505000</v>
      </c>
      <c r="F121">
        <v>-151392</v>
      </c>
      <c r="G121">
        <v>-78858000</v>
      </c>
      <c r="H121">
        <v>5045000</v>
      </c>
      <c r="I121">
        <v>-62319000</v>
      </c>
      <c r="J121">
        <v>-49574000</v>
      </c>
      <c r="K121">
        <v>-79206000</v>
      </c>
      <c r="L121">
        <v>-66944000</v>
      </c>
      <c r="M121">
        <v>-113393000</v>
      </c>
      <c r="N121">
        <v>-286079000</v>
      </c>
    </row>
    <row r="122" spans="1:14" x14ac:dyDescent="0.2">
      <c r="A122" t="s">
        <v>133</v>
      </c>
      <c r="C122">
        <v>-690000000</v>
      </c>
      <c r="D122">
        <v>0</v>
      </c>
      <c r="E122">
        <v>-5879000</v>
      </c>
      <c r="F122">
        <v>-23061000</v>
      </c>
      <c r="G122">
        <v>21631000</v>
      </c>
      <c r="H122">
        <v>-11427000</v>
      </c>
      <c r="I122">
        <v>-476132000</v>
      </c>
      <c r="J122">
        <v>-50709000</v>
      </c>
      <c r="K122">
        <v>-49131000</v>
      </c>
      <c r="L122">
        <v>-54817000</v>
      </c>
      <c r="M122">
        <v>-19129000</v>
      </c>
      <c r="N122">
        <v>117926000</v>
      </c>
    </row>
    <row r="123" spans="1:14" x14ac:dyDescent="0.2">
      <c r="A123" t="s">
        <v>134</v>
      </c>
      <c r="C123">
        <v>693295138</v>
      </c>
      <c r="D123">
        <v>-434965</v>
      </c>
      <c r="E123">
        <v>74989000</v>
      </c>
      <c r="F123">
        <v>-1520000</v>
      </c>
      <c r="G123">
        <v>1020074000</v>
      </c>
      <c r="H123">
        <v>-763000</v>
      </c>
      <c r="I123">
        <v>80000</v>
      </c>
      <c r="J123">
        <v>2000</v>
      </c>
      <c r="K123">
        <v>193000</v>
      </c>
      <c r="L123">
        <v>60181000</v>
      </c>
      <c r="M123">
        <v>422000</v>
      </c>
      <c r="N123">
        <v>284461000</v>
      </c>
    </row>
    <row r="124" spans="1:14" x14ac:dyDescent="0.2">
      <c r="A124" t="s">
        <v>135</v>
      </c>
      <c r="C124">
        <v>-193562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102</v>
      </c>
      <c r="N124" t="s">
        <v>102</v>
      </c>
    </row>
    <row r="125" spans="1:14" x14ac:dyDescent="0.2">
      <c r="A125" t="s">
        <v>136</v>
      </c>
      <c r="C125" t="s">
        <v>102</v>
      </c>
      <c r="D125" t="s">
        <v>102</v>
      </c>
      <c r="E125">
        <v>0</v>
      </c>
      <c r="F125">
        <v>0</v>
      </c>
      <c r="G125">
        <v>0</v>
      </c>
      <c r="H125">
        <v>0</v>
      </c>
      <c r="I125">
        <v>85000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">
      <c r="A126" t="s">
        <v>137</v>
      </c>
      <c r="C126" t="s">
        <v>102</v>
      </c>
      <c r="D126" t="s">
        <v>102</v>
      </c>
      <c r="E126">
        <v>0</v>
      </c>
      <c r="F126">
        <v>0</v>
      </c>
      <c r="G126">
        <v>0</v>
      </c>
      <c r="H126">
        <v>0</v>
      </c>
      <c r="I126">
        <v>85000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">
      <c r="A127" t="s">
        <v>138</v>
      </c>
      <c r="C127" t="s">
        <v>102</v>
      </c>
      <c r="D127" t="s">
        <v>102</v>
      </c>
      <c r="E127" t="s">
        <v>102</v>
      </c>
      <c r="F127" t="s">
        <v>102</v>
      </c>
      <c r="G127" t="s">
        <v>102</v>
      </c>
      <c r="H127" t="s">
        <v>102</v>
      </c>
      <c r="I127" t="s">
        <v>102</v>
      </c>
      <c r="J127" t="s">
        <v>102</v>
      </c>
      <c r="K127" t="s">
        <v>102</v>
      </c>
      <c r="L127" t="s">
        <v>102</v>
      </c>
      <c r="M127" t="s">
        <v>102</v>
      </c>
      <c r="N127" t="s">
        <v>102</v>
      </c>
    </row>
    <row r="128" spans="1:14" x14ac:dyDescent="0.2">
      <c r="A128" t="s">
        <v>139</v>
      </c>
      <c r="C128" t="s">
        <v>102</v>
      </c>
      <c r="D128" t="s">
        <v>102</v>
      </c>
      <c r="E128" t="s">
        <v>102</v>
      </c>
      <c r="F128" t="s">
        <v>102</v>
      </c>
      <c r="G128" t="s">
        <v>102</v>
      </c>
      <c r="H128" t="s">
        <v>102</v>
      </c>
      <c r="I128" t="s">
        <v>102</v>
      </c>
      <c r="J128" t="s">
        <v>102</v>
      </c>
      <c r="K128" t="s">
        <v>102</v>
      </c>
      <c r="L128" t="s">
        <v>102</v>
      </c>
      <c r="M128" t="s">
        <v>102</v>
      </c>
      <c r="N128" t="s">
        <v>102</v>
      </c>
    </row>
    <row r="129" spans="1:14" x14ac:dyDescent="0.2">
      <c r="A129" t="s">
        <v>140</v>
      </c>
      <c r="C129" t="s">
        <v>102</v>
      </c>
      <c r="D129" t="s">
        <v>102</v>
      </c>
      <c r="E129" t="s">
        <v>102</v>
      </c>
      <c r="F129" t="s">
        <v>102</v>
      </c>
      <c r="G129" t="s">
        <v>102</v>
      </c>
      <c r="H129" t="s">
        <v>102</v>
      </c>
      <c r="I129" t="s">
        <v>102</v>
      </c>
      <c r="J129" t="s">
        <v>102</v>
      </c>
      <c r="K129" t="s">
        <v>102</v>
      </c>
      <c r="L129" t="s">
        <v>102</v>
      </c>
      <c r="M129" t="s">
        <v>102</v>
      </c>
      <c r="N129" t="s">
        <v>102</v>
      </c>
    </row>
    <row r="130" spans="1:14" x14ac:dyDescent="0.2">
      <c r="A130" t="s">
        <v>141</v>
      </c>
      <c r="C130" t="s">
        <v>102</v>
      </c>
      <c r="D130" t="s">
        <v>102</v>
      </c>
      <c r="E130" t="s">
        <v>102</v>
      </c>
      <c r="F130" t="s">
        <v>102</v>
      </c>
      <c r="G130" t="s">
        <v>102</v>
      </c>
      <c r="H130" t="s">
        <v>102</v>
      </c>
      <c r="I130" t="s">
        <v>102</v>
      </c>
      <c r="J130" t="s">
        <v>102</v>
      </c>
      <c r="K130" t="s">
        <v>102</v>
      </c>
      <c r="L130" t="s">
        <v>102</v>
      </c>
      <c r="M130" t="s">
        <v>102</v>
      </c>
      <c r="N130" t="s">
        <v>102</v>
      </c>
    </row>
    <row r="131" spans="1:14" x14ac:dyDescent="0.2">
      <c r="A131" t="s">
        <v>142</v>
      </c>
      <c r="C131" t="s">
        <v>102</v>
      </c>
      <c r="D131" t="s">
        <v>102</v>
      </c>
      <c r="E131" t="s">
        <v>102</v>
      </c>
      <c r="F131" t="s">
        <v>102</v>
      </c>
      <c r="G131" t="s">
        <v>102</v>
      </c>
      <c r="H131" t="s">
        <v>102</v>
      </c>
      <c r="I131" t="s">
        <v>102</v>
      </c>
      <c r="J131" t="s">
        <v>102</v>
      </c>
      <c r="K131" t="s">
        <v>102</v>
      </c>
      <c r="L131" t="s">
        <v>102</v>
      </c>
      <c r="M131" t="s">
        <v>102</v>
      </c>
      <c r="N131" t="s">
        <v>102</v>
      </c>
    </row>
    <row r="132" spans="1:14" x14ac:dyDescent="0.2">
      <c r="A132" t="s">
        <v>143</v>
      </c>
      <c r="C132" t="s">
        <v>102</v>
      </c>
      <c r="D132" t="s">
        <v>102</v>
      </c>
      <c r="E132">
        <v>74972000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">
      <c r="A133" t="s">
        <v>144</v>
      </c>
      <c r="C133" t="s">
        <v>102</v>
      </c>
      <c r="D133" t="s">
        <v>102</v>
      </c>
      <c r="E133" t="s">
        <v>102</v>
      </c>
      <c r="F133" t="s">
        <v>102</v>
      </c>
      <c r="G133" t="s">
        <v>102</v>
      </c>
      <c r="H133" t="s">
        <v>102</v>
      </c>
      <c r="I133" t="s">
        <v>102</v>
      </c>
      <c r="J133" t="s">
        <v>102</v>
      </c>
      <c r="K133" t="s">
        <v>102</v>
      </c>
      <c r="L133" t="s">
        <v>102</v>
      </c>
      <c r="M133" t="s">
        <v>102</v>
      </c>
      <c r="N133" t="s">
        <v>102</v>
      </c>
    </row>
    <row r="134" spans="1:14" x14ac:dyDescent="0.2">
      <c r="A134" t="s">
        <v>145</v>
      </c>
      <c r="C134">
        <v>690000000</v>
      </c>
      <c r="D134">
        <v>0</v>
      </c>
      <c r="E134">
        <v>690000000</v>
      </c>
      <c r="F134">
        <v>0</v>
      </c>
      <c r="G134">
        <v>-688821000</v>
      </c>
      <c r="H134">
        <v>277000</v>
      </c>
      <c r="I134">
        <v>342000</v>
      </c>
      <c r="J134">
        <v>317000</v>
      </c>
      <c r="K134">
        <v>422000</v>
      </c>
      <c r="L134">
        <v>60416000</v>
      </c>
      <c r="M134">
        <v>662000</v>
      </c>
      <c r="N134">
        <v>283335000</v>
      </c>
    </row>
    <row r="135" spans="1:14" x14ac:dyDescent="0.2">
      <c r="A135" t="s">
        <v>146</v>
      </c>
      <c r="C135" t="s">
        <v>102</v>
      </c>
      <c r="D135" t="s">
        <v>102</v>
      </c>
      <c r="E135" t="s">
        <v>102</v>
      </c>
      <c r="F135" t="s">
        <v>102</v>
      </c>
      <c r="G135" t="s">
        <v>102</v>
      </c>
      <c r="H135" t="s">
        <v>102</v>
      </c>
      <c r="I135" t="s">
        <v>102</v>
      </c>
      <c r="J135" t="s">
        <v>102</v>
      </c>
      <c r="K135" t="s">
        <v>102</v>
      </c>
      <c r="L135" t="s">
        <v>102</v>
      </c>
      <c r="M135" t="s">
        <v>102</v>
      </c>
      <c r="N135" t="s">
        <v>102</v>
      </c>
    </row>
    <row r="136" spans="1:14" x14ac:dyDescent="0.2">
      <c r="A136" t="s">
        <v>147</v>
      </c>
      <c r="C136">
        <v>2779588</v>
      </c>
      <c r="D136">
        <v>-1077650</v>
      </c>
      <c r="E136">
        <v>689178353</v>
      </c>
      <c r="F136">
        <v>-1956012</v>
      </c>
      <c r="G136">
        <v>-69843000</v>
      </c>
      <c r="H136">
        <v>-60933000</v>
      </c>
      <c r="I136">
        <v>-537478000</v>
      </c>
      <c r="J136">
        <v>-103792000</v>
      </c>
      <c r="K136">
        <v>-117245000</v>
      </c>
      <c r="L136">
        <v>-47743000</v>
      </c>
      <c r="M136">
        <v>-97275000</v>
      </c>
      <c r="N136">
        <v>330643000</v>
      </c>
    </row>
    <row r="137" spans="1:14" x14ac:dyDescent="0.2">
      <c r="A137" t="s">
        <v>148</v>
      </c>
      <c r="C137" t="s">
        <v>102</v>
      </c>
      <c r="D137" t="s">
        <v>102</v>
      </c>
      <c r="E137" t="s">
        <v>102</v>
      </c>
      <c r="F137" t="s">
        <v>102</v>
      </c>
      <c r="G137" t="s">
        <v>102</v>
      </c>
      <c r="H137" t="s">
        <v>102</v>
      </c>
      <c r="I137" t="s">
        <v>102</v>
      </c>
      <c r="J137" t="s">
        <v>102</v>
      </c>
      <c r="K137" t="s">
        <v>102</v>
      </c>
      <c r="L137" t="s">
        <v>102</v>
      </c>
      <c r="M137" t="s">
        <v>102</v>
      </c>
      <c r="N137" t="s">
        <v>102</v>
      </c>
    </row>
    <row r="138" spans="1:14" x14ac:dyDescent="0.2">
      <c r="A138" t="s">
        <v>122</v>
      </c>
      <c r="C138">
        <v>-28028000</v>
      </c>
      <c r="D138">
        <v>-35953219</v>
      </c>
      <c r="E138">
        <v>-41505000</v>
      </c>
      <c r="F138">
        <v>-65006000</v>
      </c>
      <c r="G138">
        <v>-78858000</v>
      </c>
      <c r="H138">
        <v>5045000</v>
      </c>
      <c r="I138">
        <v>-62319000</v>
      </c>
      <c r="J138">
        <v>-49574000</v>
      </c>
      <c r="K138">
        <v>-79206000</v>
      </c>
      <c r="L138">
        <v>-66944000</v>
      </c>
      <c r="M138">
        <v>-113393000</v>
      </c>
      <c r="N138">
        <v>-286079000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A802-9FBC-4D46-9F0B-ADAC69BDCD90}">
  <dimension ref="B5:D18"/>
  <sheetViews>
    <sheetView workbookViewId="0">
      <selection activeCell="B23" sqref="B23"/>
    </sheetView>
  </sheetViews>
  <sheetFormatPr baseColWidth="10" defaultRowHeight="16" x14ac:dyDescent="0.2"/>
  <sheetData>
    <row r="5" spans="2:4" x14ac:dyDescent="0.2">
      <c r="B5" t="s">
        <v>67</v>
      </c>
      <c r="C5" t="s">
        <v>66</v>
      </c>
    </row>
    <row r="6" spans="2:4" x14ac:dyDescent="0.2">
      <c r="B6" t="s">
        <v>53</v>
      </c>
      <c r="C6" s="2">
        <v>100000</v>
      </c>
    </row>
    <row r="7" spans="2:4" x14ac:dyDescent="0.2">
      <c r="B7" t="s">
        <v>54</v>
      </c>
      <c r="C7">
        <v>150</v>
      </c>
    </row>
    <row r="8" spans="2:4" x14ac:dyDescent="0.2">
      <c r="B8" t="s">
        <v>55</v>
      </c>
      <c r="C8">
        <v>20</v>
      </c>
      <c r="D8" s="3" t="s">
        <v>56</v>
      </c>
    </row>
    <row r="9" spans="2:4" x14ac:dyDescent="0.2">
      <c r="B9" t="s">
        <v>57</v>
      </c>
      <c r="C9">
        <v>4</v>
      </c>
    </row>
    <row r="10" spans="2:4" x14ac:dyDescent="0.2">
      <c r="B10" t="s">
        <v>58</v>
      </c>
      <c r="C10">
        <f>C9*C8</f>
        <v>80</v>
      </c>
    </row>
    <row r="12" spans="2:4" x14ac:dyDescent="0.2">
      <c r="B12" t="s">
        <v>60</v>
      </c>
      <c r="C12">
        <f>C8/120*60</f>
        <v>10</v>
      </c>
      <c r="D12" s="3" t="s">
        <v>59</v>
      </c>
    </row>
    <row r="13" spans="2:4" x14ac:dyDescent="0.2">
      <c r="B13" t="s">
        <v>61</v>
      </c>
      <c r="C13">
        <f>C12*3</f>
        <v>30</v>
      </c>
      <c r="D13" s="3"/>
    </row>
    <row r="14" spans="2:4" x14ac:dyDescent="0.2">
      <c r="B14" t="s">
        <v>62</v>
      </c>
      <c r="C14">
        <f>C13+C12</f>
        <v>40</v>
      </c>
      <c r="D14" s="3"/>
    </row>
    <row r="16" spans="2:4" x14ac:dyDescent="0.2">
      <c r="B16" t="s">
        <v>63</v>
      </c>
      <c r="C16">
        <v>225</v>
      </c>
    </row>
    <row r="17" spans="2:3" x14ac:dyDescent="0.2">
      <c r="B17" t="s">
        <v>64</v>
      </c>
      <c r="C17">
        <f>C16/(C14/60)</f>
        <v>337.5</v>
      </c>
    </row>
    <row r="18" spans="2:3" x14ac:dyDescent="0.2">
      <c r="B18" t="s">
        <v>65</v>
      </c>
      <c r="C18">
        <f>C17*C8*C9</f>
        <v>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Sheet3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2023-08-15T20:07:10Z</dcterms:created>
  <dcterms:modified xsi:type="dcterms:W3CDTF">2023-09-21T12:04:43Z</dcterms:modified>
</cp:coreProperties>
</file>