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78D3C791-599E-314F-82FD-8A7B2EFEA7AA}" xr6:coauthVersionLast="47" xr6:coauthVersionMax="47" xr10:uidLastSave="{00000000-0000-0000-0000-000000000000}"/>
  <bookViews>
    <workbookView xWindow="822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F42" i="1"/>
  <c r="F22" i="1"/>
  <c r="F23" i="1"/>
  <c r="E23" i="1"/>
  <c r="E22" i="1"/>
  <c r="E13" i="1"/>
  <c r="E17" i="1" s="1"/>
  <c r="F13" i="1"/>
  <c r="F21" i="1" s="1"/>
  <c r="G133" i="1"/>
  <c r="H133" i="1"/>
  <c r="H121" i="1"/>
  <c r="G121" i="1"/>
  <c r="G88" i="1"/>
  <c r="G77" i="1"/>
  <c r="G82" i="1" s="1"/>
  <c r="G62" i="1"/>
  <c r="G68" i="1" s="1"/>
  <c r="H88" i="1"/>
  <c r="H77" i="1"/>
  <c r="H82" i="1" s="1"/>
  <c r="H62" i="1"/>
  <c r="H68" i="1" s="1"/>
  <c r="H42" i="1"/>
  <c r="G42" i="1"/>
  <c r="H22" i="1"/>
  <c r="H23" i="1"/>
  <c r="G23" i="1"/>
  <c r="G22" i="1"/>
  <c r="G13" i="1"/>
  <c r="G21" i="1" s="1"/>
  <c r="H13" i="1"/>
  <c r="H21" i="1" s="1"/>
  <c r="E21" i="1" l="1"/>
  <c r="E24" i="1" s="1"/>
  <c r="E27" i="1" s="1"/>
  <c r="E34" i="1" s="1"/>
  <c r="E43" i="1" s="1"/>
  <c r="E46" i="1" s="1"/>
  <c r="F24" i="1"/>
  <c r="F27" i="1" s="1"/>
  <c r="F34" i="1" s="1"/>
  <c r="F43" i="1" s="1"/>
  <c r="F46" i="1" s="1"/>
  <c r="F17" i="1"/>
  <c r="H90" i="1"/>
  <c r="H91" i="1" s="1"/>
  <c r="G90" i="1"/>
  <c r="G91" i="1" s="1"/>
  <c r="G24" i="1"/>
  <c r="G27" i="1" s="1"/>
  <c r="H24" i="1"/>
  <c r="H27" i="1" s="1"/>
  <c r="G17" i="1"/>
  <c r="H17" i="1"/>
  <c r="F48" i="1" l="1"/>
  <c r="F49" i="1"/>
  <c r="E49" i="1"/>
  <c r="E48" i="1"/>
  <c r="H34" i="1"/>
  <c r="H43" i="1" s="1"/>
  <c r="H46" i="1" s="1"/>
  <c r="G34" i="1"/>
  <c r="G43" i="1" s="1"/>
  <c r="G46" i="1" s="1"/>
  <c r="G99" i="1" l="1"/>
  <c r="G115" i="1" s="1"/>
  <c r="G135" i="1" s="1"/>
  <c r="G48" i="1"/>
  <c r="G49" i="1"/>
  <c r="H99" i="1"/>
  <c r="H115" i="1" s="1"/>
  <c r="H135" i="1" s="1"/>
  <c r="H49" i="1"/>
  <c r="H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tc={CFFA79AB-8D9D-3F47-B0E0-21A7D1B5E80C}</author>
  </authors>
  <commentList>
    <comment ref="F16" authorId="0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</commentList>
</comments>
</file>

<file path=xl/sharedStrings.xml><?xml version="1.0" encoding="utf-8"?>
<sst xmlns="http://schemas.openxmlformats.org/spreadsheetml/2006/main" count="120" uniqueCount="116">
  <si>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</si>
  <si>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</si>
  <si>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</si>
  <si>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</si>
  <si>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</si>
  <si>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</si>
  <si>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</si>
  <si>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</si>
  <si>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</si>
  <si>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</si>
  <si>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</si>
  <si>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</si>
  <si>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FY22A</t>
  </si>
  <si>
    <t>Revenue Build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</si>
  <si>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</si>
  <si>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</si>
  <si>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</si>
  <si>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</si>
  <si>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</si>
  <si>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</si>
  <si>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</si>
  <si>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</si>
  <si>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</si>
  <si>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</si>
  <si>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</si>
  <si>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</si>
  <si>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</si>
  <si>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</si>
  <si>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</si>
  <si>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</si>
  <si>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</si>
  <si>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</si>
  <si>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</si>
  <si>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</si>
  <si>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</si>
  <si>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</si>
  <si>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</si>
  <si>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</si>
  <si>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</si>
  <si>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</si>
  <si>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</si>
  <si>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</si>
  <si>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</si>
  <si>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</si>
  <si>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</si>
  <si>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</si>
  <si>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</si>
  <si>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</si>
  <si>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</si>
  <si>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</si>
  <si>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</si>
  <si>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</si>
  <si>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</si>
  <si>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</si>
  <si>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</si>
  <si>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</si>
  <si>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</si>
  <si>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</si>
  <si>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</si>
  <si>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Common Shares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</si>
  <si>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</si>
  <si>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</si>
  <si>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</si>
  <si>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</si>
  <si>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</si>
  <si>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</si>
  <si>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</si>
  <si>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</si>
  <si>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</si>
  <si>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</si>
  <si>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</si>
  <si>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</si>
  <si>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</si>
  <si>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</si>
  <si>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</si>
  <si>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</si>
  <si>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</si>
  <si>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</si>
  <si>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</si>
  <si>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</si>
  <si>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</si>
  <si>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</si>
  <si>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</si>
  <si>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</si>
  <si>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</si>
  <si>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</si>
  <si>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</si>
  <si>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</si>
  <si>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</si>
  <si>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</si>
  <si>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</si>
  <si>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</si>
  <si>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</si>
  <si>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</si>
  <si>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Porceeds from Issuance of Common Stock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</si>
  <si>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</si>
  <si>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</si>
  <si>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</si>
  <si>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</si>
  <si>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</si>
  <si>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</si>
  <si>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FY23E</t>
  </si>
  <si>
    <t>FY24E</t>
  </si>
  <si>
    <t>FY25E</t>
  </si>
  <si>
    <t>FY26E</t>
  </si>
  <si>
    <t>FY27E</t>
  </si>
  <si>
    <t>FY21A</t>
  </si>
  <si>
    <t>FY20A</t>
  </si>
  <si>
    <t>FY19A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</si>
  <si>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</si>
  <si>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</si>
  <si>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</si>
  <si>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</si>
  <si>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</si>
  <si>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</si>
  <si>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ASRT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</si>
</sst>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6" dT="2023-04-29T18:21:13.72" personId="{981CC310-84B4-BC42-87C3-F956A3CBA7E2}" id="{CFFA79AB-8D9D-3F47-B0E0-21A7D1B5E80C}">
    <text>Net Commercialization Agreement Revenue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1:M13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baseColWidth="10" defaultRowHeight="16" x14ac:dyDescent="0.2"/>
  <cols>
    <col min="1" max="1" width="23.6640625" customWidth="1"/>
  </cols>
  <sheetData>
    <row r="1" spans="1:13" x14ac:dyDescent="0.2">
      <c r="A1" t="s">
        <v>0</v>
      </c>
    </row>
    <row r="2" spans="1:13" x14ac:dyDescent="0.2">
      <c r="A2" t="s">
        <v>115</v>
      </c>
      <c r="E2" t="s">
        <v>108</v>
      </c>
      <c r="F2" t="s">
        <v>107</v>
      </c>
      <c r="G2" t="s">
        <v>106</v>
      </c>
      <c r="H2" t="s">
        <v>12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</row>
    <row r="5" spans="1:13" x14ac:dyDescent="0.2">
      <c r="A5" s="1" t="s">
        <v>13</v>
      </c>
    </row>
    <row r="6" spans="1:13" x14ac:dyDescent="0.2">
      <c r="A6" t="s">
        <v>1</v>
      </c>
      <c r="F6">
        <v>31684</v>
      </c>
      <c r="G6">
        <v>60557</v>
      </c>
      <c r="H6">
        <v>100338</v>
      </c>
    </row>
    <row r="7" spans="1:13" x14ac:dyDescent="0.2">
      <c r="A7" t="s">
        <v>2</v>
      </c>
      <c r="H7">
        <v>11148</v>
      </c>
    </row>
    <row r="8" spans="1:13" x14ac:dyDescent="0.2">
      <c r="A8" t="s">
        <v>3</v>
      </c>
      <c r="H8">
        <v>1768</v>
      </c>
    </row>
    <row r="9" spans="1:13" x14ac:dyDescent="0.2">
      <c r="A9" t="s">
        <v>4</v>
      </c>
      <c r="F9">
        <v>11077</v>
      </c>
      <c r="G9">
        <v>8676</v>
      </c>
      <c r="H9">
        <v>9110</v>
      </c>
    </row>
    <row r="10" spans="1:13" x14ac:dyDescent="0.2">
      <c r="A10" t="s">
        <v>5</v>
      </c>
      <c r="E10">
        <v>32453</v>
      </c>
      <c r="F10">
        <v>28350</v>
      </c>
      <c r="G10">
        <v>24972</v>
      </c>
      <c r="H10">
        <v>24720</v>
      </c>
    </row>
    <row r="11" spans="1:13" x14ac:dyDescent="0.2">
      <c r="A11" t="s">
        <v>6</v>
      </c>
      <c r="E11">
        <v>12498</v>
      </c>
      <c r="F11">
        <v>13286</v>
      </c>
      <c r="G11">
        <v>10185</v>
      </c>
      <c r="H11">
        <v>3364</v>
      </c>
    </row>
    <row r="12" spans="1:13" x14ac:dyDescent="0.2">
      <c r="A12" t="s">
        <v>7</v>
      </c>
      <c r="E12">
        <v>63855</v>
      </c>
      <c r="F12">
        <v>9101</v>
      </c>
      <c r="G12">
        <v>5030</v>
      </c>
      <c r="H12">
        <v>4673</v>
      </c>
    </row>
    <row r="13" spans="1:13" x14ac:dyDescent="0.2">
      <c r="A13" t="s">
        <v>8</v>
      </c>
      <c r="E13">
        <f>E6+E7+E8+E9+E10+E11+E12</f>
        <v>108806</v>
      </c>
      <c r="F13">
        <f>F6+F7+F8+F9+F10+F11+F12</f>
        <v>93498</v>
      </c>
      <c r="G13">
        <f>G6+G7+G8+G9+G10+G11+G12</f>
        <v>109420</v>
      </c>
      <c r="H13">
        <f>H6+H7+H8+H9+H10+H11+H12</f>
        <v>155121</v>
      </c>
    </row>
    <row r="15" spans="1:13" x14ac:dyDescent="0.2">
      <c r="A15" t="s">
        <v>9</v>
      </c>
      <c r="E15">
        <v>2084</v>
      </c>
      <c r="F15">
        <v>1519</v>
      </c>
      <c r="G15">
        <v>2579</v>
      </c>
      <c r="H15">
        <v>2403</v>
      </c>
    </row>
    <row r="16" spans="1:13" x14ac:dyDescent="0.2">
      <c r="A16" t="s">
        <v>10</v>
      </c>
      <c r="E16">
        <v>118614</v>
      </c>
      <c r="F16">
        <v>11258</v>
      </c>
      <c r="G16">
        <v>-985</v>
      </c>
      <c r="H16">
        <v>-1290</v>
      </c>
    </row>
    <row r="17" spans="1:8" x14ac:dyDescent="0.2">
      <c r="A17" t="s">
        <v>11</v>
      </c>
      <c r="E17">
        <f>E13+E16+E15</f>
        <v>229504</v>
      </c>
      <c r="F17">
        <f>F13+F16+F15</f>
        <v>106275</v>
      </c>
      <c r="G17">
        <f>G13+G16+G15</f>
        <v>111014</v>
      </c>
      <c r="H17">
        <f>H13+H16+H15</f>
        <v>156234</v>
      </c>
    </row>
    <row r="19" spans="1:8" x14ac:dyDescent="0.2">
      <c r="A19" s="1" t="s">
        <v>30</v>
      </c>
    </row>
    <row r="20" spans="1:8" x14ac:dyDescent="0.2">
      <c r="A20" t="s">
        <v>14</v>
      </c>
    </row>
    <row r="21" spans="1:8" x14ac:dyDescent="0.2">
      <c r="A21" t="s">
        <v>15</v>
      </c>
      <c r="E21">
        <f>E13</f>
        <v>108806</v>
      </c>
      <c r="F21">
        <f>F13</f>
        <v>93498</v>
      </c>
      <c r="G21">
        <f>G13</f>
        <v>109420</v>
      </c>
      <c r="H21">
        <f>H13</f>
        <v>155121</v>
      </c>
    </row>
    <row r="22" spans="1:8" x14ac:dyDescent="0.2">
      <c r="A22" t="s">
        <v>16</v>
      </c>
      <c r="E22">
        <f>E15</f>
        <v>2084</v>
      </c>
      <c r="F22">
        <f>F15</f>
        <v>1519</v>
      </c>
      <c r="G22">
        <f>G15</f>
        <v>2579</v>
      </c>
      <c r="H22">
        <f>H15</f>
        <v>2403</v>
      </c>
    </row>
    <row r="23" spans="1:8" x14ac:dyDescent="0.2">
      <c r="A23" t="s">
        <v>10</v>
      </c>
      <c r="E23">
        <f>E16</f>
        <v>118614</v>
      </c>
      <c r="F23">
        <f>F16</f>
        <v>11258</v>
      </c>
      <c r="G23">
        <f>G16</f>
        <v>-985</v>
      </c>
      <c r="H23">
        <f>H16</f>
        <v>-1290</v>
      </c>
    </row>
    <row r="24" spans="1:8" x14ac:dyDescent="0.2">
      <c r="A24" t="s">
        <v>11</v>
      </c>
      <c r="E24">
        <f>E23+E22+E21</f>
        <v>229504</v>
      </c>
      <c r="F24">
        <f>F23+F22+F21</f>
        <v>106275</v>
      </c>
      <c r="G24">
        <f>G23+G22+G21</f>
        <v>111014</v>
      </c>
      <c r="H24">
        <f>H23+H22+H21</f>
        <v>156234</v>
      </c>
    </row>
    <row r="26" spans="1:8" x14ac:dyDescent="0.2">
      <c r="A26" t="s">
        <v>110</v>
      </c>
      <c r="E26">
        <v>9505</v>
      </c>
      <c r="F26">
        <v>19872</v>
      </c>
      <c r="G26">
        <v>15832</v>
      </c>
      <c r="H26">
        <v>18748</v>
      </c>
    </row>
    <row r="27" spans="1:8" x14ac:dyDescent="0.2">
      <c r="A27" t="s">
        <v>31</v>
      </c>
      <c r="E27">
        <f>E24-E26</f>
        <v>219999</v>
      </c>
      <c r="F27">
        <f>F24-F26</f>
        <v>86403</v>
      </c>
      <c r="G27">
        <f>G24-G26</f>
        <v>95182</v>
      </c>
      <c r="H27">
        <f>H24-H26</f>
        <v>137486</v>
      </c>
    </row>
    <row r="28" spans="1:8" x14ac:dyDescent="0.2">
      <c r="A28" t="s">
        <v>109</v>
      </c>
      <c r="E28">
        <v>10106</v>
      </c>
      <c r="F28">
        <v>4213</v>
      </c>
    </row>
    <row r="29" spans="1:8" x14ac:dyDescent="0.2">
      <c r="A29" t="s">
        <v>17</v>
      </c>
      <c r="E29">
        <v>108866</v>
      </c>
      <c r="F29">
        <v>104324</v>
      </c>
      <c r="G29">
        <v>52641</v>
      </c>
      <c r="H29">
        <v>46786</v>
      </c>
    </row>
    <row r="30" spans="1:8" x14ac:dyDescent="0.2">
      <c r="A30" t="s">
        <v>111</v>
      </c>
      <c r="E30">
        <v>189790</v>
      </c>
      <c r="F30">
        <v>17432</v>
      </c>
    </row>
    <row r="31" spans="1:8" x14ac:dyDescent="0.2">
      <c r="A31" t="s">
        <v>18</v>
      </c>
      <c r="G31">
        <v>3914</v>
      </c>
      <c r="H31">
        <v>18687</v>
      </c>
    </row>
    <row r="32" spans="1:8" x14ac:dyDescent="0.2">
      <c r="A32" t="s">
        <v>19</v>
      </c>
      <c r="E32">
        <v>101774</v>
      </c>
      <c r="F32">
        <v>24783</v>
      </c>
      <c r="G32">
        <v>28114</v>
      </c>
      <c r="H32">
        <v>32608</v>
      </c>
    </row>
    <row r="33" spans="1:8" x14ac:dyDescent="0.2">
      <c r="A33" t="s">
        <v>20</v>
      </c>
      <c r="E33">
        <v>3891</v>
      </c>
      <c r="F33">
        <v>17806</v>
      </c>
      <c r="G33">
        <v>1089</v>
      </c>
    </row>
    <row r="34" spans="1:8" x14ac:dyDescent="0.2">
      <c r="A34" s="1" t="s">
        <v>32</v>
      </c>
      <c r="E34">
        <f>E27-E29-E31-E32-E33-E30-E28</f>
        <v>-194428</v>
      </c>
      <c r="F34">
        <f>F27-F29-F31-F32-F33-F30-F28</f>
        <v>-82155</v>
      </c>
      <c r="G34">
        <f t="shared" ref="G34:H34" si="0">G27-G29-G31-G32-G33-G30-G28</f>
        <v>9424</v>
      </c>
      <c r="H34">
        <f t="shared" si="0"/>
        <v>39405</v>
      </c>
    </row>
    <row r="36" spans="1:8" x14ac:dyDescent="0.2">
      <c r="A36" s="1" t="s">
        <v>21</v>
      </c>
    </row>
    <row r="37" spans="1:8" x14ac:dyDescent="0.2">
      <c r="A37" t="s">
        <v>112</v>
      </c>
      <c r="F37">
        <v>126655</v>
      </c>
    </row>
    <row r="38" spans="1:8" x14ac:dyDescent="0.2">
      <c r="A38" t="s">
        <v>113</v>
      </c>
      <c r="E38">
        <v>26385</v>
      </c>
      <c r="F38">
        <v>-56113</v>
      </c>
    </row>
    <row r="39" spans="1:8" x14ac:dyDescent="0.2">
      <c r="A39" t="s">
        <v>114</v>
      </c>
      <c r="F39">
        <v>-14749</v>
      </c>
    </row>
    <row r="40" spans="1:8" x14ac:dyDescent="0.2">
      <c r="A40" t="s">
        <v>22</v>
      </c>
      <c r="E40">
        <v>-58389</v>
      </c>
      <c r="F40">
        <v>-15926</v>
      </c>
      <c r="G40">
        <v>-10220</v>
      </c>
      <c r="H40">
        <v>-7961</v>
      </c>
    </row>
    <row r="41" spans="1:8" x14ac:dyDescent="0.2">
      <c r="A41" t="s">
        <v>23</v>
      </c>
      <c r="E41">
        <v>3948</v>
      </c>
      <c r="F41">
        <v>-3225</v>
      </c>
      <c r="G41">
        <v>243</v>
      </c>
      <c r="H41">
        <v>-278</v>
      </c>
    </row>
    <row r="42" spans="1:8" x14ac:dyDescent="0.2">
      <c r="A42" t="s">
        <v>24</v>
      </c>
      <c r="E42">
        <f>E41+E40</f>
        <v>-54441</v>
      </c>
      <c r="F42">
        <f>F41+F40</f>
        <v>-19151</v>
      </c>
      <c r="G42">
        <f>G41+G40</f>
        <v>-9977</v>
      </c>
      <c r="H42">
        <f>H41+H40</f>
        <v>-8239</v>
      </c>
    </row>
    <row r="43" spans="1:8" x14ac:dyDescent="0.2">
      <c r="A43" s="1" t="s">
        <v>25</v>
      </c>
      <c r="E43">
        <f>E34+E42</f>
        <v>-248869</v>
      </c>
      <c r="F43">
        <f>F34+F42</f>
        <v>-101306</v>
      </c>
      <c r="G43">
        <f>G34+G42</f>
        <v>-553</v>
      </c>
      <c r="H43">
        <f>H34+H42</f>
        <v>31166</v>
      </c>
    </row>
    <row r="44" spans="1:8" x14ac:dyDescent="0.2">
      <c r="A44" s="1"/>
    </row>
    <row r="45" spans="1:8" x14ac:dyDescent="0.2">
      <c r="A45" t="s">
        <v>26</v>
      </c>
      <c r="E45">
        <v>5283</v>
      </c>
      <c r="F45">
        <v>17369</v>
      </c>
      <c r="G45">
        <v>-728</v>
      </c>
      <c r="H45">
        <v>78459</v>
      </c>
    </row>
    <row r="46" spans="1:8" s="3" customFormat="1" x14ac:dyDescent="0.2">
      <c r="A46" s="1" t="s">
        <v>27</v>
      </c>
      <c r="E46" s="3">
        <f>E43+E45</f>
        <v>-243586</v>
      </c>
      <c r="F46" s="3">
        <f>F43+F45</f>
        <v>-83937</v>
      </c>
      <c r="G46" s="3">
        <f>G43+G45</f>
        <v>-1281</v>
      </c>
      <c r="H46" s="3">
        <f>H43+H45</f>
        <v>109625</v>
      </c>
    </row>
    <row r="48" spans="1:8" x14ac:dyDescent="0.2">
      <c r="A48" t="s">
        <v>33</v>
      </c>
      <c r="E48" s="2">
        <f>E46/E50</f>
        <v>-3.4445670003959501</v>
      </c>
      <c r="F48" s="2">
        <f>F46/F50</f>
        <v>-0.80065817713549869</v>
      </c>
      <c r="G48" s="2">
        <f>G46/G50</f>
        <v>-2.9674071671801524E-2</v>
      </c>
      <c r="H48" s="2">
        <f>H46/H50</f>
        <v>2.332248319291975</v>
      </c>
    </row>
    <row r="49" spans="1:8" x14ac:dyDescent="0.2">
      <c r="A49" t="s">
        <v>34</v>
      </c>
      <c r="E49" s="2">
        <f>E46/E51</f>
        <v>-3.4445670003959501</v>
      </c>
      <c r="F49" s="2">
        <f>F46/F51</f>
        <v>-0.80065817713549869</v>
      </c>
      <c r="G49" s="2">
        <f>G46/G51</f>
        <v>-2.9674071671801524E-2</v>
      </c>
      <c r="H49" s="2">
        <f>H46/H51</f>
        <v>2.0052497759241983</v>
      </c>
    </row>
    <row r="50" spans="1:8" x14ac:dyDescent="0.2">
      <c r="A50" t="s">
        <v>28</v>
      </c>
      <c r="E50">
        <v>70716</v>
      </c>
      <c r="F50">
        <v>104835</v>
      </c>
      <c r="G50">
        <v>43169</v>
      </c>
      <c r="H50">
        <v>47004</v>
      </c>
    </row>
    <row r="51" spans="1:8" x14ac:dyDescent="0.2">
      <c r="A51" t="s">
        <v>29</v>
      </c>
      <c r="E51">
        <v>70716</v>
      </c>
      <c r="F51">
        <v>104835</v>
      </c>
      <c r="G51">
        <v>43169</v>
      </c>
      <c r="H51">
        <v>54669</v>
      </c>
    </row>
    <row r="55" spans="1:8" x14ac:dyDescent="0.2">
      <c r="A55" t="s">
        <v>65</v>
      </c>
    </row>
    <row r="57" spans="1:8" x14ac:dyDescent="0.2">
      <c r="A57" t="s">
        <v>35</v>
      </c>
    </row>
    <row r="58" spans="1:8" x14ac:dyDescent="0.2">
      <c r="A58" t="s">
        <v>36</v>
      </c>
      <c r="G58">
        <v>36810</v>
      </c>
      <c r="H58">
        <v>64941</v>
      </c>
    </row>
    <row r="59" spans="1:8" x14ac:dyDescent="0.2">
      <c r="A59" t="s">
        <v>37</v>
      </c>
      <c r="G59">
        <v>44361</v>
      </c>
      <c r="H59">
        <v>45357</v>
      </c>
    </row>
    <row r="60" spans="1:8" x14ac:dyDescent="0.2">
      <c r="A60" t="s">
        <v>38</v>
      </c>
      <c r="G60">
        <v>7489</v>
      </c>
      <c r="H60">
        <v>13696</v>
      </c>
    </row>
    <row r="61" spans="1:8" x14ac:dyDescent="0.2">
      <c r="A61" t="s">
        <v>39</v>
      </c>
      <c r="G61">
        <v>14838</v>
      </c>
      <c r="H61">
        <v>8268</v>
      </c>
    </row>
    <row r="62" spans="1:8" x14ac:dyDescent="0.2">
      <c r="A62" t="s">
        <v>40</v>
      </c>
      <c r="G62">
        <f>G58+G59+G60+G61</f>
        <v>103498</v>
      </c>
      <c r="H62">
        <f>H58+H59+H60+H61</f>
        <v>132262</v>
      </c>
    </row>
    <row r="64" spans="1:8" x14ac:dyDescent="0.2">
      <c r="A64" t="s">
        <v>41</v>
      </c>
      <c r="G64">
        <v>1527</v>
      </c>
      <c r="H64">
        <v>744</v>
      </c>
    </row>
    <row r="65" spans="1:8" x14ac:dyDescent="0.2">
      <c r="A65" t="s">
        <v>42</v>
      </c>
      <c r="G65">
        <v>216054</v>
      </c>
      <c r="H65">
        <v>197996</v>
      </c>
    </row>
    <row r="66" spans="1:8" x14ac:dyDescent="0.2">
      <c r="A66" t="s">
        <v>43</v>
      </c>
      <c r="H66">
        <v>80202</v>
      </c>
    </row>
    <row r="67" spans="1:8" x14ac:dyDescent="0.2">
      <c r="A67" t="s">
        <v>44</v>
      </c>
      <c r="G67">
        <v>5468</v>
      </c>
      <c r="H67">
        <v>2709</v>
      </c>
    </row>
    <row r="68" spans="1:8" x14ac:dyDescent="0.2">
      <c r="A68" t="s">
        <v>45</v>
      </c>
      <c r="G68">
        <f>G62+G64+G65+G66+G67</f>
        <v>326547</v>
      </c>
      <c r="H68">
        <f>H62+H64+H65+H66+H67</f>
        <v>413913</v>
      </c>
    </row>
    <row r="70" spans="1:8" x14ac:dyDescent="0.2">
      <c r="A70" t="s">
        <v>46</v>
      </c>
    </row>
    <row r="71" spans="1:8" x14ac:dyDescent="0.2">
      <c r="A71" t="s">
        <v>47</v>
      </c>
      <c r="G71">
        <v>6685</v>
      </c>
      <c r="H71">
        <v>5991</v>
      </c>
    </row>
    <row r="72" spans="1:8" x14ac:dyDescent="0.2">
      <c r="A72" t="s">
        <v>48</v>
      </c>
      <c r="G72">
        <v>52662</v>
      </c>
      <c r="H72">
        <v>49426</v>
      </c>
    </row>
    <row r="73" spans="1:8" x14ac:dyDescent="0.2">
      <c r="A73" t="s">
        <v>49</v>
      </c>
      <c r="G73">
        <v>14699</v>
      </c>
      <c r="H73">
        <v>12181</v>
      </c>
    </row>
    <row r="74" spans="1:8" x14ac:dyDescent="0.2">
      <c r="A74" t="s">
        <v>50</v>
      </c>
      <c r="G74">
        <v>12174</v>
      </c>
      <c r="H74">
        <v>470</v>
      </c>
    </row>
    <row r="75" spans="1:8" x14ac:dyDescent="0.2">
      <c r="A75" t="s">
        <v>51</v>
      </c>
      <c r="G75">
        <v>14500</v>
      </c>
      <c r="H75">
        <v>26300</v>
      </c>
    </row>
    <row r="76" spans="1:8" x14ac:dyDescent="0.2">
      <c r="A76" t="s">
        <v>52</v>
      </c>
      <c r="G76">
        <v>34299</v>
      </c>
      <c r="H76">
        <v>948</v>
      </c>
    </row>
    <row r="77" spans="1:8" x14ac:dyDescent="0.2">
      <c r="A77" t="s">
        <v>53</v>
      </c>
      <c r="G77">
        <f>G71+G72+G73+G74+G75+G76</f>
        <v>135019</v>
      </c>
      <c r="H77">
        <f>H71+H72+H73+H74+H75+H76</f>
        <v>95316</v>
      </c>
    </row>
    <row r="79" spans="1:8" x14ac:dyDescent="0.2">
      <c r="A79" t="s">
        <v>54</v>
      </c>
      <c r="G79">
        <v>61319</v>
      </c>
      <c r="H79">
        <v>66403</v>
      </c>
    </row>
    <row r="80" spans="1:8" x14ac:dyDescent="0.2">
      <c r="A80" t="s">
        <v>55</v>
      </c>
      <c r="G80">
        <v>23159</v>
      </c>
      <c r="H80">
        <v>22200</v>
      </c>
    </row>
    <row r="81" spans="1:8" x14ac:dyDescent="0.2">
      <c r="A81" t="s">
        <v>56</v>
      </c>
      <c r="G81">
        <v>4636</v>
      </c>
      <c r="H81">
        <v>4269</v>
      </c>
    </row>
    <row r="82" spans="1:8" x14ac:dyDescent="0.2">
      <c r="A82" t="s">
        <v>57</v>
      </c>
      <c r="G82">
        <f>G77+G79+G80+G81</f>
        <v>224133</v>
      </c>
      <c r="H82">
        <f>H77+H79+H80+H81</f>
        <v>188188</v>
      </c>
    </row>
    <row r="84" spans="1:8" x14ac:dyDescent="0.2">
      <c r="A84" t="s">
        <v>58</v>
      </c>
      <c r="G84">
        <v>4</v>
      </c>
      <c r="H84">
        <v>5</v>
      </c>
    </row>
    <row r="85" spans="1:8" x14ac:dyDescent="0.2">
      <c r="A85" t="s">
        <v>59</v>
      </c>
      <c r="G85">
        <v>44640444</v>
      </c>
      <c r="H85">
        <v>48319838</v>
      </c>
    </row>
    <row r="86" spans="1:8" x14ac:dyDescent="0.2">
      <c r="A86" t="s">
        <v>60</v>
      </c>
      <c r="G86">
        <v>531636</v>
      </c>
      <c r="H86">
        <v>545321</v>
      </c>
    </row>
    <row r="87" spans="1:8" x14ac:dyDescent="0.2">
      <c r="A87" t="s">
        <v>61</v>
      </c>
      <c r="G87">
        <v>-429226</v>
      </c>
      <c r="H87">
        <v>-319601</v>
      </c>
    </row>
    <row r="88" spans="1:8" x14ac:dyDescent="0.2">
      <c r="A88" t="s">
        <v>62</v>
      </c>
      <c r="G88">
        <f>G84+G86+G87</f>
        <v>102414</v>
      </c>
      <c r="H88">
        <f>H84+H86+H87</f>
        <v>225725</v>
      </c>
    </row>
    <row r="90" spans="1:8" x14ac:dyDescent="0.2">
      <c r="A90" t="s">
        <v>63</v>
      </c>
      <c r="G90">
        <f>G88+G82</f>
        <v>326547</v>
      </c>
      <c r="H90">
        <f>H88+H82</f>
        <v>413913</v>
      </c>
    </row>
    <row r="91" spans="1:8" x14ac:dyDescent="0.2">
      <c r="A91" t="s">
        <v>64</v>
      </c>
      <c r="G91">
        <f>G90-G68</f>
        <v>0</v>
      </c>
      <c r="H91">
        <f>H90-H68</f>
        <v>0</v>
      </c>
    </row>
    <row r="96" spans="1:8" x14ac:dyDescent="0.2">
      <c r="A96" s="1" t="s">
        <v>66</v>
      </c>
    </row>
    <row r="98" spans="1:8" x14ac:dyDescent="0.2">
      <c r="A98" s="1" t="s">
        <v>82</v>
      </c>
    </row>
    <row r="99" spans="1:8" x14ac:dyDescent="0.2">
      <c r="A99" t="s">
        <v>27</v>
      </c>
      <c r="G99">
        <f>G46</f>
        <v>-1281</v>
      </c>
      <c r="H99">
        <f>H46</f>
        <v>109625</v>
      </c>
    </row>
    <row r="100" spans="1:8" x14ac:dyDescent="0.2">
      <c r="A100" t="s">
        <v>67</v>
      </c>
    </row>
    <row r="101" spans="1:8" x14ac:dyDescent="0.2">
      <c r="A101" t="s">
        <v>68</v>
      </c>
      <c r="G101">
        <v>29077</v>
      </c>
      <c r="H101">
        <v>33396</v>
      </c>
    </row>
    <row r="102" spans="1:8" x14ac:dyDescent="0.2">
      <c r="A102" t="s">
        <v>69</v>
      </c>
      <c r="G102">
        <v>194</v>
      </c>
      <c r="H102">
        <v>304</v>
      </c>
    </row>
    <row r="103" spans="1:8" x14ac:dyDescent="0.2">
      <c r="A103" t="s">
        <v>70</v>
      </c>
      <c r="H103">
        <v>-1046</v>
      </c>
    </row>
    <row r="104" spans="1:8" x14ac:dyDescent="0.2">
      <c r="A104" t="s">
        <v>71</v>
      </c>
      <c r="G104">
        <v>3914</v>
      </c>
      <c r="H104">
        <v>18939</v>
      </c>
    </row>
    <row r="105" spans="1:8" x14ac:dyDescent="0.2">
      <c r="A105" t="s">
        <v>72</v>
      </c>
      <c r="G105">
        <v>3545</v>
      </c>
      <c r="H105">
        <v>7504</v>
      </c>
    </row>
    <row r="106" spans="1:8" x14ac:dyDescent="0.2">
      <c r="A106" t="s">
        <v>73</v>
      </c>
      <c r="G106">
        <v>1368</v>
      </c>
      <c r="H106">
        <v>3265</v>
      </c>
    </row>
    <row r="107" spans="1:8" x14ac:dyDescent="0.2">
      <c r="A107" t="s">
        <v>74</v>
      </c>
      <c r="H107">
        <v>-80375</v>
      </c>
    </row>
    <row r="109" spans="1:8" x14ac:dyDescent="0.2">
      <c r="A109" t="s">
        <v>75</v>
      </c>
    </row>
    <row r="110" spans="1:8" x14ac:dyDescent="0.2">
      <c r="A110" t="s">
        <v>76</v>
      </c>
      <c r="G110">
        <v>-11</v>
      </c>
      <c r="H110">
        <v>-996</v>
      </c>
    </row>
    <row r="111" spans="1:8" x14ac:dyDescent="0.2">
      <c r="A111" t="s">
        <v>77</v>
      </c>
      <c r="G111">
        <v>4268</v>
      </c>
      <c r="H111">
        <v>-6593</v>
      </c>
    </row>
    <row r="112" spans="1:8" x14ac:dyDescent="0.2">
      <c r="A112" t="s">
        <v>78</v>
      </c>
      <c r="G112">
        <v>3600</v>
      </c>
      <c r="H112">
        <v>8019</v>
      </c>
    </row>
    <row r="113" spans="1:8" x14ac:dyDescent="0.2">
      <c r="A113" t="s">
        <v>79</v>
      </c>
      <c r="G113">
        <v>-28699</v>
      </c>
      <c r="H113">
        <v>-10208</v>
      </c>
    </row>
    <row r="114" spans="1:8" x14ac:dyDescent="0.2">
      <c r="A114" t="s">
        <v>48</v>
      </c>
      <c r="G114">
        <v>-10452</v>
      </c>
      <c r="H114">
        <v>-3236</v>
      </c>
    </row>
    <row r="115" spans="1:8" x14ac:dyDescent="0.2">
      <c r="A115" s="1" t="s">
        <v>80</v>
      </c>
      <c r="G115">
        <f>G110+G111+G112+G113+G114+G99+G101+G102+G103+G104+G105+G106+G107</f>
        <v>5523</v>
      </c>
      <c r="H115">
        <f>H110+H111+H112+H113+H114+H99+H101+H102+H103+H104+H105+H106+H107</f>
        <v>78598</v>
      </c>
    </row>
    <row r="117" spans="1:8" x14ac:dyDescent="0.2">
      <c r="A117" s="1" t="s">
        <v>81</v>
      </c>
    </row>
    <row r="118" spans="1:8" x14ac:dyDescent="0.2">
      <c r="A118" t="s">
        <v>84</v>
      </c>
      <c r="G118">
        <v>-53</v>
      </c>
      <c r="H118">
        <v>-274</v>
      </c>
    </row>
    <row r="119" spans="1:8" x14ac:dyDescent="0.2">
      <c r="A119" t="s">
        <v>85</v>
      </c>
      <c r="G119">
        <v>-18472</v>
      </c>
      <c r="H119">
        <v>-27027</v>
      </c>
    </row>
    <row r="120" spans="1:8" x14ac:dyDescent="0.2">
      <c r="A120" t="s">
        <v>86</v>
      </c>
      <c r="H120">
        <v>-15372</v>
      </c>
    </row>
    <row r="121" spans="1:8" x14ac:dyDescent="0.2">
      <c r="A121" s="1" t="s">
        <v>87</v>
      </c>
      <c r="G121">
        <f>G118+G119+G120</f>
        <v>-18525</v>
      </c>
      <c r="H121">
        <f>H118+H119+H120</f>
        <v>-42673</v>
      </c>
    </row>
    <row r="123" spans="1:8" x14ac:dyDescent="0.2">
      <c r="A123" s="1" t="s">
        <v>88</v>
      </c>
    </row>
    <row r="124" spans="1:8" x14ac:dyDescent="0.2">
      <c r="A124" t="s">
        <v>83</v>
      </c>
      <c r="H124">
        <v>70000</v>
      </c>
    </row>
    <row r="125" spans="1:8" x14ac:dyDescent="0.2">
      <c r="A125" t="s">
        <v>93</v>
      </c>
      <c r="G125">
        <v>-9500</v>
      </c>
      <c r="H125">
        <v>-70750</v>
      </c>
    </row>
    <row r="126" spans="1:8" x14ac:dyDescent="0.2">
      <c r="A126" t="s">
        <v>89</v>
      </c>
      <c r="H126">
        <v>-4084</v>
      </c>
    </row>
    <row r="127" spans="1:8" x14ac:dyDescent="0.2">
      <c r="A127" t="s">
        <v>90</v>
      </c>
      <c r="G127">
        <v>-4807</v>
      </c>
      <c r="H127">
        <v>-7845</v>
      </c>
    </row>
    <row r="128" spans="1:8" x14ac:dyDescent="0.2">
      <c r="A128" t="s">
        <v>91</v>
      </c>
      <c r="G128">
        <v>-968</v>
      </c>
      <c r="H128">
        <v>-1297</v>
      </c>
    </row>
    <row r="129" spans="1:8" x14ac:dyDescent="0.2">
      <c r="A129" t="s">
        <v>92</v>
      </c>
      <c r="G129">
        <v>-335</v>
      </c>
    </row>
    <row r="130" spans="1:8" x14ac:dyDescent="0.2">
      <c r="A130" t="s">
        <v>94</v>
      </c>
      <c r="G130">
        <v>44861</v>
      </c>
      <c r="H130">
        <v>7020</v>
      </c>
    </row>
    <row r="131" spans="1:8" x14ac:dyDescent="0.2">
      <c r="A131" t="s">
        <v>95</v>
      </c>
      <c r="G131">
        <v>193</v>
      </c>
      <c r="H131">
        <v>34</v>
      </c>
    </row>
    <row r="132" spans="1:8" x14ac:dyDescent="0.2">
      <c r="A132" t="s">
        <v>96</v>
      </c>
      <c r="G132">
        <v>-418</v>
      </c>
      <c r="H132">
        <v>-872</v>
      </c>
    </row>
    <row r="133" spans="1:8" x14ac:dyDescent="0.2">
      <c r="A133" s="1" t="s">
        <v>97</v>
      </c>
      <c r="G133">
        <f>G124+G125+G126+G127+G128+G129+G130+G131+G132</f>
        <v>29026</v>
      </c>
      <c r="H133">
        <f>H124+H125+H126+H127+H128+H129+H130+H131+H132</f>
        <v>-7794</v>
      </c>
    </row>
    <row r="135" spans="1:8" x14ac:dyDescent="0.2">
      <c r="A135" s="1" t="s">
        <v>98</v>
      </c>
      <c r="G135">
        <f>G115+G121+G133</f>
        <v>16024</v>
      </c>
      <c r="H135">
        <f>H115+H121+H133</f>
        <v>28131</v>
      </c>
    </row>
    <row r="136" spans="1:8" x14ac:dyDescent="0.2">
      <c r="A136" t="s">
        <v>99</v>
      </c>
    </row>
    <row r="137" spans="1:8" x14ac:dyDescent="0.2">
      <c r="A137" t="s">
        <v>100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2023-04-29T21:18:56Z</dcterms:modified>
</cp:coreProperties>
</file>