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13_ncr:1_{208B1B59-C6CF-E54E-91BE-23C14B079BE4}" xr6:coauthVersionLast="47" xr6:coauthVersionMax="47" xr10:uidLastSave="{00000000-0000-0000-0000-000000000000}"/>
  <bookViews>
    <workbookView xWindow="0" yWindow="760" windowWidth="30240" windowHeight="18880" activeTab="1" xr2:uid="{605BC9F4-5436-4082-9BF9-F0067EF1EC53}"/>
  </bookViews>
  <sheets>
    <sheet name="Main" sheetId="1" r:id="rId1"/>
    <sheet name="Model" sheetId="2" r:id="rId2"/>
    <sheet name="Drivers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" l="1"/>
  <c r="G30" i="3" l="1"/>
  <c r="H30" i="3"/>
  <c r="E33" i="3"/>
  <c r="F33" i="3"/>
  <c r="C34" i="3"/>
  <c r="K35" i="3"/>
  <c r="I28" i="3"/>
  <c r="J28" i="3"/>
  <c r="G17" i="3"/>
  <c r="J18" i="3"/>
  <c r="C4" i="3"/>
  <c r="C28" i="3" s="1"/>
  <c r="D4" i="3"/>
  <c r="D28" i="3" s="1"/>
  <c r="E4" i="3"/>
  <c r="E28" i="3" s="1"/>
  <c r="F4" i="3"/>
  <c r="F16" i="3" s="1"/>
  <c r="G4" i="3"/>
  <c r="H28" i="3" s="1"/>
  <c r="H4" i="3"/>
  <c r="I4" i="3"/>
  <c r="J4" i="3"/>
  <c r="K4" i="3"/>
  <c r="K28" i="3" s="1"/>
  <c r="L4" i="3"/>
  <c r="M4" i="3"/>
  <c r="N4" i="3"/>
  <c r="O4" i="3"/>
  <c r="C5" i="3"/>
  <c r="D5" i="3"/>
  <c r="D29" i="3" s="1"/>
  <c r="E5" i="3"/>
  <c r="E29" i="3" s="1"/>
  <c r="F5" i="3"/>
  <c r="F17" i="3" s="1"/>
  <c r="G5" i="3"/>
  <c r="K17" i="3" s="1"/>
  <c r="H5" i="3"/>
  <c r="H17" i="3" s="1"/>
  <c r="I5" i="3"/>
  <c r="I17" i="3" s="1"/>
  <c r="J5" i="3"/>
  <c r="J29" i="3" s="1"/>
  <c r="K5" i="3"/>
  <c r="L5" i="3"/>
  <c r="M5" i="3"/>
  <c r="N5" i="3"/>
  <c r="O5" i="3"/>
  <c r="C6" i="3"/>
  <c r="D6" i="3"/>
  <c r="D30" i="3" s="1"/>
  <c r="E6" i="3"/>
  <c r="I18" i="3" s="1"/>
  <c r="F6" i="3"/>
  <c r="F18" i="3" s="1"/>
  <c r="G6" i="3"/>
  <c r="H6" i="3"/>
  <c r="I6" i="3"/>
  <c r="I30" i="3" s="1"/>
  <c r="J6" i="3"/>
  <c r="J30" i="3" s="1"/>
  <c r="K6" i="3"/>
  <c r="K18" i="3" s="1"/>
  <c r="L6" i="3"/>
  <c r="M6" i="3"/>
  <c r="N6" i="3"/>
  <c r="O6" i="3"/>
  <c r="C8" i="3"/>
  <c r="D8" i="3"/>
  <c r="E8" i="3"/>
  <c r="F8" i="3"/>
  <c r="G8" i="3"/>
  <c r="G12" i="3" s="1"/>
  <c r="H8" i="3"/>
  <c r="H32" i="3" s="1"/>
  <c r="I8" i="3"/>
  <c r="J8" i="3"/>
  <c r="J32" i="3" s="1"/>
  <c r="K8" i="3"/>
  <c r="K32" i="3" s="1"/>
  <c r="L8" i="3"/>
  <c r="M8" i="3"/>
  <c r="N8" i="3"/>
  <c r="O8" i="3"/>
  <c r="O12" i="3" s="1"/>
  <c r="C9" i="3"/>
  <c r="D33" i="3" s="1"/>
  <c r="D9" i="3"/>
  <c r="E9" i="3"/>
  <c r="F9" i="3"/>
  <c r="G9" i="3"/>
  <c r="G33" i="3" s="1"/>
  <c r="H9" i="3"/>
  <c r="H33" i="3" s="1"/>
  <c r="I9" i="3"/>
  <c r="I21" i="3" s="1"/>
  <c r="J9" i="3"/>
  <c r="J33" i="3" s="1"/>
  <c r="K9" i="3"/>
  <c r="K21" i="3" s="1"/>
  <c r="L9" i="3"/>
  <c r="M9" i="3"/>
  <c r="N9" i="3"/>
  <c r="O9" i="3"/>
  <c r="C10" i="3"/>
  <c r="G22" i="3" s="1"/>
  <c r="D10" i="3"/>
  <c r="D34" i="3" s="1"/>
  <c r="E10" i="3"/>
  <c r="E34" i="3" s="1"/>
  <c r="F10" i="3"/>
  <c r="F34" i="3" s="1"/>
  <c r="G10" i="3"/>
  <c r="H10" i="3"/>
  <c r="H34" i="3" s="1"/>
  <c r="I10" i="3"/>
  <c r="I34" i="3" s="1"/>
  <c r="J10" i="3"/>
  <c r="K10" i="3"/>
  <c r="K22" i="3" s="1"/>
  <c r="L10" i="3"/>
  <c r="M10" i="3"/>
  <c r="N10" i="3"/>
  <c r="O10" i="3"/>
  <c r="C11" i="3"/>
  <c r="C35" i="3" s="1"/>
  <c r="D11" i="3"/>
  <c r="D35" i="3" s="1"/>
  <c r="E11" i="3"/>
  <c r="E35" i="3" s="1"/>
  <c r="F11" i="3"/>
  <c r="F35" i="3" s="1"/>
  <c r="G11" i="3"/>
  <c r="G23" i="3" s="1"/>
  <c r="H11" i="3"/>
  <c r="H23" i="3" s="1"/>
  <c r="I11" i="3"/>
  <c r="I23" i="3" s="1"/>
  <c r="J11" i="3"/>
  <c r="J23" i="3" s="1"/>
  <c r="K11" i="3"/>
  <c r="L11" i="3"/>
  <c r="M11" i="3"/>
  <c r="N11" i="3"/>
  <c r="O11" i="3"/>
  <c r="K13" i="3"/>
  <c r="L13" i="3"/>
  <c r="M13" i="3"/>
  <c r="N13" i="3"/>
  <c r="O13" i="3"/>
  <c r="B11" i="3"/>
  <c r="B10" i="3"/>
  <c r="B9" i="3"/>
  <c r="B8" i="3"/>
  <c r="B12" i="3" s="1"/>
  <c r="B6" i="3"/>
  <c r="B5" i="3"/>
  <c r="B4" i="3"/>
  <c r="H30" i="2"/>
  <c r="D12" i="2"/>
  <c r="D13" i="2" s="1"/>
  <c r="D15" i="2" s="1"/>
  <c r="D31" i="2" s="1"/>
  <c r="H12" i="2"/>
  <c r="H13" i="2" s="1"/>
  <c r="I30" i="2"/>
  <c r="E19" i="2"/>
  <c r="D19" i="2"/>
  <c r="C19" i="2"/>
  <c r="C15" i="2"/>
  <c r="E12" i="2"/>
  <c r="E13" i="2" s="1"/>
  <c r="E32" i="2" s="1"/>
  <c r="I12" i="2"/>
  <c r="I13" i="2" s="1"/>
  <c r="X28" i="2"/>
  <c r="X15" i="2"/>
  <c r="X31" i="2" s="1"/>
  <c r="X19" i="2"/>
  <c r="W19" i="2"/>
  <c r="W15" i="2"/>
  <c r="W31" i="2" s="1"/>
  <c r="Y3" i="2"/>
  <c r="Z3" i="2" s="1"/>
  <c r="AA3" i="2" s="1"/>
  <c r="AB3" i="2" s="1"/>
  <c r="AC3" i="2" s="1"/>
  <c r="AD3" i="2" s="1"/>
  <c r="AE3" i="2" s="1"/>
  <c r="AF3" i="2" s="1"/>
  <c r="AG3" i="2" s="1"/>
  <c r="K32" i="2"/>
  <c r="G32" i="2"/>
  <c r="F39" i="2"/>
  <c r="J39" i="2"/>
  <c r="J30" i="2"/>
  <c r="F19" i="2"/>
  <c r="G15" i="2"/>
  <c r="F12" i="2"/>
  <c r="F13" i="2" s="1"/>
  <c r="J12" i="2"/>
  <c r="J13" i="2" s="1"/>
  <c r="K30" i="2"/>
  <c r="K29" i="2"/>
  <c r="K39" i="2"/>
  <c r="G39" i="2"/>
  <c r="K28" i="2"/>
  <c r="K19" i="2"/>
  <c r="J19" i="2"/>
  <c r="I19" i="2"/>
  <c r="H19" i="2"/>
  <c r="G19" i="2"/>
  <c r="F12" i="3" l="1"/>
  <c r="B13" i="3"/>
  <c r="L12" i="3"/>
  <c r="C32" i="3"/>
  <c r="I12" i="3"/>
  <c r="I13" i="3" s="1"/>
  <c r="I25" i="3" s="1"/>
  <c r="K16" i="3"/>
  <c r="F30" i="3"/>
  <c r="C33" i="3"/>
  <c r="N12" i="3"/>
  <c r="C30" i="3"/>
  <c r="C12" i="3"/>
  <c r="M12" i="3"/>
  <c r="E12" i="3"/>
  <c r="F36" i="3" s="1"/>
  <c r="G21" i="3"/>
  <c r="J22" i="3"/>
  <c r="D12" i="3"/>
  <c r="D13" i="3" s="1"/>
  <c r="D37" i="3" s="1"/>
  <c r="J35" i="3"/>
  <c r="G34" i="3"/>
  <c r="I32" i="3"/>
  <c r="K29" i="3"/>
  <c r="C29" i="3"/>
  <c r="K34" i="3"/>
  <c r="G13" i="3"/>
  <c r="K25" i="3" s="1"/>
  <c r="G24" i="3"/>
  <c r="G36" i="3"/>
  <c r="F24" i="3"/>
  <c r="F13" i="3"/>
  <c r="C13" i="3"/>
  <c r="C37" i="3" s="1"/>
  <c r="C36" i="3"/>
  <c r="E13" i="3"/>
  <c r="J12" i="3"/>
  <c r="H22" i="3"/>
  <c r="F32" i="3"/>
  <c r="I16" i="3"/>
  <c r="I22" i="3"/>
  <c r="E32" i="3"/>
  <c r="G18" i="3"/>
  <c r="I35" i="3"/>
  <c r="J34" i="3"/>
  <c r="D32" i="3"/>
  <c r="E30" i="3"/>
  <c r="F29" i="3"/>
  <c r="F21" i="3"/>
  <c r="H18" i="3"/>
  <c r="K23" i="3"/>
  <c r="G32" i="3"/>
  <c r="I29" i="3"/>
  <c r="J16" i="3"/>
  <c r="H29" i="3"/>
  <c r="G29" i="3"/>
  <c r="H16" i="3"/>
  <c r="J17" i="3"/>
  <c r="H21" i="3"/>
  <c r="K33" i="3"/>
  <c r="H35" i="3"/>
  <c r="J21" i="3"/>
  <c r="F23" i="3"/>
  <c r="F28" i="3"/>
  <c r="G35" i="3"/>
  <c r="I33" i="3"/>
  <c r="K30" i="3"/>
  <c r="K12" i="3"/>
  <c r="G16" i="3"/>
  <c r="G28" i="3"/>
  <c r="H12" i="3"/>
  <c r="I36" i="3" s="1"/>
  <c r="F22" i="3"/>
  <c r="H28" i="2"/>
  <c r="W20" i="2"/>
  <c r="W22" i="2" s="1"/>
  <c r="W24" i="2" s="1"/>
  <c r="W25" i="2" s="1"/>
  <c r="H29" i="2"/>
  <c r="J32" i="2"/>
  <c r="J15" i="2"/>
  <c r="J31" i="2" s="1"/>
  <c r="J28" i="2"/>
  <c r="F32" i="2"/>
  <c r="F15" i="2"/>
  <c r="F31" i="2" s="1"/>
  <c r="J29" i="2"/>
  <c r="C20" i="2"/>
  <c r="C22" i="2" s="1"/>
  <c r="C24" i="2" s="1"/>
  <c r="C25" i="2" s="1"/>
  <c r="I28" i="2"/>
  <c r="I29" i="2"/>
  <c r="D32" i="2"/>
  <c r="E15" i="2"/>
  <c r="E31" i="2" s="1"/>
  <c r="D20" i="2"/>
  <c r="D22" i="2" s="1"/>
  <c r="D24" i="2" s="1"/>
  <c r="D25" i="2" s="1"/>
  <c r="H32" i="2"/>
  <c r="H15" i="2"/>
  <c r="H31" i="2" s="1"/>
  <c r="I15" i="2"/>
  <c r="I31" i="2" s="1"/>
  <c r="I32" i="2"/>
  <c r="X20" i="2"/>
  <c r="X22" i="2" s="1"/>
  <c r="X24" i="2" s="1"/>
  <c r="X25" i="2" s="1"/>
  <c r="K15" i="2"/>
  <c r="L7" i="1"/>
  <c r="L5" i="1"/>
  <c r="L4" i="1"/>
  <c r="E36" i="3" l="1"/>
  <c r="I24" i="3"/>
  <c r="D36" i="3"/>
  <c r="J24" i="3"/>
  <c r="J36" i="3"/>
  <c r="J13" i="3"/>
  <c r="F37" i="3"/>
  <c r="F25" i="3"/>
  <c r="H36" i="3"/>
  <c r="H13" i="3"/>
  <c r="H24" i="3"/>
  <c r="K24" i="3"/>
  <c r="K36" i="3"/>
  <c r="E37" i="3"/>
  <c r="G25" i="3"/>
  <c r="G37" i="3"/>
  <c r="J20" i="2"/>
  <c r="J22" i="2" s="1"/>
  <c r="J24" i="2" s="1"/>
  <c r="J25" i="2" s="1"/>
  <c r="I20" i="2"/>
  <c r="I22" i="2" s="1"/>
  <c r="I24" i="2" s="1"/>
  <c r="I25" i="2" s="1"/>
  <c r="E20" i="2"/>
  <c r="E22" i="2" s="1"/>
  <c r="E24" i="2" s="1"/>
  <c r="E25" i="2" s="1"/>
  <c r="F20" i="2"/>
  <c r="F22" i="2" s="1"/>
  <c r="F24" i="2" s="1"/>
  <c r="F25" i="2" s="1"/>
  <c r="H20" i="2"/>
  <c r="H22" i="2" s="1"/>
  <c r="H24" i="2" s="1"/>
  <c r="H25" i="2" s="1"/>
  <c r="G31" i="2"/>
  <c r="G20" i="2"/>
  <c r="G22" i="2" s="1"/>
  <c r="G24" i="2" s="1"/>
  <c r="G25" i="2" s="1"/>
  <c r="K31" i="2"/>
  <c r="K20" i="2"/>
  <c r="K22" i="2" s="1"/>
  <c r="K24" i="2" s="1"/>
  <c r="K25" i="2" s="1"/>
  <c r="H25" i="3" l="1"/>
  <c r="H37" i="3"/>
  <c r="I37" i="3"/>
  <c r="J25" i="3"/>
  <c r="J37" i="3"/>
  <c r="K37" i="3"/>
</calcChain>
</file>

<file path=xl/sharedStrings.xml><?xml version="1.0" encoding="utf-8"?>
<sst xmlns="http://schemas.openxmlformats.org/spreadsheetml/2006/main" count="103" uniqueCount="59">
  <si>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</si>
  <si>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</si>
  <si>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</si>
  <si>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</si>
  <si>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</si>
  <si>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</si>
  <si>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</si>
  <si>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</si>
  <si>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</si>
  <si>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</si>
  <si>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</si>
  <si>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</si>
  <si>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</si>
  <si>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</si>
  <si>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</si>
  <si>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</si>
  <si>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</si>
  <si>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</si>
  <si>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</si>
  <si>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</si>
  <si>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</si>
  <si>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</si>
  <si>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</si>
  <si>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</si>
  <si>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</si>
  <si>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</si>
  <si>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</si>
  <si>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</si>
  <si>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</si>
  <si>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</si>
  <si>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</si>
  <si>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</si>
  <si>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</si>
  <si>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</si>
  <si>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</si>
  <si>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</si>
  <si>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</si>
  <si>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Youtube</t>
  </si>
  <si>
    <t>Total Revenue</t>
  </si>
  <si>
    <t>Total Services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</si>
  <si>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</si>
  <si>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</si>
  <si>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</si>
  <si>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</si>
  <si>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</si>
  <si>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</si>
  <si>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</si>
  <si>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</si>
  <si>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</si>
  <si>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</si>
  <si>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</si>
  <si>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</si>
  <si>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</si>
  <si>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2Q23</t>
  </si>
  <si>
    <t>3Q23</t>
  </si>
  <si>
    <t>4Q23</t>
  </si>
  <si>
    <t>Growth Y/Y</t>
  </si>
  <si>
    <t>Revenues</t>
  </si>
  <si>
    <t>Growth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</si>
</sst>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111125</xdr:rowOff>
    </xdr:from>
    <xdr:to>
      <xdr:col>12</xdr:col>
      <xdr:colOff>9525</xdr:colOff>
      <xdr:row>61</xdr:row>
      <xdr:rowOff>22225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8607425" y="111125"/>
          <a:ext cx="0" cy="9982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22225</xdr:colOff>
      <xdr:row>0</xdr:row>
      <xdr:rowOff>22225</xdr:rowOff>
    </xdr:from>
    <xdr:to>
      <xdr:col>24</xdr:col>
      <xdr:colOff>22225</xdr:colOff>
      <xdr:row>60</xdr:row>
      <xdr:rowOff>98425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1B5797-E9F2-F24B-87B8-FC89157CE04F}"/>
            </a:ext>
          </a:extLst>
        </xdr:cNvPr>
        <xdr:cNvCxnSpPr/>
      </xdr:nvCxnSpPr>
      <xdr:spPr>
        <a:xfrm>
          <a:off x="16748125" y="22225"/>
          <a:ext cx="0" cy="9982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L1" sqref="L1"/>
    </sheetView>
  </sheetViews>
  <sheetFormatPr baseColWidth="10" defaultColWidth="8.83203125" defaultRowHeight="13" x14ac:dyDescent="0.15"/>
  <cols>
    <col min="7" max="7" width="12.5" customWidth="1"/>
    <col min="8" max="8" width="12.5" bestFit="1" customWidth="1"/>
    <col min="9" max="9" width="13.83203125" customWidth="1"/>
    <col min="11" max="11" width="10.1640625" bestFit="1" customWidth="1"/>
    <col min="12" max="12" width="9.5" customWidth="1"/>
  </cols>
  <sheetData>
    <row r="1" spans="8:13" x14ac:dyDescent="0.15">
      <c r="K1" s="7"/>
    </row>
    <row r="2" spans="8:13" x14ac:dyDescent="0.15">
      <c r="K2" t="s">
        <v>0</v>
      </c>
      <c r="L2" s="1">
        <v>2207.85</v>
      </c>
    </row>
    <row r="3" spans="8:13" x14ac:dyDescent="0.15">
      <c r="H3" s="4"/>
      <c r="I3" s="3"/>
      <c r="K3" t="s">
        <v>1</v>
      </c>
      <c r="L3" s="3">
        <v>667.55100000000004</v>
      </c>
      <c r="M3" s="2" t="s">
        <v>6</v>
      </c>
    </row>
    <row r="4" spans="8:13" x14ac:dyDescent="0.15">
      <c r="H4" s="4"/>
      <c r="K4" t="s">
        <v>2</v>
      </c>
      <c r="L4" s="3">
        <f>L2*L3</f>
        <v>1473852.47535</v>
      </c>
    </row>
    <row r="5" spans="8:13" x14ac:dyDescent="0.15">
      <c r="H5" s="6"/>
      <c r="K5" t="s">
        <v>3</v>
      </c>
      <c r="L5" s="3">
        <f>139649+29549</f>
        <v>169198</v>
      </c>
      <c r="M5" s="2" t="s">
        <v>6</v>
      </c>
    </row>
    <row r="6" spans="8:13" x14ac:dyDescent="0.15">
      <c r="K6" t="s">
        <v>4</v>
      </c>
      <c r="L6" s="3">
        <v>14817</v>
      </c>
      <c r="M6" s="2" t="s">
        <v>6</v>
      </c>
    </row>
    <row r="7" spans="8:13" x14ac:dyDescent="0.15">
      <c r="K7" t="s">
        <v>5</v>
      </c>
      <c r="L7" s="3">
        <f>L4-L5+L6</f>
        <v>1319471.47535</v>
      </c>
    </row>
    <row r="8" spans="8:13" x14ac:dyDescent="0.15">
      <c r="K8" s="7"/>
    </row>
    <row r="9" spans="8:13" x14ac:dyDescent="0.15">
      <c r="K9" s="7" t="s">
        <v>14</v>
      </c>
      <c r="L9" s="14">
        <v>1998</v>
      </c>
    </row>
    <row r="10" spans="8:13" x14ac:dyDescent="0.15">
      <c r="L10" s="3"/>
    </row>
    <row r="11" spans="8:13" x14ac:dyDescent="0.15">
      <c r="K11" s="8"/>
    </row>
    <row r="14" spans="8:13" x14ac:dyDescent="0.15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AG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3" sqref="K13"/>
    </sheetView>
  </sheetViews>
  <sheetFormatPr baseColWidth="10" defaultColWidth="8.83203125" defaultRowHeight="13" x14ac:dyDescent="0.15"/>
  <cols>
    <col min="1" max="1" width="5" bestFit="1" customWidth="1"/>
    <col min="2" max="2" width="16.1640625" customWidth="1"/>
    <col min="3" max="14" width="9.1640625" style="2"/>
    <col min="15" max="18" width="8.83203125" style="2"/>
  </cols>
  <sheetData>
    <row r="1" spans="1:33" x14ac:dyDescent="0.15">
      <c r="A1" s="13" t="s">
        <v>7</v>
      </c>
    </row>
    <row r="3" spans="1:33" x14ac:dyDescent="0.15"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Q3" s="2" t="s">
        <v>54</v>
      </c>
      <c r="R3" s="2" t="s">
        <v>55</v>
      </c>
      <c r="W3">
        <v>2020</v>
      </c>
      <c r="X3">
        <v>2021</v>
      </c>
      <c r="Y3">
        <f>X3+1</f>
        <v>2022</v>
      </c>
      <c r="Z3">
        <f t="shared" ref="Z3:AG3" si="0">Y3+1</f>
        <v>2023</v>
      </c>
      <c r="AA3">
        <f t="shared" si="0"/>
        <v>2024</v>
      </c>
      <c r="AB3">
        <f t="shared" si="0"/>
        <v>2025</v>
      </c>
      <c r="AC3">
        <f t="shared" si="0"/>
        <v>2026</v>
      </c>
      <c r="AD3">
        <f t="shared" si="0"/>
        <v>2027</v>
      </c>
      <c r="AE3">
        <f t="shared" si="0"/>
        <v>2028</v>
      </c>
      <c r="AF3">
        <f t="shared" si="0"/>
        <v>2029</v>
      </c>
      <c r="AG3">
        <f t="shared" si="0"/>
        <v>2030</v>
      </c>
    </row>
    <row r="4" spans="1:33" s="3" customFormat="1" x14ac:dyDescent="0.15">
      <c r="B4" s="3" t="s">
        <v>30</v>
      </c>
      <c r="C4" s="12"/>
      <c r="D4" s="12">
        <v>151</v>
      </c>
      <c r="E4" s="12">
        <v>-22</v>
      </c>
      <c r="F4" s="12">
        <v>-2</v>
      </c>
      <c r="G4" s="12">
        <v>-109</v>
      </c>
      <c r="H4" s="12">
        <v>-7</v>
      </c>
      <c r="I4" s="12">
        <v>62</v>
      </c>
      <c r="J4" s="12">
        <v>203</v>
      </c>
      <c r="K4" s="12">
        <v>278</v>
      </c>
      <c r="L4" s="12"/>
      <c r="M4" s="12"/>
      <c r="N4" s="12"/>
      <c r="O4" s="12"/>
      <c r="P4" s="12"/>
      <c r="Q4" s="12"/>
      <c r="R4" s="12"/>
    </row>
    <row r="5" spans="1:33" s="3" customFormat="1" x14ac:dyDescent="0.15">
      <c r="B5" s="3" t="s">
        <v>29</v>
      </c>
      <c r="C5" s="12"/>
      <c r="D5" s="12">
        <v>148</v>
      </c>
      <c r="E5" s="12">
        <v>178</v>
      </c>
      <c r="F5" s="12">
        <v>196</v>
      </c>
      <c r="G5" s="12">
        <v>198</v>
      </c>
      <c r="H5" s="12">
        <v>192</v>
      </c>
      <c r="I5" s="12">
        <v>182</v>
      </c>
      <c r="J5" s="12">
        <v>181</v>
      </c>
      <c r="K5" s="12">
        <v>440</v>
      </c>
      <c r="L5" s="12"/>
      <c r="M5" s="12"/>
      <c r="N5" s="12"/>
      <c r="O5" s="12"/>
      <c r="P5" s="12"/>
      <c r="Q5" s="12"/>
      <c r="R5" s="12"/>
    </row>
    <row r="6" spans="1:33" s="3" customFormat="1" x14ac:dyDescent="0.15">
      <c r="B6" s="3" t="s">
        <v>28</v>
      </c>
      <c r="C6" s="12"/>
      <c r="D6" s="12">
        <v>3007</v>
      </c>
      <c r="E6" s="12">
        <v>3444</v>
      </c>
      <c r="F6" s="12">
        <v>3831</v>
      </c>
      <c r="G6" s="12">
        <v>4047</v>
      </c>
      <c r="H6" s="12">
        <v>4628</v>
      </c>
      <c r="I6" s="12">
        <v>4990</v>
      </c>
      <c r="J6" s="12">
        <v>5541</v>
      </c>
      <c r="K6" s="12">
        <v>5821</v>
      </c>
      <c r="L6" s="12"/>
      <c r="M6" s="12"/>
      <c r="N6" s="12"/>
      <c r="O6" s="12"/>
      <c r="P6" s="12"/>
      <c r="Q6" s="12"/>
      <c r="R6" s="12"/>
    </row>
    <row r="7" spans="1:33" s="3" customForma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33" s="3" customFormat="1" x14ac:dyDescent="0.15">
      <c r="B8" s="3" t="s">
        <v>17</v>
      </c>
      <c r="C8" s="12"/>
      <c r="D8" s="12">
        <v>5124</v>
      </c>
      <c r="E8" s="12">
        <v>5478</v>
      </c>
      <c r="F8" s="12">
        <v>6674</v>
      </c>
      <c r="G8" s="12">
        <v>6494</v>
      </c>
      <c r="H8" s="12">
        <v>6623</v>
      </c>
      <c r="I8" s="12">
        <v>6754</v>
      </c>
      <c r="J8" s="12">
        <v>8161</v>
      </c>
      <c r="K8" s="12">
        <v>6811</v>
      </c>
      <c r="L8" s="12"/>
      <c r="M8" s="12"/>
      <c r="N8" s="12"/>
      <c r="O8" s="12"/>
      <c r="P8" s="12"/>
      <c r="Q8" s="12"/>
      <c r="R8" s="12"/>
    </row>
    <row r="9" spans="1:33" s="3" customFormat="1" x14ac:dyDescent="0.15">
      <c r="B9" s="3" t="s">
        <v>34</v>
      </c>
      <c r="C9" s="12"/>
      <c r="D9" s="12">
        <v>4736</v>
      </c>
      <c r="E9" s="12">
        <v>5720</v>
      </c>
      <c r="F9" s="12">
        <v>7411</v>
      </c>
      <c r="G9" s="12">
        <v>6800</v>
      </c>
      <c r="H9" s="12">
        <v>7597</v>
      </c>
      <c r="I9" s="12">
        <v>7999</v>
      </c>
      <c r="J9" s="12">
        <v>9305</v>
      </c>
      <c r="K9" s="12">
        <v>8174</v>
      </c>
      <c r="L9" s="12"/>
      <c r="M9" s="12"/>
      <c r="N9" s="12"/>
      <c r="O9" s="12"/>
      <c r="P9" s="12"/>
      <c r="Q9" s="12"/>
      <c r="R9" s="12"/>
    </row>
    <row r="10" spans="1:33" s="3" customFormat="1" x14ac:dyDescent="0.15">
      <c r="B10" s="3" t="s">
        <v>33</v>
      </c>
      <c r="C10" s="12"/>
      <c r="D10" s="12">
        <v>3812</v>
      </c>
      <c r="E10" s="12">
        <v>5037</v>
      </c>
      <c r="F10" s="12">
        <v>6885</v>
      </c>
      <c r="G10" s="12">
        <v>6005</v>
      </c>
      <c r="H10" s="12">
        <v>7002</v>
      </c>
      <c r="I10" s="12">
        <v>7205</v>
      </c>
      <c r="J10" s="12">
        <v>8633</v>
      </c>
      <c r="K10" s="12">
        <v>6869</v>
      </c>
      <c r="L10" s="12"/>
      <c r="M10" s="12"/>
      <c r="N10" s="12"/>
      <c r="O10" s="12"/>
      <c r="P10" s="12"/>
      <c r="Q10" s="12"/>
      <c r="R10" s="12"/>
    </row>
    <row r="11" spans="1:33" s="3" customFormat="1" x14ac:dyDescent="0.15">
      <c r="B11" s="3" t="s">
        <v>35</v>
      </c>
      <c r="C11" s="12"/>
      <c r="D11" s="12">
        <v>21319</v>
      </c>
      <c r="E11" s="12">
        <v>26338</v>
      </c>
      <c r="F11" s="12">
        <v>31903</v>
      </c>
      <c r="G11" s="12">
        <v>31879</v>
      </c>
      <c r="H11" s="12">
        <v>35845</v>
      </c>
      <c r="I11" s="12">
        <v>37926</v>
      </c>
      <c r="J11" s="12">
        <v>43301</v>
      </c>
      <c r="K11" s="12">
        <v>39618</v>
      </c>
      <c r="L11" s="12"/>
      <c r="M11" s="12"/>
      <c r="N11" s="12"/>
      <c r="O11" s="12"/>
      <c r="P11" s="12"/>
      <c r="Q11" s="12"/>
      <c r="R11" s="12"/>
    </row>
    <row r="12" spans="1:33" s="3" customFormat="1" x14ac:dyDescent="0.15">
      <c r="B12" s="3" t="s">
        <v>27</v>
      </c>
      <c r="C12" s="12"/>
      <c r="D12" s="12">
        <f>SUM(D8:D11)</f>
        <v>34991</v>
      </c>
      <c r="E12" s="12">
        <f>SUM(E8:E11)</f>
        <v>42573</v>
      </c>
      <c r="F12" s="12">
        <f>SUM(F8:F11)</f>
        <v>52873</v>
      </c>
      <c r="G12" s="12">
        <v>51178</v>
      </c>
      <c r="H12" s="12">
        <f>SUM(H8:H11)</f>
        <v>57067</v>
      </c>
      <c r="I12" s="12">
        <f>SUM(I8:I11)</f>
        <v>59884</v>
      </c>
      <c r="J12" s="12">
        <f>SUM(J8:J11)</f>
        <v>69400</v>
      </c>
      <c r="K12" s="12">
        <v>61472</v>
      </c>
      <c r="L12" s="12"/>
      <c r="M12" s="12"/>
      <c r="N12" s="12"/>
      <c r="O12" s="12"/>
      <c r="P12" s="12"/>
      <c r="Q12" s="12"/>
      <c r="R12" s="12"/>
    </row>
    <row r="13" spans="1:33" s="10" customFormat="1" x14ac:dyDescent="0.15">
      <c r="B13" s="10" t="s">
        <v>8</v>
      </c>
      <c r="C13" s="11"/>
      <c r="D13" s="11">
        <f>D12+D6+D5+D4</f>
        <v>38297</v>
      </c>
      <c r="E13" s="11">
        <f>E12+E6+E5+E4</f>
        <v>46173</v>
      </c>
      <c r="F13" s="11">
        <f>F12+F6+F5+F4</f>
        <v>56898</v>
      </c>
      <c r="G13" s="11">
        <v>55314</v>
      </c>
      <c r="H13" s="11">
        <f>H12+H6+H5+H4</f>
        <v>61880</v>
      </c>
      <c r="I13" s="11">
        <f>I12+I6+I5+I4</f>
        <v>65118</v>
      </c>
      <c r="J13" s="11">
        <f>J12+J6+J5+J4</f>
        <v>75325</v>
      </c>
      <c r="K13" s="11">
        <f>K12+K6+K5+K4</f>
        <v>68011</v>
      </c>
      <c r="L13" s="11"/>
      <c r="M13" s="11"/>
      <c r="N13" s="11"/>
      <c r="O13" s="11"/>
      <c r="P13" s="11"/>
      <c r="Q13" s="11"/>
      <c r="R13" s="11"/>
      <c r="W13" s="10">
        <v>182527</v>
      </c>
      <c r="X13" s="10">
        <v>257637</v>
      </c>
    </row>
    <row r="14" spans="1:33" s="3" customFormat="1" x14ac:dyDescent="0.15">
      <c r="B14" s="3" t="s">
        <v>9</v>
      </c>
      <c r="C14" s="12"/>
      <c r="D14" s="12">
        <v>18553</v>
      </c>
      <c r="E14" s="12">
        <v>21117</v>
      </c>
      <c r="F14" s="12">
        <v>26080</v>
      </c>
      <c r="G14" s="12">
        <v>24103</v>
      </c>
      <c r="H14" s="12">
        <v>26227</v>
      </c>
      <c r="I14" s="12">
        <v>27621</v>
      </c>
      <c r="J14" s="12">
        <v>32988</v>
      </c>
      <c r="K14" s="12">
        <v>29599</v>
      </c>
      <c r="L14" s="12"/>
      <c r="M14" s="12"/>
      <c r="N14" s="12"/>
      <c r="O14" s="12"/>
      <c r="P14" s="12"/>
      <c r="Q14" s="12"/>
      <c r="R14" s="12"/>
      <c r="W14" s="3">
        <v>84732</v>
      </c>
      <c r="X14" s="3">
        <v>110939</v>
      </c>
    </row>
    <row r="15" spans="1:33" s="3" customFormat="1" x14ac:dyDescent="0.15">
      <c r="B15" s="3" t="s">
        <v>10</v>
      </c>
      <c r="C15" s="12">
        <f t="shared" ref="C15" si="1">C13-C14</f>
        <v>0</v>
      </c>
      <c r="D15" s="12">
        <f t="shared" ref="D15" si="2">D13-D14</f>
        <v>19744</v>
      </c>
      <c r="E15" s="12">
        <f t="shared" ref="E15" si="3">E13-E14</f>
        <v>25056</v>
      </c>
      <c r="F15" s="12">
        <f t="shared" ref="F15:J15" si="4">F13-F14</f>
        <v>30818</v>
      </c>
      <c r="G15" s="12">
        <f t="shared" si="4"/>
        <v>31211</v>
      </c>
      <c r="H15" s="12">
        <f t="shared" si="4"/>
        <v>35653</v>
      </c>
      <c r="I15" s="12">
        <f t="shared" si="4"/>
        <v>37497</v>
      </c>
      <c r="J15" s="12">
        <f t="shared" si="4"/>
        <v>42337</v>
      </c>
      <c r="K15" s="12">
        <f>K13-K14</f>
        <v>38412</v>
      </c>
      <c r="L15" s="12"/>
      <c r="M15" s="12"/>
      <c r="N15" s="12"/>
      <c r="O15" s="12"/>
      <c r="P15" s="12"/>
      <c r="Q15" s="12"/>
      <c r="R15" s="12"/>
      <c r="W15" s="3">
        <f>W13-W14</f>
        <v>97795</v>
      </c>
      <c r="X15" s="3">
        <f t="shared" ref="X15" si="5">X13-X14</f>
        <v>146698</v>
      </c>
    </row>
    <row r="16" spans="1:33" s="3" customFormat="1" x14ac:dyDescent="0.15">
      <c r="B16" s="3" t="s">
        <v>11</v>
      </c>
      <c r="C16" s="12"/>
      <c r="D16" s="12">
        <v>6875</v>
      </c>
      <c r="E16" s="12">
        <v>6856</v>
      </c>
      <c r="F16" s="12">
        <v>7022</v>
      </c>
      <c r="G16" s="12">
        <v>7485</v>
      </c>
      <c r="H16" s="12">
        <v>7675</v>
      </c>
      <c r="I16" s="12">
        <v>7694</v>
      </c>
      <c r="J16" s="12">
        <v>8708</v>
      </c>
      <c r="K16" s="12">
        <v>9119</v>
      </c>
      <c r="L16" s="12"/>
      <c r="M16" s="12"/>
      <c r="N16" s="12"/>
      <c r="O16" s="12"/>
      <c r="P16" s="12"/>
      <c r="Q16" s="12"/>
      <c r="R16" s="12"/>
      <c r="W16" s="3">
        <v>27573</v>
      </c>
      <c r="X16" s="3">
        <v>31562</v>
      </c>
    </row>
    <row r="17" spans="2:24" s="3" customFormat="1" x14ac:dyDescent="0.15">
      <c r="B17" s="3" t="s">
        <v>12</v>
      </c>
      <c r="C17" s="12"/>
      <c r="D17" s="12">
        <v>3901</v>
      </c>
      <c r="E17" s="12">
        <v>4231</v>
      </c>
      <c r="F17" s="12">
        <v>5314</v>
      </c>
      <c r="G17" s="12">
        <v>4516</v>
      </c>
      <c r="H17" s="12">
        <v>5276</v>
      </c>
      <c r="I17" s="12">
        <v>5516</v>
      </c>
      <c r="J17" s="12">
        <v>7604</v>
      </c>
      <c r="K17" s="12">
        <v>5825</v>
      </c>
      <c r="L17" s="12"/>
      <c r="M17" s="12"/>
      <c r="N17" s="12"/>
      <c r="O17" s="12"/>
      <c r="P17" s="12"/>
      <c r="Q17" s="12"/>
      <c r="R17" s="12"/>
      <c r="W17" s="3">
        <v>17946</v>
      </c>
      <c r="X17" s="3">
        <v>22912</v>
      </c>
    </row>
    <row r="18" spans="2:24" s="3" customFormat="1" x14ac:dyDescent="0.15">
      <c r="B18" s="3" t="s">
        <v>13</v>
      </c>
      <c r="C18" s="12"/>
      <c r="D18" s="12">
        <v>2585</v>
      </c>
      <c r="E18" s="12">
        <v>2756</v>
      </c>
      <c r="F18" s="12">
        <v>2831</v>
      </c>
      <c r="G18" s="12">
        <v>2773</v>
      </c>
      <c r="H18" s="12">
        <v>3341</v>
      </c>
      <c r="I18" s="12">
        <v>3256</v>
      </c>
      <c r="J18" s="12">
        <v>4140</v>
      </c>
      <c r="K18" s="12">
        <v>3374</v>
      </c>
      <c r="L18" s="12"/>
      <c r="M18" s="12"/>
      <c r="N18" s="12"/>
      <c r="O18" s="12"/>
      <c r="P18" s="12"/>
      <c r="Q18" s="12"/>
      <c r="R18" s="12"/>
      <c r="W18" s="3">
        <v>11052</v>
      </c>
      <c r="X18" s="3">
        <v>13510</v>
      </c>
    </row>
    <row r="19" spans="2:24" s="3" customFormat="1" x14ac:dyDescent="0.15">
      <c r="B19" s="3" t="s">
        <v>15</v>
      </c>
      <c r="C19" s="12">
        <f t="shared" ref="C19" si="6">SUM(C16:C18)</f>
        <v>0</v>
      </c>
      <c r="D19" s="12">
        <f t="shared" ref="D19" si="7">SUM(D16:D18)</f>
        <v>13361</v>
      </c>
      <c r="E19" s="12">
        <f t="shared" ref="E19" si="8">SUM(E16:E18)</f>
        <v>13843</v>
      </c>
      <c r="F19" s="12">
        <f t="shared" ref="F19" si="9">SUM(F16:F18)</f>
        <v>15167</v>
      </c>
      <c r="G19" s="12">
        <f>SUM(G16:G18)</f>
        <v>14774</v>
      </c>
      <c r="H19" s="12">
        <f t="shared" ref="H19:K19" si="10">SUM(H16:H18)</f>
        <v>16292</v>
      </c>
      <c r="I19" s="12">
        <f t="shared" si="10"/>
        <v>16466</v>
      </c>
      <c r="J19" s="12">
        <f t="shared" si="10"/>
        <v>20452</v>
      </c>
      <c r="K19" s="12">
        <f t="shared" si="10"/>
        <v>18318</v>
      </c>
      <c r="L19" s="12"/>
      <c r="M19" s="12"/>
      <c r="N19" s="12"/>
      <c r="O19" s="12"/>
      <c r="P19" s="12"/>
      <c r="Q19" s="12"/>
      <c r="R19" s="12"/>
      <c r="W19" s="3">
        <f>SUM(W16:W18)</f>
        <v>56571</v>
      </c>
      <c r="X19" s="3">
        <f t="shared" ref="X19" si="11">SUM(X16:X18)</f>
        <v>67984</v>
      </c>
    </row>
    <row r="20" spans="2:24" s="3" customFormat="1" x14ac:dyDescent="0.15">
      <c r="B20" s="3" t="s">
        <v>16</v>
      </c>
      <c r="C20" s="12">
        <f t="shared" ref="C20" si="12">C15-C19</f>
        <v>0</v>
      </c>
      <c r="D20" s="12">
        <f t="shared" ref="D20" si="13">D15-D19</f>
        <v>6383</v>
      </c>
      <c r="E20" s="12">
        <f t="shared" ref="E20" si="14">E15-E19</f>
        <v>11213</v>
      </c>
      <c r="F20" s="12">
        <f t="shared" ref="F20" si="15">F15-F19</f>
        <v>15651</v>
      </c>
      <c r="G20" s="12">
        <f t="shared" ref="G20:J20" si="16">G15-G19</f>
        <v>16437</v>
      </c>
      <c r="H20" s="12">
        <f t="shared" si="16"/>
        <v>19361</v>
      </c>
      <c r="I20" s="12">
        <f t="shared" si="16"/>
        <v>21031</v>
      </c>
      <c r="J20" s="12">
        <f t="shared" si="16"/>
        <v>21885</v>
      </c>
      <c r="K20" s="12">
        <f>K15-K19</f>
        <v>20094</v>
      </c>
      <c r="L20" s="12"/>
      <c r="M20" s="12"/>
      <c r="N20" s="12"/>
      <c r="O20" s="12"/>
      <c r="P20" s="12"/>
      <c r="Q20" s="12"/>
      <c r="R20" s="12"/>
      <c r="W20" s="3">
        <f>W15-W19</f>
        <v>41224</v>
      </c>
      <c r="X20" s="3">
        <f t="shared" ref="X20" si="17">X15-X19</f>
        <v>78714</v>
      </c>
    </row>
    <row r="21" spans="2:24" s="3" customFormat="1" x14ac:dyDescent="0.15">
      <c r="B21" s="3" t="s">
        <v>17</v>
      </c>
      <c r="C21" s="12"/>
      <c r="D21" s="12">
        <v>1894</v>
      </c>
      <c r="E21" s="12">
        <v>2146</v>
      </c>
      <c r="F21" s="12">
        <v>3038</v>
      </c>
      <c r="G21" s="12">
        <v>4846</v>
      </c>
      <c r="H21" s="12">
        <v>2264</v>
      </c>
      <c r="I21" s="12">
        <v>2033</v>
      </c>
      <c r="J21" s="12">
        <v>2517</v>
      </c>
      <c r="K21" s="12">
        <v>-1160</v>
      </c>
      <c r="L21" s="12"/>
      <c r="M21" s="12"/>
      <c r="N21" s="12"/>
      <c r="O21" s="12"/>
      <c r="P21" s="12"/>
      <c r="Q21" s="12"/>
      <c r="R21" s="12"/>
      <c r="W21" s="3">
        <v>6858</v>
      </c>
      <c r="X21" s="3">
        <v>12020</v>
      </c>
    </row>
    <row r="22" spans="2:24" s="3" customFormat="1" x14ac:dyDescent="0.15">
      <c r="B22" s="3" t="s">
        <v>18</v>
      </c>
      <c r="C22" s="12">
        <f t="shared" ref="C22" si="18">C20+C21</f>
        <v>0</v>
      </c>
      <c r="D22" s="12">
        <f t="shared" ref="D22" si="19">D20+D21</f>
        <v>8277</v>
      </c>
      <c r="E22" s="12">
        <f t="shared" ref="E22" si="20">E20+E21</f>
        <v>13359</v>
      </c>
      <c r="F22" s="12">
        <f t="shared" ref="F22" si="21">F20+F21</f>
        <v>18689</v>
      </c>
      <c r="G22" s="12">
        <f>G20+G21</f>
        <v>21283</v>
      </c>
      <c r="H22" s="12">
        <f t="shared" ref="H22:K22" si="22">H20+H21</f>
        <v>21625</v>
      </c>
      <c r="I22" s="12">
        <f t="shared" si="22"/>
        <v>23064</v>
      </c>
      <c r="J22" s="12">
        <f t="shared" si="22"/>
        <v>24402</v>
      </c>
      <c r="K22" s="12">
        <f t="shared" si="22"/>
        <v>18934</v>
      </c>
      <c r="L22" s="12"/>
      <c r="M22" s="12"/>
      <c r="N22" s="12"/>
      <c r="O22" s="12"/>
      <c r="P22" s="12"/>
      <c r="Q22" s="12"/>
      <c r="R22" s="12"/>
      <c r="W22" s="3">
        <f>W20+W21</f>
        <v>48082</v>
      </c>
      <c r="X22" s="3">
        <f t="shared" ref="X22" si="23">X20+X21</f>
        <v>90734</v>
      </c>
    </row>
    <row r="23" spans="2:24" s="3" customFormat="1" x14ac:dyDescent="0.15">
      <c r="B23" s="3" t="s">
        <v>19</v>
      </c>
      <c r="C23" s="12"/>
      <c r="D23" s="12">
        <v>1318</v>
      </c>
      <c r="E23" s="12">
        <v>2112</v>
      </c>
      <c r="F23" s="12">
        <v>3462</v>
      </c>
      <c r="G23" s="12">
        <v>3353</v>
      </c>
      <c r="H23" s="12">
        <v>3460</v>
      </c>
      <c r="I23" s="12">
        <v>4128</v>
      </c>
      <c r="J23" s="12">
        <v>3760</v>
      </c>
      <c r="K23" s="12">
        <v>2498</v>
      </c>
      <c r="L23" s="12"/>
      <c r="M23" s="12"/>
      <c r="N23" s="12"/>
      <c r="O23" s="12"/>
      <c r="P23" s="12"/>
      <c r="Q23" s="12"/>
      <c r="R23" s="12"/>
      <c r="W23" s="3">
        <v>7813</v>
      </c>
      <c r="X23" s="3">
        <v>14701</v>
      </c>
    </row>
    <row r="24" spans="2:24" s="3" customFormat="1" x14ac:dyDescent="0.15">
      <c r="B24" s="3" t="s">
        <v>20</v>
      </c>
      <c r="C24" s="12">
        <f t="shared" ref="C24" si="24">C22-C23</f>
        <v>0</v>
      </c>
      <c r="D24" s="12">
        <f t="shared" ref="D24" si="25">D22-D23</f>
        <v>6959</v>
      </c>
      <c r="E24" s="12">
        <f t="shared" ref="E24" si="26">E22-E23</f>
        <v>11247</v>
      </c>
      <c r="F24" s="12">
        <f t="shared" ref="F24" si="27">F22-F23</f>
        <v>15227</v>
      </c>
      <c r="G24" s="12">
        <f>G22-G23</f>
        <v>17930</v>
      </c>
      <c r="H24" s="12">
        <f t="shared" ref="H24:K24" si="28">H22-H23</f>
        <v>18165</v>
      </c>
      <c r="I24" s="12">
        <f t="shared" si="28"/>
        <v>18936</v>
      </c>
      <c r="J24" s="12">
        <f t="shared" si="28"/>
        <v>20642</v>
      </c>
      <c r="K24" s="12">
        <f t="shared" si="28"/>
        <v>16436</v>
      </c>
      <c r="L24" s="12"/>
      <c r="M24" s="12"/>
      <c r="N24" s="12"/>
      <c r="O24" s="12"/>
      <c r="P24" s="12"/>
      <c r="Q24" s="12"/>
      <c r="R24" s="12"/>
      <c r="W24" s="3">
        <f>W22-W23</f>
        <v>40269</v>
      </c>
      <c r="X24" s="3">
        <f t="shared" ref="X24" si="29">X22-X23</f>
        <v>76033</v>
      </c>
    </row>
    <row r="25" spans="2:24" s="7" customFormat="1" x14ac:dyDescent="0.15">
      <c r="B25" s="10" t="s">
        <v>21</v>
      </c>
      <c r="C25" s="15" t="e">
        <f t="shared" ref="C25" si="30">C24/C26</f>
        <v>#DIV/0!</v>
      </c>
      <c r="D25" s="15">
        <f t="shared" ref="D25" si="31">D24/D26</f>
        <v>10.129194904399265</v>
      </c>
      <c r="E25" s="15">
        <f t="shared" ref="E25" si="32">E24/E26</f>
        <v>16.398605528022852</v>
      </c>
      <c r="F25" s="15">
        <f t="shared" ref="F25" si="33">F24/F26</f>
        <v>22.295301836540162</v>
      </c>
      <c r="G25" s="15">
        <f t="shared" ref="G25:J25" si="34">G24/G26</f>
        <v>26.287585896482916</v>
      </c>
      <c r="H25" s="15">
        <f t="shared" si="34"/>
        <v>26.728486253921357</v>
      </c>
      <c r="I25" s="15">
        <f t="shared" si="34"/>
        <v>27.990344690984287</v>
      </c>
      <c r="J25" s="15">
        <f t="shared" si="34"/>
        <v>30.69474329100823</v>
      </c>
      <c r="K25" s="15">
        <f>K24/K26</f>
        <v>24.621339792764896</v>
      </c>
      <c r="L25" s="9"/>
      <c r="M25" s="9"/>
      <c r="N25" s="9"/>
      <c r="O25" s="9"/>
      <c r="P25" s="9"/>
      <c r="Q25" s="9"/>
      <c r="R25" s="9"/>
      <c r="W25" s="18">
        <f>W24/W26</f>
        <v>58.613331625494155</v>
      </c>
      <c r="X25" s="18">
        <f>X24/X26</f>
        <v>112.19701508394893</v>
      </c>
    </row>
    <row r="26" spans="2:24" s="3" customFormat="1" x14ac:dyDescent="0.15">
      <c r="B26" s="3" t="s">
        <v>1</v>
      </c>
      <c r="C26" s="12"/>
      <c r="D26" s="12">
        <v>687.024</v>
      </c>
      <c r="E26" s="12">
        <v>685.851</v>
      </c>
      <c r="F26" s="12">
        <v>682.96900000000005</v>
      </c>
      <c r="G26" s="12">
        <v>682.07100000000003</v>
      </c>
      <c r="H26" s="12">
        <v>679.61199999999997</v>
      </c>
      <c r="I26" s="12">
        <v>676.51900000000001</v>
      </c>
      <c r="J26" s="12">
        <v>672.49300000000005</v>
      </c>
      <c r="K26" s="12">
        <v>667.55100000000004</v>
      </c>
      <c r="L26" s="12"/>
      <c r="M26" s="12"/>
      <c r="N26" s="12"/>
      <c r="O26" s="12"/>
      <c r="P26" s="12"/>
      <c r="Q26" s="12"/>
      <c r="R26" s="12"/>
      <c r="W26" s="3">
        <v>687.02800000000002</v>
      </c>
      <c r="X26" s="3">
        <v>677.67399999999998</v>
      </c>
    </row>
    <row r="28" spans="2:24" s="7" customFormat="1" x14ac:dyDescent="0.15">
      <c r="B28" s="10" t="s">
        <v>23</v>
      </c>
      <c r="C28" s="9"/>
      <c r="D28" s="9"/>
      <c r="E28" s="9"/>
      <c r="F28" s="9"/>
      <c r="G28" s="9"/>
      <c r="H28" s="17">
        <f t="shared" ref="H28" si="35">H13/D13-1</f>
        <v>0.61579235971486024</v>
      </c>
      <c r="I28" s="17">
        <f t="shared" ref="I28" si="36">I13/E13-1</f>
        <v>0.41030472353973102</v>
      </c>
      <c r="J28" s="17">
        <f t="shared" ref="J28" si="37">J13/F13-1</f>
        <v>0.32386024113325607</v>
      </c>
      <c r="K28" s="17">
        <f>K13/G13-1</f>
        <v>0.22954405756228069</v>
      </c>
      <c r="L28" s="9"/>
      <c r="M28" s="9"/>
      <c r="N28" s="9"/>
      <c r="O28" s="9"/>
      <c r="P28" s="9"/>
      <c r="Q28" s="9"/>
      <c r="R28" s="9"/>
      <c r="X28" s="19">
        <f>X13/W13-1</f>
        <v>0.41150076427049154</v>
      </c>
    </row>
    <row r="29" spans="2:24" x14ac:dyDescent="0.15">
      <c r="B29" s="3" t="s">
        <v>31</v>
      </c>
      <c r="H29" s="16">
        <f t="shared" ref="H29" si="38">H12/D12-1</f>
        <v>0.63090508988025484</v>
      </c>
      <c r="I29" s="16">
        <f t="shared" ref="I29" si="39">I12/E12-1</f>
        <v>0.40661921875367013</v>
      </c>
      <c r="J29" s="16">
        <f t="shared" ref="J29" si="40">J12/F12-1</f>
        <v>0.31257919921320898</v>
      </c>
      <c r="K29" s="16">
        <f>K12/G12-1</f>
        <v>0.20114111532299028</v>
      </c>
    </row>
    <row r="30" spans="2:24" x14ac:dyDescent="0.15">
      <c r="B30" s="3" t="s">
        <v>32</v>
      </c>
      <c r="H30" s="16">
        <f>H6/D6-1</f>
        <v>0.53907549052211512</v>
      </c>
      <c r="I30" s="16">
        <f>I6/E6-1</f>
        <v>0.44889663182346107</v>
      </c>
      <c r="J30" s="16">
        <f>J6/F6-1</f>
        <v>0.44635865309318712</v>
      </c>
      <c r="K30" s="16">
        <f>K6/G6-1</f>
        <v>0.4383493946132937</v>
      </c>
    </row>
    <row r="31" spans="2:24" x14ac:dyDescent="0.15">
      <c r="B31" s="3" t="s">
        <v>22</v>
      </c>
      <c r="D31" s="16">
        <f t="shared" ref="D31" si="41">D15/D13</f>
        <v>0.51554952085019712</v>
      </c>
      <c r="E31" s="16">
        <f t="shared" ref="E31" si="42">E15/E13</f>
        <v>0.54265479825872265</v>
      </c>
      <c r="F31" s="16">
        <f t="shared" ref="F31" si="43">F15/F13</f>
        <v>0.54163590987380927</v>
      </c>
      <c r="G31" s="16">
        <f>G15/G13</f>
        <v>0.56425136493473627</v>
      </c>
      <c r="H31" s="16">
        <f t="shared" ref="H31:K31" si="44">H15/H13</f>
        <v>0.57616354234001288</v>
      </c>
      <c r="I31" s="16">
        <f t="shared" si="44"/>
        <v>0.57583156730857832</v>
      </c>
      <c r="J31" s="16">
        <f t="shared" si="44"/>
        <v>0.56205774975107869</v>
      </c>
      <c r="K31" s="16">
        <f t="shared" si="44"/>
        <v>0.5647909896928438</v>
      </c>
      <c r="W31" s="5">
        <f t="shared" ref="W31" si="45">W15/W13</f>
        <v>0.53578374706207854</v>
      </c>
      <c r="X31" s="5">
        <f>X15/X13</f>
        <v>0.5693980290098084</v>
      </c>
    </row>
    <row r="32" spans="2:24" x14ac:dyDescent="0.15">
      <c r="B32" s="3" t="s">
        <v>36</v>
      </c>
      <c r="D32" s="16">
        <f t="shared" ref="D32" si="46">D11/D13</f>
        <v>0.55667545760764547</v>
      </c>
      <c r="E32" s="16">
        <f t="shared" ref="E32" si="47">E11/E13</f>
        <v>0.57041994239057459</v>
      </c>
      <c r="F32" s="16">
        <f>F11/F13</f>
        <v>0.56070512144539353</v>
      </c>
      <c r="G32" s="16">
        <f t="shared" ref="G32:K32" si="48">G11/G13</f>
        <v>0.57632787359438842</v>
      </c>
      <c r="H32" s="16">
        <f t="shared" si="48"/>
        <v>0.57926632191338079</v>
      </c>
      <c r="I32" s="16">
        <f t="shared" si="48"/>
        <v>0.58241960748180222</v>
      </c>
      <c r="J32" s="16">
        <f t="shared" si="48"/>
        <v>0.5748556256223033</v>
      </c>
      <c r="K32" s="16">
        <f t="shared" si="48"/>
        <v>0.58252341532987306</v>
      </c>
    </row>
    <row r="37" spans="2:18" s="3" customFormat="1" x14ac:dyDescent="0.15">
      <c r="B37" s="3" t="s">
        <v>24</v>
      </c>
      <c r="C37" s="12"/>
      <c r="D37" s="12"/>
      <c r="E37" s="12"/>
      <c r="F37" s="12">
        <v>22677</v>
      </c>
      <c r="G37" s="12">
        <v>19289</v>
      </c>
      <c r="H37" s="12"/>
      <c r="I37" s="12"/>
      <c r="J37" s="12">
        <v>24934</v>
      </c>
      <c r="K37" s="12">
        <v>25106</v>
      </c>
      <c r="L37" s="12"/>
      <c r="M37" s="12"/>
      <c r="N37" s="12"/>
      <c r="O37" s="12"/>
      <c r="P37" s="12"/>
      <c r="Q37" s="12"/>
      <c r="R37" s="12"/>
    </row>
    <row r="38" spans="2:18" s="3" customFormat="1" x14ac:dyDescent="0.15">
      <c r="B38" s="3" t="s">
        <v>25</v>
      </c>
      <c r="C38" s="12"/>
      <c r="D38" s="12"/>
      <c r="E38" s="12"/>
      <c r="F38" s="12">
        <v>5479</v>
      </c>
      <c r="G38" s="12">
        <v>5942</v>
      </c>
      <c r="H38" s="12"/>
      <c r="I38" s="12"/>
      <c r="J38" s="12">
        <v>6383</v>
      </c>
      <c r="K38" s="12">
        <v>9786</v>
      </c>
      <c r="L38" s="12"/>
      <c r="M38" s="12"/>
      <c r="N38" s="12"/>
      <c r="O38" s="12"/>
      <c r="P38" s="12"/>
      <c r="Q38" s="12"/>
      <c r="R38" s="12"/>
    </row>
    <row r="39" spans="2:18" s="3" customFormat="1" x14ac:dyDescent="0.15">
      <c r="B39" s="3" t="s">
        <v>26</v>
      </c>
      <c r="C39" s="12"/>
      <c r="D39" s="12"/>
      <c r="E39" s="12"/>
      <c r="F39" s="12">
        <f t="shared" ref="F39" si="49">F37-F38</f>
        <v>17198</v>
      </c>
      <c r="G39" s="12">
        <f>G37-G38</f>
        <v>13347</v>
      </c>
      <c r="H39" s="12"/>
      <c r="I39" s="12"/>
      <c r="J39" s="12">
        <f t="shared" ref="J39" si="50">J37-J38</f>
        <v>18551</v>
      </c>
      <c r="K39" s="12">
        <f t="shared" ref="K39" si="51">K37-K38</f>
        <v>15320</v>
      </c>
      <c r="L39" s="12"/>
      <c r="M39" s="12"/>
      <c r="N39" s="12"/>
      <c r="O39" s="12"/>
      <c r="P39" s="12"/>
      <c r="Q39" s="12"/>
      <c r="R39" s="12"/>
    </row>
  </sheetData>
  <hyperlinks>
    <hyperlink ref="A1" location="Main!A1" display="Main" xr:uid="{E44988C7-574D-4338-8D92-18114C17CDB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A232-0F07-A54C-94B7-AA24C7257A2B}">
  <dimension ref="A2:Q37"/>
  <sheetViews>
    <sheetView workbookViewId="0">
      <selection activeCell="J10" sqref="J10"/>
    </sheetView>
  </sheetViews>
  <sheetFormatPr baseColWidth="10" defaultRowHeight="13" x14ac:dyDescent="0.15"/>
  <cols>
    <col min="1" max="1" width="16.5" customWidth="1"/>
  </cols>
  <sheetData>
    <row r="2" spans="1:17" x14ac:dyDescent="0.15"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54</v>
      </c>
      <c r="Q2" s="2" t="s">
        <v>55</v>
      </c>
    </row>
    <row r="3" spans="1:17" x14ac:dyDescent="0.15">
      <c r="A3" t="s">
        <v>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15">
      <c r="A4" t="s">
        <v>30</v>
      </c>
      <c r="B4" s="3">
        <f>Model!C4</f>
        <v>0</v>
      </c>
      <c r="C4" s="3">
        <f>Model!D4</f>
        <v>151</v>
      </c>
      <c r="D4" s="3">
        <f>Model!E4</f>
        <v>-22</v>
      </c>
      <c r="E4" s="3">
        <f>Model!F4</f>
        <v>-2</v>
      </c>
      <c r="F4" s="3">
        <f>Model!G4</f>
        <v>-109</v>
      </c>
      <c r="G4" s="3">
        <f>Model!H4</f>
        <v>-7</v>
      </c>
      <c r="H4" s="3">
        <f>Model!I4</f>
        <v>62</v>
      </c>
      <c r="I4" s="3">
        <f>Model!J4</f>
        <v>203</v>
      </c>
      <c r="J4" s="3">
        <f>Model!K4</f>
        <v>278</v>
      </c>
      <c r="K4" s="3">
        <f>Model!L4</f>
        <v>0</v>
      </c>
      <c r="L4" s="3">
        <f>Model!M4</f>
        <v>0</v>
      </c>
      <c r="M4" s="3">
        <f>Model!N4</f>
        <v>0</v>
      </c>
      <c r="N4" s="3">
        <f>Model!S4</f>
        <v>0</v>
      </c>
      <c r="O4" s="3">
        <f>Model!T4</f>
        <v>0</v>
      </c>
    </row>
    <row r="5" spans="1:17" x14ac:dyDescent="0.15">
      <c r="A5" t="s">
        <v>29</v>
      </c>
      <c r="B5" s="3">
        <f>Model!C5</f>
        <v>0</v>
      </c>
      <c r="C5" s="3">
        <f>Model!D5</f>
        <v>148</v>
      </c>
      <c r="D5" s="3">
        <f>Model!E5</f>
        <v>178</v>
      </c>
      <c r="E5" s="3">
        <f>Model!F5</f>
        <v>196</v>
      </c>
      <c r="F5" s="3">
        <f>Model!G5</f>
        <v>198</v>
      </c>
      <c r="G5" s="3">
        <f>Model!H5</f>
        <v>192</v>
      </c>
      <c r="H5" s="3">
        <f>Model!I5</f>
        <v>182</v>
      </c>
      <c r="I5" s="3">
        <f>Model!J5</f>
        <v>181</v>
      </c>
      <c r="J5" s="3">
        <f>Model!K5</f>
        <v>440</v>
      </c>
      <c r="K5" s="3">
        <f>Model!L5</f>
        <v>0</v>
      </c>
      <c r="L5" s="3">
        <f>Model!M5</f>
        <v>0</v>
      </c>
      <c r="M5" s="3">
        <f>Model!N5</f>
        <v>0</v>
      </c>
      <c r="N5" s="3">
        <f>Model!S5</f>
        <v>0</v>
      </c>
      <c r="O5" s="3">
        <f>Model!T5</f>
        <v>0</v>
      </c>
    </row>
    <row r="6" spans="1:17" x14ac:dyDescent="0.15">
      <c r="A6" t="s">
        <v>28</v>
      </c>
      <c r="B6" s="3">
        <f>Model!C6</f>
        <v>0</v>
      </c>
      <c r="C6" s="3">
        <f>Model!D6</f>
        <v>3007</v>
      </c>
      <c r="D6" s="3">
        <f>Model!E6</f>
        <v>3444</v>
      </c>
      <c r="E6" s="3">
        <f>Model!F6</f>
        <v>3831</v>
      </c>
      <c r="F6" s="3">
        <f>Model!G6</f>
        <v>4047</v>
      </c>
      <c r="G6" s="3">
        <f>Model!H6</f>
        <v>4628</v>
      </c>
      <c r="H6" s="3">
        <f>Model!I6</f>
        <v>4990</v>
      </c>
      <c r="I6" s="3">
        <f>Model!J6</f>
        <v>5541</v>
      </c>
      <c r="J6" s="3">
        <f>Model!K6</f>
        <v>5821</v>
      </c>
      <c r="K6" s="3">
        <f>Model!L6</f>
        <v>0</v>
      </c>
      <c r="L6" s="3">
        <f>Model!M6</f>
        <v>0</v>
      </c>
      <c r="M6" s="3">
        <f>Model!N6</f>
        <v>0</v>
      </c>
      <c r="N6" s="3">
        <f>Model!S6</f>
        <v>0</v>
      </c>
      <c r="O6" s="3">
        <f>Model!T6</f>
        <v>0</v>
      </c>
    </row>
    <row r="8" spans="1:17" x14ac:dyDescent="0.15">
      <c r="A8" t="s">
        <v>17</v>
      </c>
      <c r="B8" s="3">
        <f>Model!C8</f>
        <v>0</v>
      </c>
      <c r="C8" s="3">
        <f>Model!D8</f>
        <v>5124</v>
      </c>
      <c r="D8" s="3">
        <f>Model!E8</f>
        <v>5478</v>
      </c>
      <c r="E8" s="3">
        <f>Model!F8</f>
        <v>6674</v>
      </c>
      <c r="F8" s="3">
        <f>Model!G8</f>
        <v>6494</v>
      </c>
      <c r="G8" s="3">
        <f>Model!H8</f>
        <v>6623</v>
      </c>
      <c r="H8" s="3">
        <f>Model!I8</f>
        <v>6754</v>
      </c>
      <c r="I8" s="3">
        <f>Model!J8</f>
        <v>8161</v>
      </c>
      <c r="J8" s="3">
        <f>Model!K8</f>
        <v>6811</v>
      </c>
      <c r="K8" s="3">
        <f>Model!L8</f>
        <v>0</v>
      </c>
      <c r="L8" s="3">
        <f>Model!M8</f>
        <v>0</v>
      </c>
      <c r="M8" s="3">
        <f>Model!N8</f>
        <v>0</v>
      </c>
      <c r="N8" s="3">
        <f>Model!S8</f>
        <v>0</v>
      </c>
      <c r="O8" s="3">
        <f>Model!T8</f>
        <v>0</v>
      </c>
    </row>
    <row r="9" spans="1:17" x14ac:dyDescent="0.15">
      <c r="A9" t="s">
        <v>34</v>
      </c>
      <c r="B9" s="3">
        <f>Model!C9</f>
        <v>0</v>
      </c>
      <c r="C9" s="3">
        <f>Model!D9</f>
        <v>4736</v>
      </c>
      <c r="D9" s="3">
        <f>Model!E9</f>
        <v>5720</v>
      </c>
      <c r="E9" s="3">
        <f>Model!F9</f>
        <v>7411</v>
      </c>
      <c r="F9" s="3">
        <f>Model!G9</f>
        <v>6800</v>
      </c>
      <c r="G9" s="3">
        <f>Model!H9</f>
        <v>7597</v>
      </c>
      <c r="H9" s="3">
        <f>Model!I9</f>
        <v>7999</v>
      </c>
      <c r="I9" s="3">
        <f>Model!J9</f>
        <v>9305</v>
      </c>
      <c r="J9" s="3">
        <f>Model!K9</f>
        <v>8174</v>
      </c>
      <c r="K9" s="3">
        <f>Model!L9</f>
        <v>0</v>
      </c>
      <c r="L9" s="3">
        <f>Model!M9</f>
        <v>0</v>
      </c>
      <c r="M9" s="3">
        <f>Model!N9</f>
        <v>0</v>
      </c>
      <c r="N9" s="3">
        <f>Model!S9</f>
        <v>0</v>
      </c>
      <c r="O9" s="3">
        <f>Model!T9</f>
        <v>0</v>
      </c>
    </row>
    <row r="10" spans="1:17" x14ac:dyDescent="0.15">
      <c r="A10" t="s">
        <v>37</v>
      </c>
      <c r="B10" s="3">
        <f>Model!C10</f>
        <v>0</v>
      </c>
      <c r="C10" s="3">
        <f>Model!D10</f>
        <v>3812</v>
      </c>
      <c r="D10" s="3">
        <f>Model!E10</f>
        <v>5037</v>
      </c>
      <c r="E10" s="3">
        <f>Model!F10</f>
        <v>6885</v>
      </c>
      <c r="F10" s="3">
        <f>Model!G10</f>
        <v>6005</v>
      </c>
      <c r="G10" s="3">
        <f>Model!H10</f>
        <v>7002</v>
      </c>
      <c r="H10" s="3">
        <f>Model!I10</f>
        <v>7205</v>
      </c>
      <c r="I10" s="3">
        <f>Model!J10</f>
        <v>8633</v>
      </c>
      <c r="J10" s="3">
        <f>Model!K10</f>
        <v>6869</v>
      </c>
      <c r="K10" s="3">
        <f>Model!L10</f>
        <v>0</v>
      </c>
      <c r="L10" s="3">
        <f>Model!M10</f>
        <v>0</v>
      </c>
      <c r="M10" s="3">
        <f>Model!N10</f>
        <v>0</v>
      </c>
      <c r="N10" s="3">
        <f>Model!S10</f>
        <v>0</v>
      </c>
      <c r="O10" s="3">
        <f>Model!T10</f>
        <v>0</v>
      </c>
    </row>
    <row r="11" spans="1:17" x14ac:dyDescent="0.15">
      <c r="A11" t="s">
        <v>35</v>
      </c>
      <c r="B11" s="3">
        <f>Model!C11</f>
        <v>0</v>
      </c>
      <c r="C11" s="3">
        <f>Model!D11</f>
        <v>21319</v>
      </c>
      <c r="D11" s="3">
        <f>Model!E11</f>
        <v>26338</v>
      </c>
      <c r="E11" s="3">
        <f>Model!F11</f>
        <v>31903</v>
      </c>
      <c r="F11" s="3">
        <f>Model!G11</f>
        <v>31879</v>
      </c>
      <c r="G11" s="3">
        <f>Model!H11</f>
        <v>35845</v>
      </c>
      <c r="H11" s="3">
        <f>Model!I11</f>
        <v>37926</v>
      </c>
      <c r="I11" s="3">
        <f>Model!J11</f>
        <v>43301</v>
      </c>
      <c r="J11" s="3">
        <f>Model!K11</f>
        <v>39618</v>
      </c>
      <c r="K11" s="3">
        <f>Model!L11</f>
        <v>0</v>
      </c>
      <c r="L11" s="3">
        <f>Model!M11</f>
        <v>0</v>
      </c>
      <c r="M11" s="3">
        <f>Model!N11</f>
        <v>0</v>
      </c>
      <c r="N11" s="3">
        <f>Model!S11</f>
        <v>0</v>
      </c>
      <c r="O11" s="3">
        <f>Model!T11</f>
        <v>0</v>
      </c>
    </row>
    <row r="12" spans="1:17" x14ac:dyDescent="0.15">
      <c r="A12" t="s">
        <v>39</v>
      </c>
      <c r="B12" s="3">
        <f>B8+B9+B10+B11</f>
        <v>0</v>
      </c>
      <c r="C12" s="3">
        <f t="shared" ref="C12:J12" si="0">C8+C9+C10+C11</f>
        <v>34991</v>
      </c>
      <c r="D12" s="3">
        <f t="shared" si="0"/>
        <v>42573</v>
      </c>
      <c r="E12" s="3">
        <f t="shared" si="0"/>
        <v>52873</v>
      </c>
      <c r="F12" s="3">
        <f t="shared" si="0"/>
        <v>51178</v>
      </c>
      <c r="G12" s="3">
        <f t="shared" si="0"/>
        <v>57067</v>
      </c>
      <c r="H12" s="3">
        <f t="shared" si="0"/>
        <v>59884</v>
      </c>
      <c r="I12" s="3">
        <f t="shared" si="0"/>
        <v>69400</v>
      </c>
      <c r="J12" s="3">
        <f t="shared" si="0"/>
        <v>61472</v>
      </c>
      <c r="K12" s="3">
        <f t="shared" ref="K12" si="1">K8+K9+K10+K11</f>
        <v>0</v>
      </c>
      <c r="L12" s="3">
        <f t="shared" ref="L12" si="2">L8+L9+L10+L11</f>
        <v>0</v>
      </c>
      <c r="M12" s="3">
        <f t="shared" ref="M12" si="3">M8+M9+M10+M11</f>
        <v>0</v>
      </c>
      <c r="N12" s="3">
        <f t="shared" ref="N12" si="4">N8+N9+N10+N11</f>
        <v>0</v>
      </c>
      <c r="O12" s="3">
        <f t="shared" ref="O12" si="5">O8+O9+O10+O11</f>
        <v>0</v>
      </c>
    </row>
    <row r="13" spans="1:17" x14ac:dyDescent="0.15">
      <c r="A13" t="s">
        <v>38</v>
      </c>
      <c r="B13" s="3">
        <f>B12+B6+B5+B4</f>
        <v>0</v>
      </c>
      <c r="C13" s="3">
        <f t="shared" ref="C13:J13" si="6">C12+C6+C5+C4</f>
        <v>38297</v>
      </c>
      <c r="D13" s="3">
        <f t="shared" si="6"/>
        <v>46173</v>
      </c>
      <c r="E13" s="3">
        <f t="shared" si="6"/>
        <v>56898</v>
      </c>
      <c r="F13" s="3">
        <f t="shared" si="6"/>
        <v>55314</v>
      </c>
      <c r="G13" s="3">
        <f t="shared" si="6"/>
        <v>61880</v>
      </c>
      <c r="H13" s="3">
        <f t="shared" si="6"/>
        <v>65118</v>
      </c>
      <c r="I13" s="3">
        <f t="shared" si="6"/>
        <v>75325</v>
      </c>
      <c r="J13" s="3">
        <f t="shared" si="6"/>
        <v>68011</v>
      </c>
      <c r="K13" s="3">
        <f>Model!L13</f>
        <v>0</v>
      </c>
      <c r="L13" s="3">
        <f>Model!M13</f>
        <v>0</v>
      </c>
      <c r="M13" s="3">
        <f>Model!N13</f>
        <v>0</v>
      </c>
      <c r="N13" s="3">
        <f>Model!S13</f>
        <v>0</v>
      </c>
      <c r="O13" s="3">
        <f>Model!T13</f>
        <v>0</v>
      </c>
    </row>
    <row r="15" spans="1:17" x14ac:dyDescent="0.15">
      <c r="A15" t="s">
        <v>56</v>
      </c>
    </row>
    <row r="16" spans="1:17" x14ac:dyDescent="0.15">
      <c r="A16" t="s">
        <v>30</v>
      </c>
      <c r="F16" s="20" t="e">
        <f>F4/B4-1</f>
        <v>#DIV/0!</v>
      </c>
      <c r="G16" s="20">
        <f t="shared" ref="G16:K18" si="7">G4/C4-1</f>
        <v>-1.0463576158940397</v>
      </c>
      <c r="H16" s="20">
        <f t="shared" si="7"/>
        <v>-3.8181818181818183</v>
      </c>
      <c r="I16" s="20">
        <f t="shared" si="7"/>
        <v>-102.5</v>
      </c>
      <c r="J16" s="20">
        <f t="shared" si="7"/>
        <v>-3.5504587155963301</v>
      </c>
      <c r="K16" s="20">
        <f t="shared" si="7"/>
        <v>-1</v>
      </c>
    </row>
    <row r="17" spans="1:11" x14ac:dyDescent="0.15">
      <c r="A17" t="s">
        <v>29</v>
      </c>
      <c r="F17" s="20" t="e">
        <f t="shared" ref="F17:F18" si="8">F5/B5-1</f>
        <v>#DIV/0!</v>
      </c>
      <c r="G17" s="20">
        <f t="shared" si="7"/>
        <v>0.29729729729729737</v>
      </c>
      <c r="H17" s="20">
        <f t="shared" si="7"/>
        <v>2.2471910112359605E-2</v>
      </c>
      <c r="I17" s="20">
        <f t="shared" si="7"/>
        <v>-7.6530612244897989E-2</v>
      </c>
      <c r="J17" s="20">
        <f t="shared" si="7"/>
        <v>1.2222222222222223</v>
      </c>
      <c r="K17" s="20">
        <f t="shared" si="7"/>
        <v>-1</v>
      </c>
    </row>
    <row r="18" spans="1:11" x14ac:dyDescent="0.15">
      <c r="A18" t="s">
        <v>28</v>
      </c>
      <c r="F18" s="20" t="e">
        <f t="shared" si="8"/>
        <v>#DIV/0!</v>
      </c>
      <c r="G18" s="20">
        <f t="shared" si="7"/>
        <v>0.53907549052211512</v>
      </c>
      <c r="H18" s="20">
        <f t="shared" si="7"/>
        <v>0.44889663182346107</v>
      </c>
      <c r="I18" s="20">
        <f t="shared" si="7"/>
        <v>0.44635865309318712</v>
      </c>
      <c r="J18" s="20">
        <f t="shared" si="7"/>
        <v>0.4383493946132937</v>
      </c>
      <c r="K18" s="20">
        <f t="shared" si="7"/>
        <v>-1</v>
      </c>
    </row>
    <row r="20" spans="1:11" x14ac:dyDescent="0.15">
      <c r="A20" t="s">
        <v>17</v>
      </c>
    </row>
    <row r="21" spans="1:11" x14ac:dyDescent="0.15">
      <c r="A21" t="s">
        <v>34</v>
      </c>
      <c r="F21" s="20" t="e">
        <f>F9/B9-1</f>
        <v>#DIV/0!</v>
      </c>
      <c r="G21" s="20">
        <f t="shared" ref="G21:G23" si="9">G9/C9-1</f>
        <v>0.60409628378378377</v>
      </c>
      <c r="H21" s="20">
        <f t="shared" ref="H21:H23" si="10">H9/D9-1</f>
        <v>0.3984265734265735</v>
      </c>
      <c r="I21" s="20">
        <f t="shared" ref="I21:I23" si="11">I9/E9-1</f>
        <v>0.25556605046552416</v>
      </c>
      <c r="J21" s="20">
        <f t="shared" ref="J21:J23" si="12">J9/F9-1</f>
        <v>0.20205882352941185</v>
      </c>
      <c r="K21" s="20">
        <f t="shared" ref="K21:K23" si="13">K9/G9-1</f>
        <v>-1</v>
      </c>
    </row>
    <row r="22" spans="1:11" x14ac:dyDescent="0.15">
      <c r="A22" t="s">
        <v>37</v>
      </c>
      <c r="F22" s="20" t="e">
        <f t="shared" ref="F22:F23" si="14">F10/B10-1</f>
        <v>#DIV/0!</v>
      </c>
      <c r="G22" s="20">
        <f t="shared" si="9"/>
        <v>0.83683105981112282</v>
      </c>
      <c r="H22" s="20">
        <f t="shared" si="10"/>
        <v>0.4304149295215407</v>
      </c>
      <c r="I22" s="20">
        <f t="shared" si="11"/>
        <v>0.25388525780682647</v>
      </c>
      <c r="J22" s="20">
        <f t="shared" si="12"/>
        <v>0.143880099916736</v>
      </c>
      <c r="K22" s="20">
        <f t="shared" si="13"/>
        <v>-1</v>
      </c>
    </row>
    <row r="23" spans="1:11" x14ac:dyDescent="0.15">
      <c r="A23" t="s">
        <v>35</v>
      </c>
      <c r="F23" s="20" t="e">
        <f t="shared" si="14"/>
        <v>#DIV/0!</v>
      </c>
      <c r="G23" s="20">
        <f t="shared" si="9"/>
        <v>0.68136404146535945</v>
      </c>
      <c r="H23" s="20">
        <f t="shared" si="10"/>
        <v>0.43997266307236682</v>
      </c>
      <c r="I23" s="20">
        <f t="shared" si="11"/>
        <v>0.35727047613077145</v>
      </c>
      <c r="J23" s="20">
        <f t="shared" si="12"/>
        <v>0.24276169265033398</v>
      </c>
      <c r="K23" s="20">
        <f t="shared" si="13"/>
        <v>-1</v>
      </c>
    </row>
    <row r="24" spans="1:11" x14ac:dyDescent="0.15">
      <c r="A24" t="s">
        <v>39</v>
      </c>
      <c r="F24" s="20" t="e">
        <f t="shared" ref="F24:F25" si="15">F12/B12-1</f>
        <v>#DIV/0!</v>
      </c>
      <c r="G24" s="20">
        <f t="shared" ref="G24:G25" si="16">G12/C12-1</f>
        <v>0.63090508988025484</v>
      </c>
      <c r="H24" s="20">
        <f t="shared" ref="H24:H25" si="17">H12/D12-1</f>
        <v>0.40661921875367013</v>
      </c>
      <c r="I24" s="20">
        <f t="shared" ref="I24:I25" si="18">I12/E12-1</f>
        <v>0.31257919921320898</v>
      </c>
      <c r="J24" s="20">
        <f t="shared" ref="J24:J25" si="19">J12/F12-1</f>
        <v>0.20114111532299028</v>
      </c>
      <c r="K24" s="20">
        <f t="shared" ref="K24:K25" si="20">K12/G12-1</f>
        <v>-1</v>
      </c>
    </row>
    <row r="25" spans="1:11" x14ac:dyDescent="0.15">
      <c r="A25" t="s">
        <v>38</v>
      </c>
      <c r="F25" s="20" t="e">
        <f t="shared" si="15"/>
        <v>#DIV/0!</v>
      </c>
      <c r="G25" s="20">
        <f t="shared" si="16"/>
        <v>0.61579235971486024</v>
      </c>
      <c r="H25" s="20">
        <f t="shared" si="17"/>
        <v>0.41030472353973102</v>
      </c>
      <c r="I25" s="20">
        <f t="shared" si="18"/>
        <v>0.32386024113325607</v>
      </c>
      <c r="J25" s="20">
        <f t="shared" si="19"/>
        <v>0.22954405756228069</v>
      </c>
      <c r="K25" s="20">
        <f t="shared" si="20"/>
        <v>-1</v>
      </c>
    </row>
    <row r="27" spans="1:11" x14ac:dyDescent="0.15">
      <c r="A27" t="s">
        <v>58</v>
      </c>
    </row>
    <row r="28" spans="1:11" x14ac:dyDescent="0.15">
      <c r="A28" t="s">
        <v>30</v>
      </c>
      <c r="C28" s="20" t="e">
        <f>C4/B4-1</f>
        <v>#DIV/0!</v>
      </c>
      <c r="D28" s="20">
        <f t="shared" ref="D28:K28" si="21">D4/C4-1</f>
        <v>-1.1456953642384107</v>
      </c>
      <c r="E28" s="20">
        <f t="shared" si="21"/>
        <v>-0.90909090909090906</v>
      </c>
      <c r="F28" s="20">
        <f t="shared" si="21"/>
        <v>53.5</v>
      </c>
      <c r="G28" s="20">
        <f t="shared" si="21"/>
        <v>-0.93577981651376141</v>
      </c>
      <c r="H28" s="20">
        <f t="shared" si="21"/>
        <v>-9.8571428571428577</v>
      </c>
      <c r="I28" s="20">
        <f t="shared" si="21"/>
        <v>2.274193548387097</v>
      </c>
      <c r="J28" s="20">
        <f t="shared" si="21"/>
        <v>0.36945812807881784</v>
      </c>
      <c r="K28" s="20">
        <f t="shared" si="21"/>
        <v>-1</v>
      </c>
    </row>
    <row r="29" spans="1:11" x14ac:dyDescent="0.15">
      <c r="A29" t="s">
        <v>29</v>
      </c>
      <c r="C29" s="20" t="e">
        <f t="shared" ref="C29:K29" si="22">C5/B5-1</f>
        <v>#DIV/0!</v>
      </c>
      <c r="D29" s="20">
        <f t="shared" si="22"/>
        <v>0.20270270270270263</v>
      </c>
      <c r="E29" s="20">
        <f t="shared" si="22"/>
        <v>0.101123595505618</v>
      </c>
      <c r="F29" s="20">
        <f t="shared" si="22"/>
        <v>1.0204081632652962E-2</v>
      </c>
      <c r="G29" s="20">
        <f t="shared" si="22"/>
        <v>-3.0303030303030276E-2</v>
      </c>
      <c r="H29" s="20">
        <f t="shared" si="22"/>
        <v>-5.208333333333337E-2</v>
      </c>
      <c r="I29" s="20">
        <f t="shared" si="22"/>
        <v>-5.494505494505475E-3</v>
      </c>
      <c r="J29" s="20">
        <f t="shared" si="22"/>
        <v>1.430939226519337</v>
      </c>
      <c r="K29" s="20">
        <f t="shared" si="22"/>
        <v>-1</v>
      </c>
    </row>
    <row r="30" spans="1:11" x14ac:dyDescent="0.15">
      <c r="A30" t="s">
        <v>28</v>
      </c>
      <c r="C30" s="20" t="e">
        <f t="shared" ref="C30:K30" si="23">C6/B6-1</f>
        <v>#DIV/0!</v>
      </c>
      <c r="D30" s="20">
        <f t="shared" si="23"/>
        <v>0.14532756900565347</v>
      </c>
      <c r="E30" s="20">
        <f t="shared" si="23"/>
        <v>0.11236933797909399</v>
      </c>
      <c r="F30" s="20">
        <f t="shared" si="23"/>
        <v>5.6382145653876226E-2</v>
      </c>
      <c r="G30" s="20">
        <f t="shared" si="23"/>
        <v>0.1435631331850753</v>
      </c>
      <c r="H30" s="20">
        <f t="shared" si="23"/>
        <v>7.821953327571296E-2</v>
      </c>
      <c r="I30" s="20">
        <f t="shared" si="23"/>
        <v>0.11042084168336674</v>
      </c>
      <c r="J30" s="20">
        <f t="shared" si="23"/>
        <v>5.0532394874571285E-2</v>
      </c>
      <c r="K30" s="20">
        <f t="shared" si="23"/>
        <v>-1</v>
      </c>
    </row>
    <row r="31" spans="1:11" x14ac:dyDescent="0.15"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15">
      <c r="A32" t="s">
        <v>17</v>
      </c>
      <c r="C32" s="20" t="e">
        <f t="shared" ref="C32:K32" si="24">C8/B8-1</f>
        <v>#DIV/0!</v>
      </c>
      <c r="D32" s="20">
        <f t="shared" si="24"/>
        <v>6.9086651053864134E-2</v>
      </c>
      <c r="E32" s="20">
        <f t="shared" si="24"/>
        <v>0.21832785688207368</v>
      </c>
      <c r="F32" s="20">
        <f t="shared" si="24"/>
        <v>-2.6970332634102534E-2</v>
      </c>
      <c r="G32" s="20">
        <f t="shared" si="24"/>
        <v>1.986449029873727E-2</v>
      </c>
      <c r="H32" s="20">
        <f t="shared" si="24"/>
        <v>1.9779556092405226E-2</v>
      </c>
      <c r="I32" s="20">
        <f t="shared" si="24"/>
        <v>0.20832099496594614</v>
      </c>
      <c r="J32" s="20">
        <f t="shared" si="24"/>
        <v>-0.16542090430094347</v>
      </c>
      <c r="K32" s="20">
        <f t="shared" si="24"/>
        <v>-1</v>
      </c>
    </row>
    <row r="33" spans="1:11" x14ac:dyDescent="0.15">
      <c r="A33" t="s">
        <v>34</v>
      </c>
      <c r="C33" s="20" t="e">
        <f t="shared" ref="C33:K33" si="25">C9/B9-1</f>
        <v>#DIV/0!</v>
      </c>
      <c r="D33" s="20">
        <f t="shared" si="25"/>
        <v>0.20777027027027017</v>
      </c>
      <c r="E33" s="20">
        <f t="shared" si="25"/>
        <v>0.29562937062937067</v>
      </c>
      <c r="F33" s="20">
        <f t="shared" si="25"/>
        <v>-8.2445014168128439E-2</v>
      </c>
      <c r="G33" s="20">
        <f t="shared" si="25"/>
        <v>0.11720588235294116</v>
      </c>
      <c r="H33" s="20">
        <f t="shared" si="25"/>
        <v>5.2915624588653509E-2</v>
      </c>
      <c r="I33" s="20">
        <f t="shared" si="25"/>
        <v>0.16327040880110011</v>
      </c>
      <c r="J33" s="20">
        <f t="shared" si="25"/>
        <v>-0.12154755507791515</v>
      </c>
      <c r="K33" s="20">
        <f t="shared" si="25"/>
        <v>-1</v>
      </c>
    </row>
    <row r="34" spans="1:11" x14ac:dyDescent="0.15">
      <c r="A34" t="s">
        <v>37</v>
      </c>
      <c r="C34" s="20" t="e">
        <f t="shared" ref="C34:K34" si="26">C10/B10-1</f>
        <v>#DIV/0!</v>
      </c>
      <c r="D34" s="20">
        <f t="shared" si="26"/>
        <v>0.3213536201469045</v>
      </c>
      <c r="E34" s="20">
        <f t="shared" si="26"/>
        <v>0.36688505062537224</v>
      </c>
      <c r="F34" s="20">
        <f t="shared" si="26"/>
        <v>-0.12781408859840238</v>
      </c>
      <c r="G34" s="20">
        <f t="shared" si="26"/>
        <v>0.16602830974188176</v>
      </c>
      <c r="H34" s="20">
        <f t="shared" si="26"/>
        <v>2.899171665238498E-2</v>
      </c>
      <c r="I34" s="20">
        <f t="shared" si="26"/>
        <v>0.19819569743233867</v>
      </c>
      <c r="J34" s="20">
        <f t="shared" si="26"/>
        <v>-0.20433221359898068</v>
      </c>
      <c r="K34" s="20">
        <f t="shared" si="26"/>
        <v>-1</v>
      </c>
    </row>
    <row r="35" spans="1:11" x14ac:dyDescent="0.15">
      <c r="A35" t="s">
        <v>35</v>
      </c>
      <c r="C35" s="20" t="e">
        <f t="shared" ref="C35:K35" si="27">C11/B11-1</f>
        <v>#DIV/0!</v>
      </c>
      <c r="D35" s="20">
        <f t="shared" si="27"/>
        <v>0.23542380036587085</v>
      </c>
      <c r="E35" s="20">
        <f t="shared" si="27"/>
        <v>0.21129166983066283</v>
      </c>
      <c r="F35" s="20">
        <f t="shared" si="27"/>
        <v>-7.5228034981034142E-4</v>
      </c>
      <c r="G35" s="20">
        <f t="shared" si="27"/>
        <v>0.12440791743781165</v>
      </c>
      <c r="H35" s="20">
        <f t="shared" si="27"/>
        <v>5.8055516808480867E-2</v>
      </c>
      <c r="I35" s="20">
        <f t="shared" si="27"/>
        <v>0.14172335600907027</v>
      </c>
      <c r="J35" s="20">
        <f t="shared" si="27"/>
        <v>-8.5055772384009631E-2</v>
      </c>
      <c r="K35" s="20">
        <f t="shared" si="27"/>
        <v>-1</v>
      </c>
    </row>
    <row r="36" spans="1:11" x14ac:dyDescent="0.15">
      <c r="A36" t="s">
        <v>39</v>
      </c>
      <c r="C36" s="20" t="e">
        <f t="shared" ref="C36:K37" si="28">C12/B12-1</f>
        <v>#DIV/0!</v>
      </c>
      <c r="D36" s="20">
        <f t="shared" si="28"/>
        <v>0.21668429024606328</v>
      </c>
      <c r="E36" s="20">
        <f t="shared" si="28"/>
        <v>0.24193737815047101</v>
      </c>
      <c r="F36" s="20">
        <f t="shared" si="28"/>
        <v>-3.2057950182512784E-2</v>
      </c>
      <c r="G36" s="20">
        <f t="shared" si="28"/>
        <v>0.11506897495017387</v>
      </c>
      <c r="H36" s="20">
        <f t="shared" si="28"/>
        <v>4.9363029421557014E-2</v>
      </c>
      <c r="I36" s="20">
        <f t="shared" si="28"/>
        <v>0.15890722062654472</v>
      </c>
      <c r="J36" s="20">
        <f t="shared" si="28"/>
        <v>-0.11423631123919309</v>
      </c>
      <c r="K36" s="20">
        <f t="shared" si="28"/>
        <v>-1</v>
      </c>
    </row>
    <row r="37" spans="1:11" x14ac:dyDescent="0.15">
      <c r="A37" t="s">
        <v>38</v>
      </c>
      <c r="C37" s="20" t="e">
        <f t="shared" si="28"/>
        <v>#DIV/0!</v>
      </c>
      <c r="D37" s="20">
        <f t="shared" si="28"/>
        <v>0.20565579549311952</v>
      </c>
      <c r="E37" s="20">
        <f t="shared" si="28"/>
        <v>0.23227860437918268</v>
      </c>
      <c r="F37" s="20">
        <f t="shared" si="28"/>
        <v>-2.7839291363492613E-2</v>
      </c>
      <c r="G37" s="20">
        <f t="shared" si="28"/>
        <v>0.11870412553783849</v>
      </c>
      <c r="H37" s="20">
        <f t="shared" si="28"/>
        <v>5.2327084680025893E-2</v>
      </c>
      <c r="I37" s="20">
        <f t="shared" si="28"/>
        <v>0.15674621456432947</v>
      </c>
      <c r="J37" s="20">
        <f t="shared" si="28"/>
        <v>-9.7099236641221331E-2</v>
      </c>
      <c r="K37" s="20">
        <f t="shared" si="28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WS</cp:lastModifiedBy>
  <dcterms:created xsi:type="dcterms:W3CDTF">2022-07-14T13:49:22Z</dcterms:created>
  <dcterms:modified xsi:type="dcterms:W3CDTF">2022-09-07T17:04:07Z</dcterms:modified>
</cp:coreProperties>
</file>