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van/Desktop/WhiteSky/Models/"/>
    </mc:Choice>
  </mc:AlternateContent>
  <xr:revisionPtr revIDLastSave="0" documentId="13_ncr:1_{CB70A873-E84E-FA47-8C59-BFB8A1F3AAE6}" xr6:coauthVersionLast="47" xr6:coauthVersionMax="47" xr10:uidLastSave="{00000000-0000-0000-0000-000000000000}"/>
  <bookViews>
    <workbookView xWindow="980" yWindow="760" windowWidth="28040" windowHeight="17440" xr2:uid="{410A3299-CE96-4744-B0B4-83C2978768C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11" i="1" l="1"/>
  <c r="O46" i="1" l="1"/>
  <c r="P46" i="1"/>
  <c r="N46" i="1"/>
  <c r="P39" i="1"/>
  <c r="O39" i="1"/>
  <c r="N39" i="1"/>
  <c r="N45" i="1"/>
  <c r="P45" i="1"/>
  <c r="O45" i="1"/>
  <c r="I42" i="1"/>
  <c r="J42" i="1"/>
  <c r="K39" i="1"/>
  <c r="K42" i="1" s="1"/>
  <c r="G39" i="1"/>
  <c r="G42" i="1" s="1"/>
  <c r="H41" i="1" s="1"/>
  <c r="H42" i="1" s="1"/>
  <c r="K4" i="1"/>
  <c r="C4" i="1"/>
  <c r="D4" i="1"/>
  <c r="E4" i="1"/>
  <c r="F4" i="1"/>
  <c r="B4" i="1" s="1"/>
  <c r="O24" i="1"/>
  <c r="P24" i="1"/>
  <c r="N24" i="1"/>
  <c r="O17" i="1"/>
  <c r="P17" i="1"/>
  <c r="N17" i="1"/>
  <c r="O13" i="1"/>
  <c r="P13" i="1"/>
  <c r="N13" i="1"/>
  <c r="P18" i="1" l="1"/>
  <c r="P25" i="1" s="1"/>
  <c r="P30" i="1" s="1"/>
  <c r="P33" i="1" s="1"/>
  <c r="O18" i="1"/>
  <c r="O25" i="1" s="1"/>
  <c r="O30" i="1" s="1"/>
  <c r="O33" i="1" s="1"/>
  <c r="N18" i="1"/>
  <c r="N25" i="1" s="1"/>
  <c r="N30" i="1" s="1"/>
  <c r="N33" i="1" s="1"/>
</calcChain>
</file>

<file path=xl/sharedStrings.xml><?xml version="1.0" encoding="utf-8"?>
<sst xmlns="http://schemas.openxmlformats.org/spreadsheetml/2006/main" count="48" uniqueCount="45">
  <si>
    <t>OKTA</t>
  </si>
  <si>
    <t>OKTA Inc.</t>
  </si>
  <si>
    <t>Revenue</t>
  </si>
  <si>
    <t>Subscription</t>
  </si>
  <si>
    <t>Professional Services &amp; Other</t>
  </si>
  <si>
    <t>FY21</t>
  </si>
  <si>
    <t>FY20</t>
  </si>
  <si>
    <t>FY19</t>
  </si>
  <si>
    <t>COGS</t>
  </si>
  <si>
    <t>R&amp;D</t>
  </si>
  <si>
    <t>S&amp;M</t>
  </si>
  <si>
    <t>G&amp;A</t>
  </si>
  <si>
    <t>Interest Expense</t>
  </si>
  <si>
    <t>Interest Income</t>
  </si>
  <si>
    <t>Extinguishment &amp; Conversion</t>
  </si>
  <si>
    <t>Provision for Income Tax</t>
  </si>
  <si>
    <t>Reported Net Income</t>
  </si>
  <si>
    <t>Total Revenue</t>
  </si>
  <si>
    <t>Gross Profit</t>
  </si>
  <si>
    <t>EBIT</t>
  </si>
  <si>
    <t>Opex</t>
  </si>
  <si>
    <t>EBT</t>
  </si>
  <si>
    <t>NI</t>
  </si>
  <si>
    <t>1Q20</t>
  </si>
  <si>
    <t>2Q20</t>
  </si>
  <si>
    <t>3Q20</t>
  </si>
  <si>
    <t>4Q20</t>
  </si>
  <si>
    <t>1Q21</t>
  </si>
  <si>
    <t>2Q21</t>
  </si>
  <si>
    <t>3Q21</t>
  </si>
  <si>
    <t>4Q21</t>
  </si>
  <si>
    <t>1Q22</t>
  </si>
  <si>
    <t>2Q22</t>
  </si>
  <si>
    <t>CFFO</t>
  </si>
  <si>
    <t>CFFI</t>
  </si>
  <si>
    <t>CFFF</t>
  </si>
  <si>
    <t>Net Cash</t>
  </si>
  <si>
    <t>Cash Beginning</t>
  </si>
  <si>
    <t>Cash End</t>
  </si>
  <si>
    <t>SBC</t>
  </si>
  <si>
    <t>Capex</t>
  </si>
  <si>
    <t>LTM NDR</t>
  </si>
  <si>
    <t xml:space="preserve">Average ACV </t>
  </si>
  <si>
    <t>Count ACV +100k</t>
  </si>
  <si>
    <t>FCF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</si>
</sst>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9B868E-95FB-6A4E-9901-33A558D48FF6}">
  <dimension ref="A1:P46"/>
  <sheetViews>
    <sheetView tabSelected="1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M11" sqref="M11"/>
    </sheetView>
  </sheetViews>
  <sheetFormatPr baseColWidth="10" defaultRowHeight="16" x14ac:dyDescent="0.2"/>
  <cols>
    <col min="1" max="1" width="15.1640625" customWidth="1"/>
    <col min="14" max="14" width="12.1640625" bestFit="1" customWidth="1"/>
  </cols>
  <sheetData>
    <row r="1" spans="1:16" x14ac:dyDescent="0.2">
      <c r="A1" t="s">
        <v>1</v>
      </c>
    </row>
    <row r="2" spans="1:16" x14ac:dyDescent="0.2">
      <c r="A2" t="s">
        <v>0</v>
      </c>
    </row>
    <row r="3" spans="1:16" x14ac:dyDescent="0.2">
      <c r="B3" t="s">
        <v>23</v>
      </c>
      <c r="C3" t="s">
        <v>24</v>
      </c>
      <c r="D3" t="s">
        <v>25</v>
      </c>
      <c r="E3" t="s">
        <v>26</v>
      </c>
      <c r="F3" t="s">
        <v>27</v>
      </c>
      <c r="G3" t="s">
        <v>28</v>
      </c>
      <c r="H3" t="s">
        <v>29</v>
      </c>
      <c r="I3" t="s">
        <v>30</v>
      </c>
      <c r="J3" t="s">
        <v>31</v>
      </c>
      <c r="K3" t="s">
        <v>32</v>
      </c>
      <c r="N3" t="s">
        <v>7</v>
      </c>
      <c r="O3" t="s">
        <v>6</v>
      </c>
      <c r="P3" t="s">
        <v>5</v>
      </c>
    </row>
    <row r="4" spans="1:16" x14ac:dyDescent="0.2">
      <c r="B4" s="1">
        <f t="shared" ref="B4:E4" si="0">F4-365</f>
        <v>43951</v>
      </c>
      <c r="C4" s="1">
        <f t="shared" si="0"/>
        <v>44043</v>
      </c>
      <c r="D4" s="1">
        <f t="shared" si="0"/>
        <v>44135</v>
      </c>
      <c r="E4" s="1">
        <f t="shared" si="0"/>
        <v>44227</v>
      </c>
      <c r="F4" s="1">
        <f>J4-365</f>
        <v>44316</v>
      </c>
      <c r="G4" s="1">
        <v>44408</v>
      </c>
      <c r="H4" s="1">
        <v>44500</v>
      </c>
      <c r="I4" s="1">
        <v>44592</v>
      </c>
      <c r="J4" s="1">
        <v>44681</v>
      </c>
      <c r="K4" s="1">
        <f>G4+365</f>
        <v>44773</v>
      </c>
    </row>
    <row r="5" spans="1:16" x14ac:dyDescent="0.2">
      <c r="A5" t="s">
        <v>43</v>
      </c>
      <c r="G5">
        <v>2610</v>
      </c>
      <c r="K5">
        <v>3525</v>
      </c>
      <c r="N5">
        <v>1467</v>
      </c>
      <c r="O5">
        <v>1950</v>
      </c>
      <c r="P5">
        <v>3100</v>
      </c>
    </row>
    <row r="6" spans="1:16" x14ac:dyDescent="0.2">
      <c r="A6" t="s">
        <v>42</v>
      </c>
    </row>
    <row r="7" spans="1:16" x14ac:dyDescent="0.2">
      <c r="A7" t="s">
        <v>41</v>
      </c>
      <c r="G7" s="2">
        <v>1.24</v>
      </c>
      <c r="K7" s="2">
        <v>1.22</v>
      </c>
      <c r="M7" s="2">
        <v>1.05</v>
      </c>
    </row>
    <row r="10" spans="1:16" x14ac:dyDescent="0.2">
      <c r="A10" t="s">
        <v>2</v>
      </c>
    </row>
    <row r="11" spans="1:16" x14ac:dyDescent="0.2">
      <c r="A11" t="s">
        <v>3</v>
      </c>
      <c r="G11">
        <v>303121</v>
      </c>
      <c r="K11">
        <v>435384</v>
      </c>
      <c r="M11">
        <f>K11*(1+M7)</f>
        <v>892537.2</v>
      </c>
      <c r="N11">
        <v>552688</v>
      </c>
      <c r="O11">
        <v>796613</v>
      </c>
      <c r="P11">
        <v>1249210</v>
      </c>
    </row>
    <row r="12" spans="1:16" x14ac:dyDescent="0.2">
      <c r="A12" t="s">
        <v>4</v>
      </c>
      <c r="G12">
        <v>12379</v>
      </c>
      <c r="K12">
        <v>16423</v>
      </c>
      <c r="N12">
        <v>33379</v>
      </c>
      <c r="O12">
        <v>38811</v>
      </c>
      <c r="P12">
        <v>50991</v>
      </c>
    </row>
    <row r="13" spans="1:16" x14ac:dyDescent="0.2">
      <c r="A13" t="s">
        <v>17</v>
      </c>
      <c r="N13">
        <f>N11+N12</f>
        <v>586067</v>
      </c>
      <c r="O13">
        <f t="shared" ref="O13:P13" si="1">O11+O12</f>
        <v>835424</v>
      </c>
      <c r="P13">
        <f t="shared" si="1"/>
        <v>1300201</v>
      </c>
    </row>
    <row r="14" spans="1:16" x14ac:dyDescent="0.2">
      <c r="A14" t="s">
        <v>8</v>
      </c>
    </row>
    <row r="15" spans="1:16" x14ac:dyDescent="0.2">
      <c r="A15" t="s">
        <v>3</v>
      </c>
      <c r="G15">
        <v>84457</v>
      </c>
      <c r="K15">
        <v>116342</v>
      </c>
      <c r="N15">
        <v>116445</v>
      </c>
      <c r="O15">
        <v>170095</v>
      </c>
      <c r="P15">
        <v>329131</v>
      </c>
    </row>
    <row r="16" spans="1:16" x14ac:dyDescent="0.2">
      <c r="A16" t="s">
        <v>4</v>
      </c>
      <c r="G16">
        <v>16649</v>
      </c>
      <c r="K16">
        <v>21352</v>
      </c>
      <c r="N16">
        <v>42937</v>
      </c>
      <c r="O16">
        <v>47586</v>
      </c>
      <c r="P16">
        <v>67274</v>
      </c>
    </row>
    <row r="17" spans="1:16" x14ac:dyDescent="0.2">
      <c r="N17">
        <f>N15+N16</f>
        <v>159382</v>
      </c>
      <c r="O17">
        <f t="shared" ref="O17:P17" si="2">O15+O16</f>
        <v>217681</v>
      </c>
      <c r="P17">
        <f t="shared" si="2"/>
        <v>396405</v>
      </c>
    </row>
    <row r="18" spans="1:16" x14ac:dyDescent="0.2">
      <c r="A18" t="s">
        <v>18</v>
      </c>
      <c r="N18">
        <f>N13-N17</f>
        <v>426685</v>
      </c>
      <c r="O18">
        <f t="shared" ref="O18:P18" si="3">O13-O17</f>
        <v>617743</v>
      </c>
      <c r="P18">
        <f t="shared" si="3"/>
        <v>903796</v>
      </c>
    </row>
    <row r="20" spans="1:16" x14ac:dyDescent="0.2">
      <c r="A20" t="s">
        <v>20</v>
      </c>
    </row>
    <row r="21" spans="1:16" x14ac:dyDescent="0.2">
      <c r="A21" t="s">
        <v>9</v>
      </c>
      <c r="G21">
        <v>122407</v>
      </c>
      <c r="K21">
        <v>155836</v>
      </c>
      <c r="N21">
        <v>159269</v>
      </c>
      <c r="O21">
        <v>222826</v>
      </c>
      <c r="P21">
        <v>469259</v>
      </c>
    </row>
    <row r="22" spans="1:16" x14ac:dyDescent="0.2">
      <c r="A22" t="s">
        <v>10</v>
      </c>
      <c r="G22">
        <v>198350</v>
      </c>
      <c r="K22">
        <v>264653</v>
      </c>
      <c r="N22">
        <v>340356</v>
      </c>
      <c r="O22">
        <v>427350</v>
      </c>
      <c r="P22">
        <v>770326</v>
      </c>
    </row>
    <row r="23" spans="1:16" x14ac:dyDescent="0.2">
      <c r="A23" t="s">
        <v>11</v>
      </c>
      <c r="G23">
        <v>157077</v>
      </c>
      <c r="K23">
        <v>101686</v>
      </c>
      <c r="N23">
        <v>112892</v>
      </c>
      <c r="O23">
        <v>171726</v>
      </c>
      <c r="P23">
        <v>431314</v>
      </c>
    </row>
    <row r="24" spans="1:16" x14ac:dyDescent="0.2">
      <c r="A24" t="s">
        <v>20</v>
      </c>
      <c r="N24">
        <f>N21+N22+N23</f>
        <v>612517</v>
      </c>
      <c r="O24">
        <f t="shared" ref="O24:P24" si="4">O21+O22+O23</f>
        <v>821902</v>
      </c>
      <c r="P24">
        <f t="shared" si="4"/>
        <v>1670899</v>
      </c>
    </row>
    <row r="25" spans="1:16" x14ac:dyDescent="0.2">
      <c r="A25" t="s">
        <v>19</v>
      </c>
      <c r="N25">
        <f>N18-N24</f>
        <v>-185832</v>
      </c>
      <c r="O25">
        <f t="shared" ref="O25:P25" si="5">O18-O24</f>
        <v>-204159</v>
      </c>
      <c r="P25">
        <f t="shared" si="5"/>
        <v>-767103</v>
      </c>
    </row>
    <row r="27" spans="1:16" x14ac:dyDescent="0.2">
      <c r="A27" t="s">
        <v>12</v>
      </c>
      <c r="G27">
        <v>-22872</v>
      </c>
      <c r="K27">
        <v>-2915</v>
      </c>
      <c r="N27">
        <v>-27017</v>
      </c>
      <c r="O27">
        <v>-72660</v>
      </c>
      <c r="P27">
        <v>-92182</v>
      </c>
    </row>
    <row r="28" spans="1:16" x14ac:dyDescent="0.2">
      <c r="A28" t="s">
        <v>13</v>
      </c>
      <c r="G28">
        <v>2211</v>
      </c>
      <c r="K28">
        <v>4721</v>
      </c>
      <c r="N28">
        <v>17089</v>
      </c>
      <c r="O28">
        <v>12891</v>
      </c>
      <c r="P28">
        <v>9768</v>
      </c>
    </row>
    <row r="29" spans="1:16" x14ac:dyDescent="0.2">
      <c r="A29" t="s">
        <v>14</v>
      </c>
      <c r="G29">
        <v>-43</v>
      </c>
      <c r="K29">
        <v>0</v>
      </c>
      <c r="N29">
        <v>-14572</v>
      </c>
      <c r="O29">
        <v>-2263</v>
      </c>
      <c r="P29">
        <v>-179</v>
      </c>
    </row>
    <row r="30" spans="1:16" x14ac:dyDescent="0.2">
      <c r="A30" t="s">
        <v>21</v>
      </c>
      <c r="N30">
        <f>N25+N27+N28+N29</f>
        <v>-210332</v>
      </c>
      <c r="O30">
        <f t="shared" ref="O30:P30" si="6">O25+O27+O28+O29</f>
        <v>-266191</v>
      </c>
      <c r="P30">
        <f t="shared" si="6"/>
        <v>-849696</v>
      </c>
    </row>
    <row r="31" spans="1:16" x14ac:dyDescent="0.2">
      <c r="A31" t="s">
        <v>15</v>
      </c>
      <c r="K31">
        <v>4216</v>
      </c>
      <c r="N31">
        <v>-1419</v>
      </c>
      <c r="O31">
        <v>141</v>
      </c>
      <c r="P31">
        <v>-1285</v>
      </c>
    </row>
    <row r="33" spans="1:16" x14ac:dyDescent="0.2">
      <c r="A33" t="s">
        <v>22</v>
      </c>
      <c r="N33">
        <f t="shared" ref="N33:O33" si="7">N30-N31</f>
        <v>-208913</v>
      </c>
      <c r="O33">
        <f t="shared" si="7"/>
        <v>-266332</v>
      </c>
      <c r="P33">
        <f>P30-P31</f>
        <v>-848411</v>
      </c>
    </row>
    <row r="34" spans="1:16" x14ac:dyDescent="0.2">
      <c r="A34" t="s">
        <v>16</v>
      </c>
      <c r="G34">
        <v>-276682</v>
      </c>
      <c r="K34">
        <v>-210472</v>
      </c>
      <c r="N34">
        <v>-208913</v>
      </c>
      <c r="O34">
        <v>-266332</v>
      </c>
      <c r="P34">
        <v>-848411</v>
      </c>
    </row>
    <row r="36" spans="1:16" x14ac:dyDescent="0.2">
      <c r="A36" t="s">
        <v>33</v>
      </c>
      <c r="G36">
        <v>53467</v>
      </c>
      <c r="K36">
        <v>-218</v>
      </c>
      <c r="N36">
        <v>55603</v>
      </c>
      <c r="O36">
        <v>127962</v>
      </c>
      <c r="P36">
        <v>104119</v>
      </c>
    </row>
    <row r="37" spans="1:16" x14ac:dyDescent="0.2">
      <c r="A37" t="s">
        <v>34</v>
      </c>
      <c r="G37">
        <v>-311561</v>
      </c>
      <c r="K37">
        <v>-68712</v>
      </c>
      <c r="N37">
        <v>-688041</v>
      </c>
      <c r="O37">
        <v>-1305146</v>
      </c>
      <c r="P37">
        <v>-366812</v>
      </c>
    </row>
    <row r="38" spans="1:16" x14ac:dyDescent="0.2">
      <c r="A38" t="s">
        <v>35</v>
      </c>
      <c r="G38">
        <v>49233</v>
      </c>
      <c r="K38">
        <v>27932</v>
      </c>
      <c r="N38">
        <v>853385</v>
      </c>
      <c r="O38">
        <v>1091598</v>
      </c>
      <c r="P38">
        <v>89066</v>
      </c>
    </row>
    <row r="39" spans="1:16" x14ac:dyDescent="0.2">
      <c r="A39" t="s">
        <v>36</v>
      </c>
      <c r="G39">
        <f>G36+G37+G38+193</f>
        <v>-208668</v>
      </c>
      <c r="K39">
        <f>K36+K37+K38-6072</f>
        <v>-47070</v>
      </c>
      <c r="N39">
        <f>N36+N37+N38-209</f>
        <v>220738</v>
      </c>
      <c r="O39">
        <f>O36+O37+O38+2263</f>
        <v>-83323</v>
      </c>
      <c r="P39">
        <f>P36+P37+P38-2347</f>
        <v>-175974</v>
      </c>
    </row>
    <row r="41" spans="1:16" x14ac:dyDescent="0.2">
      <c r="A41" t="s">
        <v>37</v>
      </c>
      <c r="G41">
        <v>448630</v>
      </c>
      <c r="H41">
        <f>G42</f>
        <v>239962</v>
      </c>
      <c r="K41">
        <v>272656</v>
      </c>
    </row>
    <row r="42" spans="1:16" x14ac:dyDescent="0.2">
      <c r="A42" t="s">
        <v>38</v>
      </c>
      <c r="G42">
        <f>G41+G39</f>
        <v>239962</v>
      </c>
      <c r="H42">
        <f>H41+H39</f>
        <v>239962</v>
      </c>
      <c r="I42">
        <f>I41+I39</f>
        <v>0</v>
      </c>
      <c r="J42">
        <f>J41+J39</f>
        <v>0</v>
      </c>
      <c r="K42">
        <f>K41+K39</f>
        <v>225586</v>
      </c>
    </row>
    <row r="44" spans="1:16" x14ac:dyDescent="0.2">
      <c r="A44" t="s">
        <v>39</v>
      </c>
      <c r="G44">
        <v>251826</v>
      </c>
      <c r="K44">
        <v>340702</v>
      </c>
      <c r="N44">
        <v>126624</v>
      </c>
      <c r="O44">
        <v>196181</v>
      </c>
      <c r="P44">
        <v>556480</v>
      </c>
    </row>
    <row r="45" spans="1:16" x14ac:dyDescent="0.2">
      <c r="A45" t="s">
        <v>40</v>
      </c>
      <c r="N45">
        <f>-3888-15442</f>
        <v>-19330</v>
      </c>
      <c r="O45">
        <f>-13083-4159</f>
        <v>-17242</v>
      </c>
      <c r="P45">
        <f>-12310-4336</f>
        <v>-16646</v>
      </c>
    </row>
    <row r="46" spans="1:16" x14ac:dyDescent="0.2">
      <c r="A46" t="s">
        <v>44</v>
      </c>
      <c r="N46">
        <f>N39-N44+N45</f>
        <v>74784</v>
      </c>
      <c r="O46">
        <f t="shared" ref="O46:P46" si="8">O39-O44+O45</f>
        <v>-296746</v>
      </c>
      <c r="P46">
        <f t="shared" si="8"/>
        <v>-749100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WS</dc:creator>
  <cp:lastModifiedBy>WS</cp:lastModifiedBy>
  <dcterms:created xsi:type="dcterms:W3CDTF">2022-09-05T20:28:41Z</dcterms:created>
  <dcterms:modified xsi:type="dcterms:W3CDTF">2022-09-06T18:38:30Z</dcterms:modified>
</cp:coreProperties>
</file>