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81F6B81C-8C20-984F-AB03-04D58BFDBA7C}" xr6:coauthVersionLast="47" xr6:coauthVersionMax="47" xr10:uidLastSave="{00000000-0000-0000-0000-000000000000}"/>
  <bookViews>
    <workbookView xWindow="0" yWindow="760" windowWidth="30240" windowHeight="18880" xr2:uid="{D218DBA5-B55B-AB44-A153-330DAD63E593}"/>
  </bookViews>
  <sheets>
    <sheet name="Dashboard" sheetId="5" r:id="rId1"/>
    <sheet name="Data Backend" sheetId="1" r:id="rId2"/>
    <sheet name="Middle Infra" sheetId="2" r:id="rId3"/>
    <sheet name="Char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93" i="2" l="1"/>
  <c r="AN76" i="2"/>
  <c r="L82" i="2"/>
  <c r="S87" i="2" s="1"/>
  <c r="C5" i="5"/>
  <c r="C3" i="5"/>
  <c r="C4" i="5"/>
  <c r="H92" i="1"/>
  <c r="I92" i="1"/>
  <c r="J92" i="1"/>
  <c r="K92" i="1"/>
  <c r="K93" i="1" s="1"/>
  <c r="M92" i="1"/>
  <c r="M93" i="1" s="1"/>
  <c r="M94" i="1" s="1"/>
  <c r="N92" i="1"/>
  <c r="N93" i="1" s="1"/>
  <c r="N94" i="1" s="1"/>
  <c r="O92" i="1"/>
  <c r="P92" i="1"/>
  <c r="Q92" i="1"/>
  <c r="W92" i="1"/>
  <c r="Y92" i="1"/>
  <c r="H93" i="1"/>
  <c r="I93" i="1"/>
  <c r="I94" i="1" s="1"/>
  <c r="J93" i="1"/>
  <c r="J94" i="1" s="1"/>
  <c r="O93" i="1"/>
  <c r="P93" i="1"/>
  <c r="Q93" i="1"/>
  <c r="W93" i="1" s="1"/>
  <c r="Y93" i="1"/>
  <c r="H94" i="1"/>
  <c r="O94" i="1"/>
  <c r="P94" i="1"/>
  <c r="Q94" i="1"/>
  <c r="W94" i="1" s="1"/>
  <c r="Y94" i="1"/>
  <c r="A87" i="2"/>
  <c r="B87" i="2"/>
  <c r="C87" i="2"/>
  <c r="D87" i="2"/>
  <c r="F87" i="2"/>
  <c r="G87" i="2"/>
  <c r="H87" i="2"/>
  <c r="I87" i="2"/>
  <c r="K87" i="2"/>
  <c r="L87" i="2"/>
  <c r="M87" i="2"/>
  <c r="P87" i="2"/>
  <c r="R87" i="2"/>
  <c r="T87" i="2"/>
  <c r="AA87" i="2"/>
  <c r="AB87" i="2" s="1"/>
  <c r="AF87" i="2"/>
  <c r="AM87" i="2" s="1"/>
  <c r="AH87" i="2"/>
  <c r="AK87" i="2" s="1"/>
  <c r="AI87" i="2"/>
  <c r="AN87" i="2"/>
  <c r="AO87" i="2"/>
  <c r="AP87" i="2"/>
  <c r="AR87" i="2"/>
  <c r="AS87" i="2"/>
  <c r="AT87" i="2"/>
  <c r="A88" i="2"/>
  <c r="B88" i="2"/>
  <c r="C88" i="2"/>
  <c r="D88" i="2"/>
  <c r="F88" i="2"/>
  <c r="G88" i="2"/>
  <c r="H88" i="2"/>
  <c r="I88" i="2"/>
  <c r="K88" i="2"/>
  <c r="L88" i="2"/>
  <c r="M88" i="2"/>
  <c r="P88" i="2"/>
  <c r="R88" i="2"/>
  <c r="T88" i="2"/>
  <c r="AA88" i="2"/>
  <c r="AB88" i="2" s="1"/>
  <c r="AF88" i="2"/>
  <c r="AM88" i="2" s="1"/>
  <c r="AG88" i="2"/>
  <c r="AH88" i="2"/>
  <c r="AI88" i="2"/>
  <c r="AN88" i="2"/>
  <c r="AO88" i="2"/>
  <c r="AP88" i="2"/>
  <c r="AR88" i="2"/>
  <c r="AS88" i="2"/>
  <c r="AT88" i="2"/>
  <c r="A89" i="2"/>
  <c r="B89" i="2"/>
  <c r="C89" i="2"/>
  <c r="D89" i="2"/>
  <c r="F89" i="2"/>
  <c r="G89" i="2"/>
  <c r="H89" i="2"/>
  <c r="I89" i="2"/>
  <c r="K89" i="2"/>
  <c r="L89" i="2"/>
  <c r="M89" i="2"/>
  <c r="P89" i="2"/>
  <c r="R89" i="2"/>
  <c r="S89" i="2"/>
  <c r="T89" i="2"/>
  <c r="AA89" i="2"/>
  <c r="AB89" i="2" s="1"/>
  <c r="AF89" i="2"/>
  <c r="AM89" i="2" s="1"/>
  <c r="AG89" i="2"/>
  <c r="AH89" i="2"/>
  <c r="AI89" i="2"/>
  <c r="AN89" i="2"/>
  <c r="AO89" i="2"/>
  <c r="AP89" i="2"/>
  <c r="AR89" i="2"/>
  <c r="AS89" i="2"/>
  <c r="AT89" i="2"/>
  <c r="A90" i="2"/>
  <c r="B90" i="2"/>
  <c r="C90" i="2"/>
  <c r="D90" i="2"/>
  <c r="F90" i="2"/>
  <c r="G90" i="2"/>
  <c r="H90" i="2"/>
  <c r="I90" i="2"/>
  <c r="K90" i="2"/>
  <c r="L90" i="2"/>
  <c r="M90" i="2"/>
  <c r="P90" i="2"/>
  <c r="R90" i="2"/>
  <c r="S90" i="2"/>
  <c r="T90" i="2"/>
  <c r="AA90" i="2"/>
  <c r="AB90" i="2" s="1"/>
  <c r="AF90" i="2"/>
  <c r="AM90" i="2" s="1"/>
  <c r="AG90" i="2"/>
  <c r="AH90" i="2"/>
  <c r="AI90" i="2"/>
  <c r="AN90" i="2"/>
  <c r="AO90" i="2"/>
  <c r="AP90" i="2"/>
  <c r="AR90" i="2"/>
  <c r="AS90" i="2"/>
  <c r="AT90" i="2"/>
  <c r="A91" i="2"/>
  <c r="B91" i="2"/>
  <c r="C91" i="2"/>
  <c r="D91" i="2"/>
  <c r="F91" i="2"/>
  <c r="G91" i="2"/>
  <c r="H91" i="2"/>
  <c r="I91" i="2"/>
  <c r="K91" i="2"/>
  <c r="L91" i="2"/>
  <c r="M91" i="2"/>
  <c r="P91" i="2"/>
  <c r="R91" i="2"/>
  <c r="S91" i="2"/>
  <c r="T91" i="2"/>
  <c r="AA91" i="2"/>
  <c r="AB91" i="2" s="1"/>
  <c r="AF91" i="2"/>
  <c r="AM91" i="2" s="1"/>
  <c r="AG91" i="2"/>
  <c r="AH91" i="2"/>
  <c r="AI91" i="2"/>
  <c r="AN91" i="2"/>
  <c r="AO91" i="2"/>
  <c r="AP91" i="2"/>
  <c r="AR91" i="2"/>
  <c r="AS91" i="2"/>
  <c r="AT91" i="2"/>
  <c r="A92" i="2"/>
  <c r="F92" i="2"/>
  <c r="I92" i="2"/>
  <c r="L92" i="2"/>
  <c r="R92" i="2"/>
  <c r="AA92" i="2"/>
  <c r="AB92" i="2" s="1"/>
  <c r="AF92" i="2"/>
  <c r="AM92" i="2" s="1"/>
  <c r="AG92" i="2"/>
  <c r="AN92" i="2"/>
  <c r="AR92" i="2"/>
  <c r="A93" i="2"/>
  <c r="F93" i="2"/>
  <c r="I93" i="2"/>
  <c r="L93" i="2"/>
  <c r="R93" i="2"/>
  <c r="AA93" i="2"/>
  <c r="AB93" i="2" s="1"/>
  <c r="AF93" i="2"/>
  <c r="AM93" i="2" s="1"/>
  <c r="AG93" i="2"/>
  <c r="AR93" i="2"/>
  <c r="A94" i="2"/>
  <c r="F94" i="2" s="1"/>
  <c r="I94" i="2"/>
  <c r="L94" i="2"/>
  <c r="AA94" i="2"/>
  <c r="AB94" i="2" s="1"/>
  <c r="AF94" i="2"/>
  <c r="AM94" i="2" s="1"/>
  <c r="AG94" i="2"/>
  <c r="AN94" i="2"/>
  <c r="AR94" i="2"/>
  <c r="A95" i="2"/>
  <c r="F95" i="2" s="1"/>
  <c r="B95" i="2"/>
  <c r="C95" i="2"/>
  <c r="D95" i="2"/>
  <c r="G95" i="2"/>
  <c r="H95" i="2"/>
  <c r="I95" i="2"/>
  <c r="K95" i="2"/>
  <c r="L95" i="2"/>
  <c r="M95" i="2"/>
  <c r="AA95" i="2"/>
  <c r="AB95" i="2" s="1"/>
  <c r="AF95" i="2"/>
  <c r="AM95" i="2" s="1"/>
  <c r="AG95" i="2"/>
  <c r="AN95" i="2"/>
  <c r="AR95" i="2"/>
  <c r="A96" i="2"/>
  <c r="F96" i="2" s="1"/>
  <c r="B96" i="2"/>
  <c r="C96" i="2"/>
  <c r="D96" i="2"/>
  <c r="G96" i="2"/>
  <c r="H96" i="2"/>
  <c r="I96" i="2"/>
  <c r="K96" i="2"/>
  <c r="L96" i="2"/>
  <c r="M96" i="2"/>
  <c r="AA96" i="2"/>
  <c r="AB96" i="2" s="1"/>
  <c r="AF96" i="2"/>
  <c r="AM96" i="2" s="1"/>
  <c r="AG96" i="2"/>
  <c r="AN96" i="2"/>
  <c r="AR96" i="2"/>
  <c r="A97" i="2"/>
  <c r="F97" i="2" s="1"/>
  <c r="B97" i="2"/>
  <c r="C97" i="2"/>
  <c r="D97" i="2"/>
  <c r="G97" i="2"/>
  <c r="H97" i="2"/>
  <c r="I97" i="2"/>
  <c r="K97" i="2"/>
  <c r="L97" i="2"/>
  <c r="M97" i="2"/>
  <c r="AA97" i="2"/>
  <c r="AB97" i="2" s="1"/>
  <c r="AF97" i="2"/>
  <c r="AM97" i="2" s="1"/>
  <c r="AN97" i="2"/>
  <c r="AR97" i="2"/>
  <c r="A98" i="2"/>
  <c r="AF98" i="2" s="1"/>
  <c r="AM98" i="2" s="1"/>
  <c r="B98" i="2"/>
  <c r="C98" i="2"/>
  <c r="D98" i="2"/>
  <c r="G98" i="2"/>
  <c r="H98" i="2"/>
  <c r="I98" i="2"/>
  <c r="K98" i="2"/>
  <c r="AP100" i="2" s="1"/>
  <c r="L98" i="2"/>
  <c r="M98" i="2"/>
  <c r="AA98" i="2"/>
  <c r="AB98" i="2" s="1"/>
  <c r="AN98" i="2"/>
  <c r="AR98" i="2"/>
  <c r="A99" i="2"/>
  <c r="AF99" i="2" s="1"/>
  <c r="AM99" i="2" s="1"/>
  <c r="B99" i="2"/>
  <c r="C99" i="2"/>
  <c r="D99" i="2"/>
  <c r="G99" i="2"/>
  <c r="H99" i="2"/>
  <c r="I99" i="2"/>
  <c r="K99" i="2"/>
  <c r="AP102" i="2" s="1"/>
  <c r="L99" i="2"/>
  <c r="M99" i="2"/>
  <c r="AA99" i="2"/>
  <c r="AB99" i="2" s="1"/>
  <c r="AG99" i="2"/>
  <c r="AN99" i="2"/>
  <c r="AO99" i="2"/>
  <c r="AR99" i="2"/>
  <c r="A100" i="2"/>
  <c r="AF100" i="2" s="1"/>
  <c r="AM100" i="2" s="1"/>
  <c r="B100" i="2"/>
  <c r="C100" i="2"/>
  <c r="D100" i="2"/>
  <c r="G100" i="2"/>
  <c r="H100" i="2"/>
  <c r="I100" i="2"/>
  <c r="K100" i="2"/>
  <c r="AP104" i="2" s="1"/>
  <c r="L100" i="2"/>
  <c r="M100" i="2"/>
  <c r="AA100" i="2"/>
  <c r="AB100" i="2" s="1"/>
  <c r="AG100" i="2"/>
  <c r="AN100" i="2"/>
  <c r="AO100" i="2"/>
  <c r="AR100" i="2"/>
  <c r="A101" i="2"/>
  <c r="AF101" i="2" s="1"/>
  <c r="AM101" i="2" s="1"/>
  <c r="B101" i="2"/>
  <c r="C101" i="2"/>
  <c r="D101" i="2"/>
  <c r="G101" i="2"/>
  <c r="H101" i="2"/>
  <c r="I101" i="2"/>
  <c r="K101" i="2"/>
  <c r="AP105" i="2" s="1"/>
  <c r="L101" i="2"/>
  <c r="M101" i="2"/>
  <c r="AA101" i="2"/>
  <c r="AB101" i="2" s="1"/>
  <c r="AG101" i="2"/>
  <c r="AN101" i="2"/>
  <c r="AO101" i="2"/>
  <c r="AR101" i="2"/>
  <c r="A102" i="2"/>
  <c r="AF102" i="2" s="1"/>
  <c r="AM102" i="2" s="1"/>
  <c r="B102" i="2"/>
  <c r="C102" i="2"/>
  <c r="D102" i="2"/>
  <c r="G102" i="2"/>
  <c r="H102" i="2"/>
  <c r="I102" i="2"/>
  <c r="K102" i="2"/>
  <c r="AP106" i="2" s="1"/>
  <c r="L102" i="2"/>
  <c r="M102" i="2"/>
  <c r="AA102" i="2"/>
  <c r="AB102" i="2" s="1"/>
  <c r="AG102" i="2"/>
  <c r="AN102" i="2"/>
  <c r="AO102" i="2"/>
  <c r="AR102" i="2"/>
  <c r="A103" i="2"/>
  <c r="AF103" i="2" s="1"/>
  <c r="AM103" i="2" s="1"/>
  <c r="B103" i="2"/>
  <c r="C103" i="2"/>
  <c r="D103" i="2"/>
  <c r="G103" i="2"/>
  <c r="H103" i="2"/>
  <c r="I103" i="2"/>
  <c r="K103" i="2"/>
  <c r="AP107" i="2" s="1"/>
  <c r="L103" i="2"/>
  <c r="M103" i="2"/>
  <c r="AA103" i="2"/>
  <c r="AB103" i="2" s="1"/>
  <c r="AG103" i="2"/>
  <c r="AN103" i="2"/>
  <c r="AO103" i="2"/>
  <c r="AR103" i="2"/>
  <c r="A104" i="2"/>
  <c r="AF104" i="2" s="1"/>
  <c r="AM104" i="2" s="1"/>
  <c r="B104" i="2"/>
  <c r="C104" i="2"/>
  <c r="D104" i="2"/>
  <c r="G104" i="2"/>
  <c r="H104" i="2"/>
  <c r="I104" i="2"/>
  <c r="K104" i="2"/>
  <c r="AP108" i="2" s="1"/>
  <c r="L104" i="2"/>
  <c r="M104" i="2"/>
  <c r="AA104" i="2"/>
  <c r="AB104" i="2" s="1"/>
  <c r="AG104" i="2"/>
  <c r="AN104" i="2"/>
  <c r="AO104" i="2"/>
  <c r="AR104" i="2"/>
  <c r="A105" i="2"/>
  <c r="AF105" i="2" s="1"/>
  <c r="AM105" i="2" s="1"/>
  <c r="B105" i="2"/>
  <c r="C105" i="2"/>
  <c r="D105" i="2"/>
  <c r="G105" i="2"/>
  <c r="H105" i="2"/>
  <c r="I105" i="2"/>
  <c r="K105" i="2"/>
  <c r="L105" i="2"/>
  <c r="M105" i="2"/>
  <c r="AA105" i="2"/>
  <c r="AB105" i="2" s="1"/>
  <c r="AG105" i="2"/>
  <c r="AN105" i="2"/>
  <c r="AO105" i="2"/>
  <c r="AR105" i="2"/>
  <c r="A106" i="2"/>
  <c r="AF106" i="2" s="1"/>
  <c r="AM106" i="2" s="1"/>
  <c r="B106" i="2"/>
  <c r="C106" i="2"/>
  <c r="D106" i="2"/>
  <c r="G106" i="2"/>
  <c r="H106" i="2"/>
  <c r="I106" i="2"/>
  <c r="K106" i="2"/>
  <c r="L106" i="2"/>
  <c r="M106" i="2"/>
  <c r="AA106" i="2"/>
  <c r="AB106" i="2" s="1"/>
  <c r="AG106" i="2"/>
  <c r="AN106" i="2"/>
  <c r="AO106" i="2"/>
  <c r="AR106" i="2"/>
  <c r="A107" i="2"/>
  <c r="AF107" i="2" s="1"/>
  <c r="AM107" i="2" s="1"/>
  <c r="B107" i="2"/>
  <c r="C107" i="2"/>
  <c r="D107" i="2"/>
  <c r="G107" i="2"/>
  <c r="H107" i="2"/>
  <c r="I107" i="2"/>
  <c r="K107" i="2"/>
  <c r="L107" i="2"/>
  <c r="M107" i="2"/>
  <c r="AA107" i="2"/>
  <c r="AB107" i="2" s="1"/>
  <c r="AG107" i="2"/>
  <c r="AN107" i="2"/>
  <c r="AO107" i="2"/>
  <c r="AR107" i="2"/>
  <c r="A108" i="2"/>
  <c r="AF108" i="2" s="1"/>
  <c r="AM108" i="2" s="1"/>
  <c r="B108" i="2"/>
  <c r="C108" i="2"/>
  <c r="D108" i="2"/>
  <c r="G108" i="2"/>
  <c r="H108" i="2"/>
  <c r="I108" i="2"/>
  <c r="K108" i="2"/>
  <c r="L108" i="2"/>
  <c r="M108" i="2"/>
  <c r="AA108" i="2"/>
  <c r="AB108" i="2" s="1"/>
  <c r="AG108" i="2"/>
  <c r="AN108" i="2"/>
  <c r="AO108" i="2"/>
  <c r="AR108" i="2"/>
  <c r="H87" i="1"/>
  <c r="M87" i="1"/>
  <c r="M88" i="1" s="1"/>
  <c r="M89" i="1" s="1"/>
  <c r="M90" i="1" s="1"/>
  <c r="M91" i="1" s="1"/>
  <c r="H88" i="1"/>
  <c r="H89" i="1"/>
  <c r="H90" i="1" s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98" i="1"/>
  <c r="A99" i="1" s="1"/>
  <c r="A100" i="1" s="1"/>
  <c r="A101" i="1" s="1"/>
  <c r="A102" i="1" s="1"/>
  <c r="A93" i="1"/>
  <c r="A94" i="1" s="1"/>
  <c r="A95" i="1" s="1"/>
  <c r="A96" i="1" s="1"/>
  <c r="A97" i="1" s="1"/>
  <c r="A92" i="1"/>
  <c r="A90" i="1"/>
  <c r="A91" i="1"/>
  <c r="A87" i="1"/>
  <c r="A88" i="1"/>
  <c r="A89" i="1" s="1"/>
  <c r="F2" i="5"/>
  <c r="B92" i="1" a="1"/>
  <c r="F92" i="1" a="1"/>
  <c r="E93" i="1" a="1"/>
  <c r="D94" i="1" a="1"/>
  <c r="C92" i="1" a="1"/>
  <c r="B93" i="1" a="1"/>
  <c r="F93" i="1" a="1"/>
  <c r="E94" i="1" a="1"/>
  <c r="D92" i="1" a="1"/>
  <c r="C93" i="1" a="1"/>
  <c r="B94" i="1" a="1"/>
  <c r="F94" i="1" a="1"/>
  <c r="E92" i="1" a="1"/>
  <c r="D93" i="1" a="1"/>
  <c r="C94" i="1" a="1"/>
  <c r="E88" i="1" a="1"/>
  <c r="E89" i="1" a="1"/>
  <c r="F90" i="1" a="1"/>
  <c r="D89" i="1" a="1"/>
  <c r="D90" i="1" a="1"/>
  <c r="B89" i="1" a="1"/>
  <c r="C90" i="1" a="1"/>
  <c r="C91" i="1" a="1"/>
  <c r="D91" i="1" a="1"/>
  <c r="B91" i="1" a="1"/>
  <c r="D88" i="1" a="1"/>
  <c r="D87" i="1" a="1"/>
  <c r="F91" i="1" a="1"/>
  <c r="E91" i="1" a="1"/>
  <c r="C89" i="1" a="1"/>
  <c r="B87" i="1" a="1"/>
  <c r="B88" i="1" a="1"/>
  <c r="E90" i="1" a="1"/>
  <c r="E87" i="1" a="1"/>
  <c r="F87" i="1" a="1"/>
  <c r="F88" i="1" a="1"/>
  <c r="F89" i="1" a="1"/>
  <c r="C88" i="1" a="1"/>
  <c r="B90" i="1" a="1"/>
  <c r="C87" i="1" a="1"/>
  <c r="AG87" i="2" l="1"/>
  <c r="AG97" i="2"/>
  <c r="S88" i="2"/>
  <c r="AG98" i="2"/>
  <c r="C94" i="1"/>
  <c r="D93" i="1"/>
  <c r="E92" i="1"/>
  <c r="V92" i="1" s="1"/>
  <c r="AD92" i="1" s="1"/>
  <c r="F94" i="1"/>
  <c r="AI94" i="1" s="1"/>
  <c r="B94" i="1"/>
  <c r="S94" i="1" s="1"/>
  <c r="C93" i="1"/>
  <c r="T93" i="1" s="1"/>
  <c r="AB93" i="1" s="1"/>
  <c r="D92" i="1"/>
  <c r="U92" i="1" s="1"/>
  <c r="E94" i="1"/>
  <c r="F93" i="1"/>
  <c r="AI93" i="1" s="1"/>
  <c r="B93" i="1"/>
  <c r="S93" i="1" s="1"/>
  <c r="C92" i="1"/>
  <c r="T92" i="1" s="1"/>
  <c r="AB92" i="1" s="1"/>
  <c r="D94" i="1"/>
  <c r="E93" i="1"/>
  <c r="V93" i="1" s="1"/>
  <c r="AD93" i="1" s="1"/>
  <c r="F92" i="1"/>
  <c r="AI92" i="1" s="1"/>
  <c r="B92" i="1"/>
  <c r="S92" i="1" s="1"/>
  <c r="U94" i="1"/>
  <c r="T94" i="1"/>
  <c r="AB94" i="1" s="1"/>
  <c r="K94" i="1"/>
  <c r="U93" i="1"/>
  <c r="R108" i="2"/>
  <c r="F108" i="2"/>
  <c r="R107" i="2"/>
  <c r="F107" i="2"/>
  <c r="R106" i="2"/>
  <c r="F106" i="2"/>
  <c r="R105" i="2"/>
  <c r="F105" i="2"/>
  <c r="R104" i="2"/>
  <c r="F104" i="2"/>
  <c r="AP103" i="2"/>
  <c r="R103" i="2"/>
  <c r="F103" i="2"/>
  <c r="R102" i="2"/>
  <c r="F102" i="2"/>
  <c r="AP101" i="2"/>
  <c r="R101" i="2"/>
  <c r="F101" i="2"/>
  <c r="R100" i="2"/>
  <c r="F100" i="2"/>
  <c r="AP99" i="2"/>
  <c r="R99" i="2"/>
  <c r="F99" i="2"/>
  <c r="R98" i="2"/>
  <c r="F98" i="2"/>
  <c r="R97" i="2"/>
  <c r="R96" i="2"/>
  <c r="R95" i="2"/>
  <c r="R94" i="2"/>
  <c r="AD108" i="2"/>
  <c r="AD107" i="2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K91" i="2"/>
  <c r="AK90" i="2"/>
  <c r="AK89" i="2"/>
  <c r="AK88" i="2"/>
  <c r="E87" i="1"/>
  <c r="B90" i="1"/>
  <c r="S90" i="1" s="1"/>
  <c r="C89" i="1"/>
  <c r="D87" i="1"/>
  <c r="D91" i="1"/>
  <c r="B89" i="1"/>
  <c r="S89" i="1" s="1"/>
  <c r="F90" i="1"/>
  <c r="F89" i="1"/>
  <c r="E90" i="1"/>
  <c r="C88" i="1"/>
  <c r="E91" i="1"/>
  <c r="D88" i="1"/>
  <c r="C91" i="1"/>
  <c r="D90" i="1"/>
  <c r="E89" i="1"/>
  <c r="F88" i="1"/>
  <c r="B88" i="1"/>
  <c r="C87" i="1"/>
  <c r="F91" i="1"/>
  <c r="B91" i="1"/>
  <c r="C90" i="1"/>
  <c r="D89" i="1"/>
  <c r="E88" i="1"/>
  <c r="F87" i="1"/>
  <c r="B87" i="1"/>
  <c r="S87" i="1" s="1"/>
  <c r="H91" i="1"/>
  <c r="S88" i="1"/>
  <c r="A60" i="2"/>
  <c r="F60" i="2"/>
  <c r="I60" i="2"/>
  <c r="R60" i="2"/>
  <c r="AA60" i="2"/>
  <c r="AF60" i="2"/>
  <c r="AM60" i="2" s="1"/>
  <c r="AR60" i="2"/>
  <c r="A61" i="2"/>
  <c r="F61" i="2"/>
  <c r="I61" i="2"/>
  <c r="R61" i="2"/>
  <c r="AA61" i="2"/>
  <c r="AF61" i="2"/>
  <c r="AM61" i="2" s="1"/>
  <c r="AR61" i="2"/>
  <c r="A62" i="2"/>
  <c r="F62" i="2"/>
  <c r="I62" i="2"/>
  <c r="R62" i="2"/>
  <c r="AA62" i="2"/>
  <c r="AF62" i="2"/>
  <c r="AM62" i="2" s="1"/>
  <c r="AR62" i="2"/>
  <c r="A63" i="2"/>
  <c r="F63" i="2"/>
  <c r="I63" i="2"/>
  <c r="R63" i="2"/>
  <c r="AA63" i="2"/>
  <c r="AF63" i="2"/>
  <c r="AM63" i="2" s="1"/>
  <c r="AR63" i="2"/>
  <c r="A64" i="2"/>
  <c r="F64" i="2"/>
  <c r="I64" i="2"/>
  <c r="R64" i="2"/>
  <c r="AA64" i="2"/>
  <c r="AF64" i="2"/>
  <c r="AM64" i="2" s="1"/>
  <c r="AR64" i="2"/>
  <c r="A65" i="2"/>
  <c r="F65" i="2" s="1"/>
  <c r="I65" i="2"/>
  <c r="R65" i="2"/>
  <c r="AA65" i="2"/>
  <c r="AF65" i="2"/>
  <c r="AM65" i="2" s="1"/>
  <c r="AR65" i="2"/>
  <c r="A66" i="2"/>
  <c r="F66" i="2" s="1"/>
  <c r="I66" i="2"/>
  <c r="AA66" i="2"/>
  <c r="AF66" i="2"/>
  <c r="AM66" i="2" s="1"/>
  <c r="AR66" i="2"/>
  <c r="A67" i="2"/>
  <c r="F67" i="2" s="1"/>
  <c r="I67" i="2"/>
  <c r="AA67" i="2"/>
  <c r="AF67" i="2"/>
  <c r="AM67" i="2" s="1"/>
  <c r="AR67" i="2"/>
  <c r="A68" i="2"/>
  <c r="F68" i="2" s="1"/>
  <c r="I68" i="2"/>
  <c r="AA68" i="2"/>
  <c r="AF68" i="2"/>
  <c r="AM68" i="2" s="1"/>
  <c r="AR68" i="2"/>
  <c r="A69" i="2"/>
  <c r="F69" i="2" s="1"/>
  <c r="I69" i="2"/>
  <c r="AA69" i="2"/>
  <c r="AF69" i="2"/>
  <c r="AM69" i="2" s="1"/>
  <c r="AR69" i="2"/>
  <c r="A70" i="2"/>
  <c r="F70" i="2" s="1"/>
  <c r="I70" i="2"/>
  <c r="AA70" i="2"/>
  <c r="AF70" i="2"/>
  <c r="AM70" i="2" s="1"/>
  <c r="AR70" i="2"/>
  <c r="A71" i="2"/>
  <c r="F71" i="2" s="1"/>
  <c r="I71" i="2"/>
  <c r="AA71" i="2"/>
  <c r="AF71" i="2"/>
  <c r="AM71" i="2" s="1"/>
  <c r="AR71" i="2"/>
  <c r="A72" i="2"/>
  <c r="F72" i="2" s="1"/>
  <c r="I72" i="2"/>
  <c r="AA72" i="2"/>
  <c r="AF72" i="2"/>
  <c r="AM72" i="2" s="1"/>
  <c r="AR72" i="2"/>
  <c r="A73" i="2"/>
  <c r="F73" i="2" s="1"/>
  <c r="I73" i="2"/>
  <c r="AA73" i="2"/>
  <c r="AF73" i="2"/>
  <c r="AM73" i="2" s="1"/>
  <c r="AR73" i="2"/>
  <c r="A74" i="2"/>
  <c r="F74" i="2" s="1"/>
  <c r="I74" i="2"/>
  <c r="AA74" i="2"/>
  <c r="AF74" i="2"/>
  <c r="AM74" i="2" s="1"/>
  <c r="AR74" i="2"/>
  <c r="A75" i="2"/>
  <c r="AF75" i="2" s="1"/>
  <c r="AM75" i="2" s="1"/>
  <c r="I75" i="2"/>
  <c r="AA75" i="2"/>
  <c r="AR75" i="2"/>
  <c r="A76" i="2"/>
  <c r="AF76" i="2" s="1"/>
  <c r="AM76" i="2" s="1"/>
  <c r="I76" i="2"/>
  <c r="AA76" i="2"/>
  <c r="AR76" i="2"/>
  <c r="A77" i="2"/>
  <c r="AF77" i="2" s="1"/>
  <c r="AM77" i="2" s="1"/>
  <c r="I77" i="2"/>
  <c r="AA77" i="2"/>
  <c r="AR77" i="2"/>
  <c r="A78" i="2"/>
  <c r="AF78" i="2" s="1"/>
  <c r="AM78" i="2" s="1"/>
  <c r="I78" i="2"/>
  <c r="AA78" i="2"/>
  <c r="AR78" i="2"/>
  <c r="A79" i="2"/>
  <c r="AF79" i="2" s="1"/>
  <c r="AM79" i="2" s="1"/>
  <c r="I79" i="2"/>
  <c r="AA79" i="2"/>
  <c r="AR79" i="2"/>
  <c r="A80" i="2"/>
  <c r="AF80" i="2" s="1"/>
  <c r="AM80" i="2" s="1"/>
  <c r="I80" i="2"/>
  <c r="AA80" i="2"/>
  <c r="AR80" i="2"/>
  <c r="A81" i="2"/>
  <c r="AF81" i="2" s="1"/>
  <c r="AM81" i="2" s="1"/>
  <c r="I81" i="2"/>
  <c r="AA81" i="2"/>
  <c r="AR81" i="2"/>
  <c r="A82" i="2"/>
  <c r="AF82" i="2" s="1"/>
  <c r="AM82" i="2" s="1"/>
  <c r="I82" i="2"/>
  <c r="AA82" i="2"/>
  <c r="AR82" i="2"/>
  <c r="A83" i="2"/>
  <c r="AF83" i="2" s="1"/>
  <c r="AM83" i="2" s="1"/>
  <c r="I83" i="2"/>
  <c r="AA83" i="2"/>
  <c r="AR83" i="2"/>
  <c r="A84" i="2"/>
  <c r="AF84" i="2" s="1"/>
  <c r="AM84" i="2" s="1"/>
  <c r="I84" i="2"/>
  <c r="AA84" i="2"/>
  <c r="AR84" i="2"/>
  <c r="A85" i="2"/>
  <c r="AF85" i="2" s="1"/>
  <c r="AM85" i="2" s="1"/>
  <c r="I85" i="2"/>
  <c r="AA85" i="2"/>
  <c r="AR85" i="2"/>
  <c r="A86" i="2"/>
  <c r="AF86" i="2" s="1"/>
  <c r="AM86" i="2" s="1"/>
  <c r="I86" i="2"/>
  <c r="AA86" i="2"/>
  <c r="AR86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" i="2"/>
  <c r="AA6" i="2"/>
  <c r="AA59" i="2" s="1"/>
  <c r="A4" i="2"/>
  <c r="F4" i="2" s="1"/>
  <c r="H4" i="1"/>
  <c r="M4" i="1" s="1"/>
  <c r="M5" i="1" s="1"/>
  <c r="V94" i="1" l="1"/>
  <c r="AD94" i="1" s="1"/>
  <c r="AK92" i="1"/>
  <c r="AN92" i="1" s="1"/>
  <c r="B92" i="2" s="1"/>
  <c r="AL92" i="1"/>
  <c r="K92" i="2" s="1"/>
  <c r="AC94" i="1"/>
  <c r="G94" i="2"/>
  <c r="AS94" i="1"/>
  <c r="H94" i="2" s="1"/>
  <c r="AS93" i="1"/>
  <c r="H93" i="2" s="1"/>
  <c r="AC93" i="1"/>
  <c r="G93" i="2"/>
  <c r="AS92" i="1"/>
  <c r="H92" i="2" s="1"/>
  <c r="AC92" i="1"/>
  <c r="X92" i="1"/>
  <c r="AG92" i="1" s="1"/>
  <c r="AO92" i="1" s="1"/>
  <c r="C92" i="2" s="1"/>
  <c r="AJ92" i="1"/>
  <c r="AA92" i="1"/>
  <c r="AF92" i="1" s="1"/>
  <c r="AQ92" i="1"/>
  <c r="AQ94" i="1"/>
  <c r="X94" i="1"/>
  <c r="AG94" i="1" s="1"/>
  <c r="AO94" i="1" s="1"/>
  <c r="C94" i="2" s="1"/>
  <c r="AJ94" i="1"/>
  <c r="AA94" i="1"/>
  <c r="AF94" i="1" s="1"/>
  <c r="AK94" i="1"/>
  <c r="AN94" i="1" s="1"/>
  <c r="B94" i="2" s="1"/>
  <c r="AL94" i="1"/>
  <c r="K94" i="2" s="1"/>
  <c r="AP98" i="2" s="1"/>
  <c r="AQ93" i="1"/>
  <c r="X93" i="1"/>
  <c r="AG93" i="1" s="1"/>
  <c r="AO93" i="1" s="1"/>
  <c r="C93" i="2" s="1"/>
  <c r="AJ93" i="1"/>
  <c r="AA93" i="1"/>
  <c r="AF93" i="1" s="1"/>
  <c r="AK93" i="1"/>
  <c r="AN93" i="1" s="1"/>
  <c r="B93" i="2" s="1"/>
  <c r="AL93" i="1"/>
  <c r="K93" i="2" s="1"/>
  <c r="S91" i="1"/>
  <c r="AA89" i="1"/>
  <c r="AA88" i="1"/>
  <c r="AA90" i="1"/>
  <c r="AA87" i="1"/>
  <c r="R86" i="2"/>
  <c r="F86" i="2"/>
  <c r="R85" i="2"/>
  <c r="F85" i="2"/>
  <c r="R84" i="2"/>
  <c r="F84" i="2"/>
  <c r="R83" i="2"/>
  <c r="F83" i="2"/>
  <c r="R82" i="2"/>
  <c r="F82" i="2"/>
  <c r="R81" i="2"/>
  <c r="F81" i="2"/>
  <c r="R80" i="2"/>
  <c r="F80" i="2"/>
  <c r="R79" i="2"/>
  <c r="F79" i="2"/>
  <c r="R78" i="2"/>
  <c r="F78" i="2"/>
  <c r="R77" i="2"/>
  <c r="F77" i="2"/>
  <c r="R76" i="2"/>
  <c r="F76" i="2"/>
  <c r="R75" i="2"/>
  <c r="F75" i="2"/>
  <c r="R74" i="2"/>
  <c r="R73" i="2"/>
  <c r="R72" i="2"/>
  <c r="R71" i="2"/>
  <c r="R70" i="2"/>
  <c r="R69" i="2"/>
  <c r="R68" i="2"/>
  <c r="R67" i="2"/>
  <c r="R66" i="2"/>
  <c r="AA7" i="2"/>
  <c r="AA58" i="2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M6" i="1"/>
  <c r="C4" i="1" a="1"/>
  <c r="AP97" i="2" l="1"/>
  <c r="G92" i="2"/>
  <c r="AR94" i="1"/>
  <c r="D94" i="2" s="1"/>
  <c r="AT94" i="1"/>
  <c r="M94" i="2" s="1"/>
  <c r="AO98" i="2" s="1"/>
  <c r="AT92" i="1"/>
  <c r="M92" i="2" s="1"/>
  <c r="T93" i="2" s="1"/>
  <c r="AR92" i="1"/>
  <c r="D92" i="2" s="1"/>
  <c r="AS92" i="2"/>
  <c r="AS96" i="2"/>
  <c r="AS101" i="2"/>
  <c r="AS95" i="2"/>
  <c r="AS100" i="2"/>
  <c r="AS108" i="2"/>
  <c r="AS104" i="2"/>
  <c r="AS103" i="2"/>
  <c r="AS93" i="2"/>
  <c r="AS94" i="2"/>
  <c r="AS107" i="2"/>
  <c r="AS106" i="2"/>
  <c r="AS99" i="2"/>
  <c r="AS98" i="2"/>
  <c r="AS105" i="2"/>
  <c r="AS97" i="2"/>
  <c r="AS102" i="2"/>
  <c r="AR93" i="1"/>
  <c r="D93" i="2" s="1"/>
  <c r="AT93" i="1"/>
  <c r="M93" i="2" s="1"/>
  <c r="AO97" i="2" s="1"/>
  <c r="AP93" i="2"/>
  <c r="T94" i="2"/>
  <c r="AP94" i="2"/>
  <c r="S100" i="2"/>
  <c r="AI104" i="2"/>
  <c r="S107" i="2"/>
  <c r="T107" i="2"/>
  <c r="T105" i="2"/>
  <c r="AI100" i="2"/>
  <c r="AI107" i="2"/>
  <c r="S96" i="2"/>
  <c r="AI106" i="2"/>
  <c r="AI98" i="2"/>
  <c r="T100" i="2"/>
  <c r="AI103" i="2"/>
  <c r="S106" i="2"/>
  <c r="S99" i="2"/>
  <c r="AI102" i="2"/>
  <c r="S105" i="2"/>
  <c r="T106" i="2"/>
  <c r="S97" i="2"/>
  <c r="T103" i="2"/>
  <c r="T102" i="2"/>
  <c r="AI92" i="2"/>
  <c r="AI97" i="2"/>
  <c r="AI101" i="2"/>
  <c r="S104" i="2"/>
  <c r="S101" i="2"/>
  <c r="AI96" i="2"/>
  <c r="S98" i="2"/>
  <c r="S103" i="2"/>
  <c r="AI108" i="2"/>
  <c r="AI93" i="2"/>
  <c r="AI94" i="2"/>
  <c r="AI95" i="2"/>
  <c r="S92" i="2"/>
  <c r="T92" i="2"/>
  <c r="AP92" i="2"/>
  <c r="S93" i="2"/>
  <c r="S94" i="2"/>
  <c r="S95" i="2"/>
  <c r="T96" i="2"/>
  <c r="AI99" i="2"/>
  <c r="T101" i="2"/>
  <c r="AI105" i="2"/>
  <c r="S108" i="2"/>
  <c r="S102" i="2"/>
  <c r="AP95" i="2"/>
  <c r="AP96" i="2"/>
  <c r="P106" i="2"/>
  <c r="P101" i="2"/>
  <c r="P108" i="2"/>
  <c r="P99" i="2"/>
  <c r="P105" i="2"/>
  <c r="P95" i="2"/>
  <c r="P104" i="2"/>
  <c r="P92" i="2"/>
  <c r="P98" i="2"/>
  <c r="P103" i="2"/>
  <c r="P97" i="2"/>
  <c r="P102" i="2"/>
  <c r="P96" i="2"/>
  <c r="P93" i="2"/>
  <c r="P94" i="2"/>
  <c r="P100" i="2"/>
  <c r="P107" i="2"/>
  <c r="AA91" i="1"/>
  <c r="H68" i="1"/>
  <c r="AA8" i="2"/>
  <c r="AA57" i="2" s="1"/>
  <c r="C4" i="1"/>
  <c r="I4" i="1" s="1"/>
  <c r="D4" i="1" a="1"/>
  <c r="T97" i="2" l="1"/>
  <c r="T99" i="2"/>
  <c r="T104" i="2"/>
  <c r="T95" i="2"/>
  <c r="T98" i="2"/>
  <c r="T108" i="2"/>
  <c r="AT97" i="2"/>
  <c r="AT102" i="2"/>
  <c r="AT92" i="2"/>
  <c r="AT96" i="2"/>
  <c r="AT101" i="2"/>
  <c r="AT108" i="2"/>
  <c r="AT95" i="2"/>
  <c r="AT100" i="2"/>
  <c r="AT93" i="2"/>
  <c r="AT94" i="2"/>
  <c r="AT107" i="2"/>
  <c r="AT99" i="2"/>
  <c r="AT106" i="2"/>
  <c r="AT105" i="2"/>
  <c r="AT98" i="2"/>
  <c r="AT104" i="2"/>
  <c r="AT103" i="2"/>
  <c r="AH98" i="2"/>
  <c r="AH103" i="2"/>
  <c r="AH106" i="2"/>
  <c r="AH102" i="2"/>
  <c r="AH108" i="2"/>
  <c r="AH92" i="2"/>
  <c r="AH97" i="2"/>
  <c r="AH101" i="2"/>
  <c r="AH99" i="2"/>
  <c r="AH96" i="2"/>
  <c r="AH93" i="2"/>
  <c r="AH94" i="2"/>
  <c r="AH95" i="2"/>
  <c r="AH100" i="2"/>
  <c r="AH107" i="2"/>
  <c r="AO96" i="2"/>
  <c r="AO92" i="2"/>
  <c r="AO93" i="2"/>
  <c r="AO94" i="2"/>
  <c r="AO95" i="2"/>
  <c r="AH104" i="2"/>
  <c r="AH105" i="2"/>
  <c r="H69" i="1"/>
  <c r="AA9" i="2"/>
  <c r="AA10" i="2" s="1"/>
  <c r="N4" i="1"/>
  <c r="N5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D4" i="1"/>
  <c r="J4" i="1" s="1"/>
  <c r="E4" i="1" a="1"/>
  <c r="AK108" i="2" l="1"/>
  <c r="AK107" i="2"/>
  <c r="AK98" i="2"/>
  <c r="AK97" i="2"/>
  <c r="AK95" i="2"/>
  <c r="AK105" i="2"/>
  <c r="AK96" i="2"/>
  <c r="AK103" i="2"/>
  <c r="AK101" i="2"/>
  <c r="AK102" i="2"/>
  <c r="AK94" i="2"/>
  <c r="AK100" i="2"/>
  <c r="AK92" i="2"/>
  <c r="AK104" i="2"/>
  <c r="AK99" i="2"/>
  <c r="AK106" i="2"/>
  <c r="AK93" i="2"/>
  <c r="I61" i="1"/>
  <c r="H70" i="1"/>
  <c r="AA56" i="2"/>
  <c r="AA11" i="2"/>
  <c r="AA55" i="2"/>
  <c r="O4" i="1"/>
  <c r="O5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E4" i="1"/>
  <c r="F4" i="1" a="1"/>
  <c r="J61" i="1" l="1"/>
  <c r="I62" i="1"/>
  <c r="H71" i="1"/>
  <c r="AA12" i="2"/>
  <c r="AA54" i="2"/>
  <c r="K4" i="1"/>
  <c r="P4" i="1" s="1"/>
  <c r="F4" i="1"/>
  <c r="S4" i="1"/>
  <c r="T4" i="1"/>
  <c r="U4" i="1"/>
  <c r="A5" i="1"/>
  <c r="A5" i="2" s="1"/>
  <c r="B5" i="1" a="1"/>
  <c r="AI87" i="1" l="1"/>
  <c r="AI88" i="1"/>
  <c r="AI89" i="1"/>
  <c r="AI90" i="1"/>
  <c r="AI91" i="1"/>
  <c r="AI4" i="1"/>
  <c r="AK4" i="1" s="1"/>
  <c r="AN4" i="1" s="1"/>
  <c r="B4" i="2" s="1"/>
  <c r="I63" i="1"/>
  <c r="J62" i="1"/>
  <c r="H72" i="1"/>
  <c r="AR5" i="2"/>
  <c r="F5" i="2"/>
  <c r="AA13" i="2"/>
  <c r="AA53" i="2"/>
  <c r="P5" i="1"/>
  <c r="Q4" i="1"/>
  <c r="V4" i="1"/>
  <c r="AD4" i="1" s="1"/>
  <c r="B5" i="1"/>
  <c r="AC4" i="1"/>
  <c r="AB4" i="1"/>
  <c r="AA4" i="1"/>
  <c r="C5" i="1" a="1"/>
  <c r="AK91" i="1" l="1"/>
  <c r="AN91" i="1" s="1"/>
  <c r="AL91" i="1"/>
  <c r="AK90" i="1"/>
  <c r="AN90" i="1" s="1"/>
  <c r="AL90" i="1"/>
  <c r="AL89" i="1"/>
  <c r="AK89" i="1"/>
  <c r="AN89" i="1" s="1"/>
  <c r="AK88" i="1"/>
  <c r="AN88" i="1" s="1"/>
  <c r="AL88" i="1"/>
  <c r="AK87" i="1"/>
  <c r="AN87" i="1" s="1"/>
  <c r="AJ4" i="1"/>
  <c r="J63" i="1"/>
  <c r="I64" i="1"/>
  <c r="H73" i="1"/>
  <c r="H74" i="1" s="1"/>
  <c r="AA14" i="2"/>
  <c r="AA52" i="2"/>
  <c r="AQ4" i="1"/>
  <c r="AR4" i="1" s="1"/>
  <c r="D4" i="2" s="1"/>
  <c r="AF4" i="1"/>
  <c r="AS4" i="1"/>
  <c r="H4" i="2" s="1"/>
  <c r="Q5" i="1"/>
  <c r="W4" i="1"/>
  <c r="X4" i="1" s="1"/>
  <c r="C5" i="1"/>
  <c r="D5" i="1" a="1"/>
  <c r="H75" i="1" l="1"/>
  <c r="I65" i="1"/>
  <c r="J64" i="1"/>
  <c r="AG4" i="1"/>
  <c r="AO4" i="1" s="1"/>
  <c r="C4" i="2" s="1"/>
  <c r="G4" i="2"/>
  <c r="AA15" i="2"/>
  <c r="AA51" i="2"/>
  <c r="D5" i="1"/>
  <c r="U5" i="1" s="1"/>
  <c r="T5" i="1"/>
  <c r="S5" i="1"/>
  <c r="W5" i="1"/>
  <c r="A6" i="1"/>
  <c r="A6" i="2" s="1"/>
  <c r="C6" i="1" a="1"/>
  <c r="B6" i="1" a="1"/>
  <c r="F5" i="1" a="1"/>
  <c r="E5" i="1" a="1"/>
  <c r="E6" i="1" a="1"/>
  <c r="D6" i="1" a="1"/>
  <c r="F6" i="1" a="1"/>
  <c r="H76" i="1" l="1"/>
  <c r="J65" i="1"/>
  <c r="I66" i="1"/>
  <c r="R6" i="2"/>
  <c r="F6" i="2"/>
  <c r="AF6" i="2"/>
  <c r="AR6" i="2"/>
  <c r="AA16" i="2"/>
  <c r="AA50" i="2"/>
  <c r="E5" i="1"/>
  <c r="K5" i="1" s="1"/>
  <c r="V5" i="1" s="1"/>
  <c r="AD5" i="1" s="1"/>
  <c r="F5" i="1"/>
  <c r="AI5" i="1" s="1"/>
  <c r="AL5" i="1" s="1"/>
  <c r="K5" i="2" s="1"/>
  <c r="B6" i="1"/>
  <c r="A7" i="1"/>
  <c r="A7" i="2" s="1"/>
  <c r="AB5" i="1"/>
  <c r="AC5" i="1"/>
  <c r="AA5" i="1"/>
  <c r="F6" i="1"/>
  <c r="AI6" i="1" s="1"/>
  <c r="E6" i="1"/>
  <c r="K6" i="1" s="1"/>
  <c r="D6" i="1"/>
  <c r="C6" i="1"/>
  <c r="E7" i="1" a="1"/>
  <c r="B7" i="1" a="1"/>
  <c r="D7" i="1" a="1"/>
  <c r="C7" i="1" a="1"/>
  <c r="F7" i="1" a="1"/>
  <c r="H77" i="1" l="1"/>
  <c r="I67" i="1"/>
  <c r="J66" i="1"/>
  <c r="R7" i="2"/>
  <c r="F7" i="2"/>
  <c r="AF7" i="2"/>
  <c r="AR7" i="2"/>
  <c r="AK5" i="1"/>
  <c r="AN5" i="1" s="1"/>
  <c r="B5" i="2" s="1"/>
  <c r="AL6" i="1"/>
  <c r="K6" i="2" s="1"/>
  <c r="AI6" i="2" s="1"/>
  <c r="AA17" i="2"/>
  <c r="AA49" i="2"/>
  <c r="AJ5" i="1"/>
  <c r="AQ5" i="1"/>
  <c r="AR5" i="1" s="1"/>
  <c r="D5" i="2" s="1"/>
  <c r="X5" i="1"/>
  <c r="G5" i="2" s="1"/>
  <c r="AS5" i="1"/>
  <c r="H5" i="2" s="1"/>
  <c r="AK6" i="1"/>
  <c r="AN6" i="1" s="1"/>
  <c r="B6" i="2" s="1"/>
  <c r="AJ6" i="1"/>
  <c r="C7" i="1"/>
  <c r="F7" i="1"/>
  <c r="AI7" i="1" s="1"/>
  <c r="AL7" i="1" s="1"/>
  <c r="K7" i="2" s="1"/>
  <c r="E7" i="1"/>
  <c r="D7" i="1"/>
  <c r="B7" i="1"/>
  <c r="A8" i="1"/>
  <c r="A8" i="2" s="1"/>
  <c r="AF5" i="1"/>
  <c r="E8" i="1" a="1"/>
  <c r="C8" i="1" a="1"/>
  <c r="B8" i="1" a="1"/>
  <c r="D8" i="1" a="1"/>
  <c r="F8" i="1" a="1"/>
  <c r="H78" i="1" l="1"/>
  <c r="J67" i="1"/>
  <c r="I68" i="1"/>
  <c r="R8" i="2"/>
  <c r="F8" i="2"/>
  <c r="AF8" i="2"/>
  <c r="AR8" i="2"/>
  <c r="AT5" i="2"/>
  <c r="AI7" i="2"/>
  <c r="AA48" i="2"/>
  <c r="AA18" i="2"/>
  <c r="AT5" i="1"/>
  <c r="M5" i="2" s="1"/>
  <c r="AG5" i="1"/>
  <c r="AO5" i="1" s="1"/>
  <c r="C5" i="2" s="1"/>
  <c r="Y5" i="1"/>
  <c r="L5" i="2" s="1"/>
  <c r="AJ7" i="1"/>
  <c r="AK7" i="1"/>
  <c r="AN7" i="1" s="1"/>
  <c r="B7" i="2" s="1"/>
  <c r="B8" i="1"/>
  <c r="E8" i="1"/>
  <c r="F8" i="1"/>
  <c r="AI8" i="1" s="1"/>
  <c r="AL8" i="1" s="1"/>
  <c r="K8" i="2" s="1"/>
  <c r="C8" i="1"/>
  <c r="D8" i="1"/>
  <c r="A9" i="1"/>
  <c r="A9" i="2" s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C9" i="1" a="1"/>
  <c r="F9" i="1" a="1"/>
  <c r="B9" i="1" a="1"/>
  <c r="D9" i="1" a="1"/>
  <c r="H79" i="1" l="1"/>
  <c r="I69" i="1"/>
  <c r="J68" i="1"/>
  <c r="R9" i="2"/>
  <c r="F9" i="2"/>
  <c r="AF9" i="2"/>
  <c r="AM9" i="2" s="1"/>
  <c r="AR9" i="2"/>
  <c r="P5" i="2"/>
  <c r="AS5" i="2"/>
  <c r="AI8" i="2"/>
  <c r="AA19" i="2"/>
  <c r="AJ8" i="1"/>
  <c r="AK8" i="1"/>
  <c r="AN8" i="1" s="1"/>
  <c r="B8" i="2" s="1"/>
  <c r="D9" i="1"/>
  <c r="B9" i="1"/>
  <c r="F9" i="1"/>
  <c r="AI9" i="1" s="1"/>
  <c r="AL9" i="1" s="1"/>
  <c r="K9" i="2" s="1"/>
  <c r="C9" i="1"/>
  <c r="A10" i="1"/>
  <c r="A10" i="2" s="1"/>
  <c r="O49" i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P49" i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E10" i="1" a="1"/>
  <c r="F10" i="1" a="1"/>
  <c r="B10" i="1" a="1"/>
  <c r="D10" i="1" a="1"/>
  <c r="C10" i="1" a="1"/>
  <c r="AP9" i="2" l="1"/>
  <c r="H80" i="1"/>
  <c r="J69" i="1"/>
  <c r="I70" i="1"/>
  <c r="R10" i="2"/>
  <c r="F10" i="2"/>
  <c r="AF10" i="2"/>
  <c r="AM10" i="2" s="1"/>
  <c r="AR10" i="2"/>
  <c r="AI9" i="2"/>
  <c r="AA20" i="2"/>
  <c r="AJ9" i="1"/>
  <c r="AK9" i="1"/>
  <c r="AN9" i="1" s="1"/>
  <c r="B9" i="2" s="1"/>
  <c r="E10" i="1"/>
  <c r="F10" i="1"/>
  <c r="AI10" i="1" s="1"/>
  <c r="AL10" i="1" s="1"/>
  <c r="K10" i="2" s="1"/>
  <c r="B10" i="1"/>
  <c r="C10" i="1"/>
  <c r="D10" i="1"/>
  <c r="A11" i="1"/>
  <c r="A11" i="2" s="1"/>
  <c r="M49" i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E11" i="1" a="1"/>
  <c r="F11" i="1" a="1"/>
  <c r="B11" i="1" a="1"/>
  <c r="D11" i="1" a="1"/>
  <c r="C11" i="1" a="1"/>
  <c r="H81" i="1" l="1"/>
  <c r="I71" i="1"/>
  <c r="J70" i="1"/>
  <c r="AP10" i="2"/>
  <c r="R11" i="2"/>
  <c r="F11" i="2"/>
  <c r="AF11" i="2"/>
  <c r="AM11" i="2" s="1"/>
  <c r="AR11" i="2"/>
  <c r="AI10" i="2"/>
  <c r="AA21" i="2"/>
  <c r="AJ10" i="1"/>
  <c r="AK10" i="1"/>
  <c r="AN10" i="1" s="1"/>
  <c r="B10" i="2" s="1"/>
  <c r="C11" i="1"/>
  <c r="F11" i="1"/>
  <c r="AI11" i="1" s="1"/>
  <c r="AL11" i="1" s="1"/>
  <c r="K11" i="2" s="1"/>
  <c r="E11" i="1"/>
  <c r="D11" i="1"/>
  <c r="B11" i="1"/>
  <c r="A12" i="1"/>
  <c r="A12" i="2" s="1"/>
  <c r="F12" i="1" a="1"/>
  <c r="B12" i="1" a="1"/>
  <c r="E12" i="1" a="1"/>
  <c r="D12" i="1" a="1"/>
  <c r="C12" i="1" a="1"/>
  <c r="H82" i="1" l="1"/>
  <c r="J71" i="1"/>
  <c r="I72" i="1"/>
  <c r="AP11" i="2"/>
  <c r="R12" i="2"/>
  <c r="F12" i="2"/>
  <c r="AF12" i="2"/>
  <c r="AM12" i="2" s="1"/>
  <c r="AR12" i="2"/>
  <c r="AI11" i="2"/>
  <c r="AA22" i="2"/>
  <c r="AK11" i="1"/>
  <c r="AN11" i="1" s="1"/>
  <c r="B11" i="2" s="1"/>
  <c r="AJ11" i="1"/>
  <c r="F12" i="1"/>
  <c r="AI12" i="1" s="1"/>
  <c r="AL12" i="1" s="1"/>
  <c r="K12" i="2" s="1"/>
  <c r="B12" i="1"/>
  <c r="C12" i="1"/>
  <c r="E12" i="1"/>
  <c r="D12" i="1"/>
  <c r="A13" i="1"/>
  <c r="A13" i="2" s="1"/>
  <c r="C13" i="1" a="1"/>
  <c r="F13" i="1" a="1"/>
  <c r="E13" i="1" a="1"/>
  <c r="D13" i="1" a="1"/>
  <c r="B13" i="1" a="1"/>
  <c r="H83" i="1" l="1"/>
  <c r="I73" i="1"/>
  <c r="I74" i="1" s="1"/>
  <c r="J72" i="1"/>
  <c r="AI12" i="2"/>
  <c r="AP12" i="2"/>
  <c r="R13" i="2"/>
  <c r="F13" i="2"/>
  <c r="AF13" i="2"/>
  <c r="AM13" i="2" s="1"/>
  <c r="AR13" i="2"/>
  <c r="AA23" i="2"/>
  <c r="AJ12" i="1"/>
  <c r="AK12" i="1"/>
  <c r="AN12" i="1" s="1"/>
  <c r="B12" i="2" s="1"/>
  <c r="F13" i="1"/>
  <c r="AI13" i="1" s="1"/>
  <c r="AL13" i="1" s="1"/>
  <c r="K13" i="2" s="1"/>
  <c r="B13" i="1"/>
  <c r="E13" i="1"/>
  <c r="C13" i="1"/>
  <c r="D13" i="1"/>
  <c r="A14" i="1"/>
  <c r="A14" i="2" s="1"/>
  <c r="D14" i="1" a="1"/>
  <c r="E14" i="1" a="1"/>
  <c r="C14" i="1" a="1"/>
  <c r="F14" i="1" a="1"/>
  <c r="B14" i="1" a="1"/>
  <c r="I75" i="1" l="1"/>
  <c r="H84" i="1"/>
  <c r="J73" i="1"/>
  <c r="J74" i="1" s="1"/>
  <c r="AP13" i="2"/>
  <c r="R14" i="2"/>
  <c r="F14" i="2"/>
  <c r="AF14" i="2"/>
  <c r="AM14" i="2" s="1"/>
  <c r="AR14" i="2"/>
  <c r="AI13" i="2"/>
  <c r="AA24" i="2"/>
  <c r="AK13" i="1"/>
  <c r="AN13" i="1" s="1"/>
  <c r="B13" i="2" s="1"/>
  <c r="AJ13" i="1"/>
  <c r="E14" i="1"/>
  <c r="C14" i="1"/>
  <c r="D14" i="1"/>
  <c r="F14" i="1"/>
  <c r="AI14" i="1" s="1"/>
  <c r="AL14" i="1" s="1"/>
  <c r="K14" i="2" s="1"/>
  <c r="AP14" i="2" s="1"/>
  <c r="B14" i="1"/>
  <c r="A15" i="1"/>
  <c r="A15" i="2" s="1"/>
  <c r="C15" i="1" a="1"/>
  <c r="E15" i="1" a="1"/>
  <c r="D15" i="1" a="1"/>
  <c r="F15" i="1" a="1"/>
  <c r="B15" i="1" a="1"/>
  <c r="J75" i="1" l="1"/>
  <c r="H85" i="1"/>
  <c r="I76" i="1"/>
  <c r="R15" i="2"/>
  <c r="F15" i="2"/>
  <c r="AF15" i="2"/>
  <c r="AM15" i="2" s="1"/>
  <c r="AR15" i="2"/>
  <c r="AI14" i="2"/>
  <c r="AA25" i="2"/>
  <c r="AK14" i="1"/>
  <c r="AN14" i="1" s="1"/>
  <c r="B14" i="2" s="1"/>
  <c r="AJ14" i="1"/>
  <c r="D15" i="1"/>
  <c r="B15" i="1"/>
  <c r="F15" i="1"/>
  <c r="AI15" i="1" s="1"/>
  <c r="AL15" i="1" s="1"/>
  <c r="K15" i="2" s="1"/>
  <c r="E15" i="1"/>
  <c r="C15" i="1"/>
  <c r="A16" i="1"/>
  <c r="A16" i="2" s="1"/>
  <c r="C16" i="1" a="1"/>
  <c r="E16" i="1" a="1"/>
  <c r="B16" i="1" a="1"/>
  <c r="D16" i="1" a="1"/>
  <c r="F16" i="1" a="1"/>
  <c r="I77" i="1" l="1"/>
  <c r="H86" i="1"/>
  <c r="J76" i="1"/>
  <c r="AI15" i="2"/>
  <c r="AP15" i="2"/>
  <c r="R16" i="2"/>
  <c r="F16" i="2"/>
  <c r="AF16" i="2"/>
  <c r="AM16" i="2" s="1"/>
  <c r="AR16" i="2"/>
  <c r="AA26" i="2"/>
  <c r="AJ15" i="1"/>
  <c r="AK15" i="1"/>
  <c r="AN15" i="1" s="1"/>
  <c r="B15" i="2" s="1"/>
  <c r="D16" i="1"/>
  <c r="E16" i="1"/>
  <c r="C16" i="1"/>
  <c r="F16" i="1"/>
  <c r="AI16" i="1" s="1"/>
  <c r="AL16" i="1" s="1"/>
  <c r="K16" i="2" s="1"/>
  <c r="AP16" i="2" s="1"/>
  <c r="B16" i="1"/>
  <c r="A17" i="1"/>
  <c r="A17" i="2" s="1"/>
  <c r="B17" i="1" a="1"/>
  <c r="C17" i="1" a="1"/>
  <c r="E17" i="1" a="1"/>
  <c r="D17" i="1" a="1"/>
  <c r="F17" i="1" a="1"/>
  <c r="J77" i="1" l="1"/>
  <c r="I78" i="1"/>
  <c r="AI16" i="2"/>
  <c r="R17" i="2"/>
  <c r="F17" i="2"/>
  <c r="AF17" i="2"/>
  <c r="AM17" i="2" s="1"/>
  <c r="AR17" i="2"/>
  <c r="AA27" i="2"/>
  <c r="AJ16" i="1"/>
  <c r="AK16" i="1"/>
  <c r="AN16" i="1" s="1"/>
  <c r="B16" i="2" s="1"/>
  <c r="C17" i="1"/>
  <c r="B17" i="1"/>
  <c r="F17" i="1"/>
  <c r="AI17" i="1" s="1"/>
  <c r="AL17" i="1" s="1"/>
  <c r="K17" i="2" s="1"/>
  <c r="D17" i="1"/>
  <c r="E17" i="1"/>
  <c r="A18" i="1"/>
  <c r="A18" i="2" s="1"/>
  <c r="B18" i="1" a="1"/>
  <c r="F18" i="1" a="1"/>
  <c r="C18" i="1" a="1"/>
  <c r="D18" i="1" a="1"/>
  <c r="E18" i="1" a="1"/>
  <c r="I79" i="1" l="1"/>
  <c r="J78" i="1"/>
  <c r="AI17" i="2"/>
  <c r="AP17" i="2"/>
  <c r="R18" i="2"/>
  <c r="F18" i="2"/>
  <c r="AF18" i="2"/>
  <c r="AM18" i="2" s="1"/>
  <c r="AR18" i="2"/>
  <c r="AA28" i="2"/>
  <c r="AJ17" i="1"/>
  <c r="AK17" i="1"/>
  <c r="AN17" i="1" s="1"/>
  <c r="B17" i="2" s="1"/>
  <c r="C18" i="1"/>
  <c r="B18" i="1"/>
  <c r="F18" i="1"/>
  <c r="AI18" i="1" s="1"/>
  <c r="AL18" i="1" s="1"/>
  <c r="K18" i="2" s="1"/>
  <c r="E18" i="1"/>
  <c r="D18" i="1"/>
  <c r="A19" i="1"/>
  <c r="A19" i="2" s="1"/>
  <c r="S6" i="1"/>
  <c r="T6" i="1"/>
  <c r="AB6" i="1" s="1"/>
  <c r="U6" i="1"/>
  <c r="K7" i="1"/>
  <c r="V6" i="1"/>
  <c r="AD6" i="1" s="1"/>
  <c r="B19" i="1" a="1"/>
  <c r="E19" i="1" a="1"/>
  <c r="C19" i="1" a="1"/>
  <c r="D19" i="1" a="1"/>
  <c r="F19" i="1" a="1"/>
  <c r="J79" i="1" l="1"/>
  <c r="I80" i="1"/>
  <c r="AI18" i="2"/>
  <c r="AP18" i="2"/>
  <c r="R19" i="2"/>
  <c r="F19" i="2"/>
  <c r="AF19" i="2"/>
  <c r="AM19" i="2" s="1"/>
  <c r="AR19" i="2"/>
  <c r="AA29" i="2"/>
  <c r="AJ18" i="1"/>
  <c r="AK18" i="1"/>
  <c r="AN18" i="1" s="1"/>
  <c r="B18" i="2" s="1"/>
  <c r="AC6" i="1"/>
  <c r="AS6" i="1"/>
  <c r="H6" i="2" s="1"/>
  <c r="AA6" i="1"/>
  <c r="AQ6" i="1"/>
  <c r="B19" i="1"/>
  <c r="F19" i="1"/>
  <c r="AI19" i="1" s="1"/>
  <c r="AL19" i="1" s="1"/>
  <c r="K19" i="2" s="1"/>
  <c r="C19" i="1"/>
  <c r="D19" i="1"/>
  <c r="E19" i="1"/>
  <c r="A20" i="1"/>
  <c r="A20" i="2" s="1"/>
  <c r="Q6" i="1"/>
  <c r="U7" i="1"/>
  <c r="T7" i="1"/>
  <c r="AB7" i="1" s="1"/>
  <c r="K8" i="1"/>
  <c r="V7" i="1"/>
  <c r="AD7" i="1" s="1"/>
  <c r="S7" i="1"/>
  <c r="B20" i="1" a="1"/>
  <c r="F20" i="1" a="1"/>
  <c r="D20" i="1" a="1"/>
  <c r="C20" i="1" a="1"/>
  <c r="E20" i="1" a="1"/>
  <c r="I81" i="1" l="1"/>
  <c r="J80" i="1"/>
  <c r="AI19" i="2"/>
  <c r="AP19" i="2"/>
  <c r="R20" i="2"/>
  <c r="F20" i="2"/>
  <c r="AF20" i="2"/>
  <c r="AM20" i="2" s="1"/>
  <c r="AR20" i="2"/>
  <c r="AA30" i="2"/>
  <c r="AF6" i="1"/>
  <c r="AC7" i="1"/>
  <c r="AS7" i="1"/>
  <c r="H7" i="2" s="1"/>
  <c r="AA7" i="1"/>
  <c r="AQ7" i="1"/>
  <c r="AJ19" i="1"/>
  <c r="AK19" i="1"/>
  <c r="AN19" i="1" s="1"/>
  <c r="B19" i="2" s="1"/>
  <c r="AR6" i="1"/>
  <c r="D6" i="2" s="1"/>
  <c r="AT6" i="1"/>
  <c r="M6" i="2" s="1"/>
  <c r="B20" i="1"/>
  <c r="C20" i="1"/>
  <c r="D20" i="1"/>
  <c r="E20" i="1"/>
  <c r="F20" i="1"/>
  <c r="AI20" i="1" s="1"/>
  <c r="AL20" i="1" s="1"/>
  <c r="K20" i="2" s="1"/>
  <c r="A21" i="1"/>
  <c r="A21" i="2" s="1"/>
  <c r="K9" i="1"/>
  <c r="V8" i="1"/>
  <c r="AD8" i="1" s="1"/>
  <c r="T8" i="1"/>
  <c r="AB8" i="1" s="1"/>
  <c r="U8" i="1"/>
  <c r="S8" i="1"/>
  <c r="Q7" i="1"/>
  <c r="W6" i="1"/>
  <c r="X6" i="1" s="1"/>
  <c r="G6" i="2" s="1"/>
  <c r="F21" i="1" a="1"/>
  <c r="E21" i="1" a="1"/>
  <c r="D21" i="1" a="1"/>
  <c r="B21" i="1" a="1"/>
  <c r="C21" i="1" a="1"/>
  <c r="J81" i="1" l="1"/>
  <c r="I82" i="1"/>
  <c r="AI20" i="2"/>
  <c r="AP20" i="2"/>
  <c r="R21" i="2"/>
  <c r="F21" i="2"/>
  <c r="AF21" i="2"/>
  <c r="AM21" i="2" s="1"/>
  <c r="AR21" i="2"/>
  <c r="AT6" i="2"/>
  <c r="AH6" i="2"/>
  <c r="AA31" i="2"/>
  <c r="AF7" i="1"/>
  <c r="T6" i="2"/>
  <c r="AG6" i="1"/>
  <c r="AO6" i="1" s="1"/>
  <c r="C6" i="2" s="1"/>
  <c r="Y6" i="1"/>
  <c r="L6" i="2" s="1"/>
  <c r="AK20" i="1"/>
  <c r="AN20" i="1" s="1"/>
  <c r="B20" i="2" s="1"/>
  <c r="AJ20" i="1"/>
  <c r="AA8" i="1"/>
  <c r="AQ8" i="1"/>
  <c r="AR7" i="1"/>
  <c r="D7" i="2" s="1"/>
  <c r="AT7" i="2" s="1"/>
  <c r="AT7" i="1"/>
  <c r="M7" i="2" s="1"/>
  <c r="AC8" i="1"/>
  <c r="AS8" i="1"/>
  <c r="H8" i="2" s="1"/>
  <c r="D21" i="1"/>
  <c r="F21" i="1"/>
  <c r="AI21" i="1" s="1"/>
  <c r="AL21" i="1" s="1"/>
  <c r="K21" i="2" s="1"/>
  <c r="AP21" i="2" s="1"/>
  <c r="E21" i="1"/>
  <c r="B21" i="1"/>
  <c r="C21" i="1"/>
  <c r="A22" i="1"/>
  <c r="A22" i="2" s="1"/>
  <c r="S9" i="1"/>
  <c r="U9" i="1"/>
  <c r="T9" i="1"/>
  <c r="AB9" i="1" s="1"/>
  <c r="Q8" i="1"/>
  <c r="W7" i="1"/>
  <c r="X7" i="1" s="1"/>
  <c r="G7" i="2" s="1"/>
  <c r="K10" i="1"/>
  <c r="V9" i="1"/>
  <c r="AD9" i="1" s="1"/>
  <c r="F22" i="1" a="1"/>
  <c r="E22" i="1" a="1"/>
  <c r="C22" i="1" a="1"/>
  <c r="D22" i="1" a="1"/>
  <c r="B22" i="1" a="1"/>
  <c r="I83" i="1" l="1"/>
  <c r="J82" i="1"/>
  <c r="AI21" i="2"/>
  <c r="R22" i="2"/>
  <c r="F22" i="2"/>
  <c r="AF22" i="2"/>
  <c r="AM22" i="2" s="1"/>
  <c r="AR22" i="2"/>
  <c r="AS6" i="2"/>
  <c r="AH7" i="2"/>
  <c r="AK7" i="2" s="1"/>
  <c r="AG6" i="2"/>
  <c r="AA32" i="2"/>
  <c r="S6" i="2"/>
  <c r="T7" i="2"/>
  <c r="AG7" i="1"/>
  <c r="AO7" i="1" s="1"/>
  <c r="C7" i="2" s="1"/>
  <c r="P7" i="2" s="1"/>
  <c r="Y7" i="1"/>
  <c r="L7" i="2" s="1"/>
  <c r="P6" i="2"/>
  <c r="AF8" i="1"/>
  <c r="AA9" i="1"/>
  <c r="AQ9" i="1"/>
  <c r="AK21" i="1"/>
  <c r="AN21" i="1" s="1"/>
  <c r="B21" i="2" s="1"/>
  <c r="AJ21" i="1"/>
  <c r="AC9" i="1"/>
  <c r="AS9" i="1"/>
  <c r="H9" i="2" s="1"/>
  <c r="AT8" i="1"/>
  <c r="M8" i="2" s="1"/>
  <c r="AR8" i="1"/>
  <c r="D8" i="2" s="1"/>
  <c r="F22" i="1"/>
  <c r="AI22" i="1" s="1"/>
  <c r="AL22" i="1" s="1"/>
  <c r="K22" i="2" s="1"/>
  <c r="C22" i="1"/>
  <c r="E22" i="1"/>
  <c r="D22" i="1"/>
  <c r="B22" i="1"/>
  <c r="A23" i="1"/>
  <c r="A23" i="2" s="1"/>
  <c r="Q9" i="1"/>
  <c r="W8" i="1"/>
  <c r="X8" i="1" s="1"/>
  <c r="G8" i="2" s="1"/>
  <c r="T10" i="1"/>
  <c r="AB10" i="1" s="1"/>
  <c r="U10" i="1"/>
  <c r="K11" i="1"/>
  <c r="V10" i="1"/>
  <c r="AD10" i="1" s="1"/>
  <c r="S10" i="1"/>
  <c r="E23" i="1" a="1"/>
  <c r="B23" i="1" a="1"/>
  <c r="C23" i="1" a="1"/>
  <c r="D23" i="1" a="1"/>
  <c r="F23" i="1" a="1"/>
  <c r="J83" i="1" l="1"/>
  <c r="I84" i="1"/>
  <c r="AI22" i="2"/>
  <c r="AP22" i="2"/>
  <c r="AH8" i="2"/>
  <c r="S7" i="2"/>
  <c r="R23" i="2"/>
  <c r="F23" i="2"/>
  <c r="AF23" i="2"/>
  <c r="AM23" i="2" s="1"/>
  <c r="AR23" i="2"/>
  <c r="AS7" i="2"/>
  <c r="AT8" i="2"/>
  <c r="AG7" i="2"/>
  <c r="AA33" i="2"/>
  <c r="AF9" i="1"/>
  <c r="AG8" i="1"/>
  <c r="AO8" i="1" s="1"/>
  <c r="C8" i="2" s="1"/>
  <c r="Y8" i="1"/>
  <c r="L8" i="2" s="1"/>
  <c r="T8" i="2"/>
  <c r="AA10" i="1"/>
  <c r="AQ10" i="1"/>
  <c r="AK22" i="1"/>
  <c r="AN22" i="1" s="1"/>
  <c r="B22" i="2" s="1"/>
  <c r="AJ22" i="1"/>
  <c r="AT9" i="1"/>
  <c r="M9" i="2" s="1"/>
  <c r="AR9" i="1"/>
  <c r="D9" i="2" s="1"/>
  <c r="AC10" i="1"/>
  <c r="AS10" i="1"/>
  <c r="H10" i="2" s="1"/>
  <c r="F23" i="1"/>
  <c r="AI23" i="1" s="1"/>
  <c r="AL23" i="1" s="1"/>
  <c r="K23" i="2" s="1"/>
  <c r="D23" i="1"/>
  <c r="E23" i="1"/>
  <c r="C23" i="1"/>
  <c r="B23" i="1"/>
  <c r="A24" i="1"/>
  <c r="A24" i="2" s="1"/>
  <c r="S11" i="1"/>
  <c r="Q10" i="1"/>
  <c r="W9" i="1"/>
  <c r="X9" i="1" s="1"/>
  <c r="G9" i="2" s="1"/>
  <c r="K12" i="1"/>
  <c r="V11" i="1"/>
  <c r="AD11" i="1" s="1"/>
  <c r="U11" i="1"/>
  <c r="T11" i="1"/>
  <c r="AB11" i="1" s="1"/>
  <c r="E24" i="1" a="1"/>
  <c r="F24" i="1" a="1"/>
  <c r="C24" i="1" a="1"/>
  <c r="B24" i="1" a="1"/>
  <c r="D24" i="1" a="1"/>
  <c r="AS8" i="2" l="1"/>
  <c r="I85" i="1"/>
  <c r="J84" i="1"/>
  <c r="AJ7" i="2"/>
  <c r="AK8" i="2"/>
  <c r="S8" i="2"/>
  <c r="AH9" i="2"/>
  <c r="AI23" i="2"/>
  <c r="AO9" i="2"/>
  <c r="AP23" i="2"/>
  <c r="R24" i="2"/>
  <c r="F24" i="2"/>
  <c r="AF24" i="2"/>
  <c r="AM24" i="2" s="1"/>
  <c r="AR24" i="2"/>
  <c r="P8" i="2"/>
  <c r="AT9" i="2"/>
  <c r="T9" i="2"/>
  <c r="AG8" i="2"/>
  <c r="AF10" i="1"/>
  <c r="AA34" i="2"/>
  <c r="AG9" i="1"/>
  <c r="AO9" i="1" s="1"/>
  <c r="C9" i="2" s="1"/>
  <c r="Y9" i="1"/>
  <c r="L9" i="2" s="1"/>
  <c r="AA11" i="1"/>
  <c r="AQ11" i="1"/>
  <c r="AK23" i="1"/>
  <c r="AN23" i="1" s="1"/>
  <c r="B23" i="2" s="1"/>
  <c r="AJ23" i="1"/>
  <c r="AT10" i="1"/>
  <c r="M10" i="2" s="1"/>
  <c r="AR10" i="1"/>
  <c r="D10" i="2" s="1"/>
  <c r="AT10" i="2" s="1"/>
  <c r="AC11" i="1"/>
  <c r="AS11" i="1"/>
  <c r="H11" i="2" s="1"/>
  <c r="D24" i="1"/>
  <c r="F24" i="1"/>
  <c r="AI24" i="1" s="1"/>
  <c r="AL24" i="1" s="1"/>
  <c r="K24" i="2" s="1"/>
  <c r="B24" i="1"/>
  <c r="E24" i="1"/>
  <c r="C24" i="1"/>
  <c r="A25" i="1"/>
  <c r="A25" i="2" s="1"/>
  <c r="Q11" i="1"/>
  <c r="W10" i="1"/>
  <c r="X10" i="1" s="1"/>
  <c r="G10" i="2" s="1"/>
  <c r="S12" i="1"/>
  <c r="U12" i="1"/>
  <c r="K13" i="1"/>
  <c r="V12" i="1"/>
  <c r="AD12" i="1" s="1"/>
  <c r="T12" i="1"/>
  <c r="AB12" i="1" s="1"/>
  <c r="B25" i="1" a="1"/>
  <c r="C25" i="1" a="1"/>
  <c r="F25" i="1" a="1"/>
  <c r="D25" i="1" a="1"/>
  <c r="E25" i="1" a="1"/>
  <c r="I86" i="1" l="1"/>
  <c r="I87" i="1" s="1"/>
  <c r="J85" i="1"/>
  <c r="AJ8" i="2"/>
  <c r="AK9" i="2"/>
  <c r="AO10" i="2"/>
  <c r="AN9" i="2"/>
  <c r="AI24" i="2"/>
  <c r="AP24" i="2"/>
  <c r="R25" i="2"/>
  <c r="F25" i="2"/>
  <c r="AF25" i="2"/>
  <c r="AM25" i="2" s="1"/>
  <c r="AR25" i="2"/>
  <c r="AS9" i="2"/>
  <c r="P9" i="2"/>
  <c r="AG9" i="2"/>
  <c r="AH10" i="2"/>
  <c r="AA35" i="2"/>
  <c r="T10" i="2"/>
  <c r="AF11" i="1"/>
  <c r="S9" i="2"/>
  <c r="AG10" i="1"/>
  <c r="AO10" i="1" s="1"/>
  <c r="C10" i="2" s="1"/>
  <c r="Y10" i="1"/>
  <c r="L10" i="2" s="1"/>
  <c r="AC12" i="1"/>
  <c r="AS12" i="1"/>
  <c r="H12" i="2" s="1"/>
  <c r="AA12" i="1"/>
  <c r="AQ12" i="1"/>
  <c r="AJ24" i="1"/>
  <c r="AK24" i="1"/>
  <c r="AN24" i="1" s="1"/>
  <c r="B24" i="2" s="1"/>
  <c r="AR11" i="1"/>
  <c r="D11" i="2" s="1"/>
  <c r="AT11" i="2" s="1"/>
  <c r="AT11" i="1"/>
  <c r="M11" i="2" s="1"/>
  <c r="C25" i="1"/>
  <c r="D25" i="1"/>
  <c r="B25" i="1"/>
  <c r="E25" i="1"/>
  <c r="F25" i="1"/>
  <c r="AI25" i="1" s="1"/>
  <c r="AL25" i="1" s="1"/>
  <c r="K25" i="2" s="1"/>
  <c r="AP25" i="2" s="1"/>
  <c r="A26" i="1"/>
  <c r="A26" i="2" s="1"/>
  <c r="K14" i="1"/>
  <c r="V13" i="1"/>
  <c r="AD13" i="1" s="1"/>
  <c r="U13" i="1"/>
  <c r="S13" i="1"/>
  <c r="T13" i="1"/>
  <c r="AB13" i="1" s="1"/>
  <c r="Q12" i="1"/>
  <c r="W11" i="1"/>
  <c r="X11" i="1" s="1"/>
  <c r="G11" i="2" s="1"/>
  <c r="E26" i="1" a="1"/>
  <c r="C26" i="1" a="1"/>
  <c r="B26" i="1" a="1"/>
  <c r="F26" i="1" a="1"/>
  <c r="D26" i="1" a="1"/>
  <c r="I88" i="1" l="1"/>
  <c r="T87" i="1"/>
  <c r="AO11" i="2"/>
  <c r="J86" i="1"/>
  <c r="J87" i="1" s="1"/>
  <c r="AK10" i="2"/>
  <c r="AJ9" i="2"/>
  <c r="AN10" i="2"/>
  <c r="AI25" i="2"/>
  <c r="R26" i="2"/>
  <c r="F26" i="2"/>
  <c r="AF26" i="2"/>
  <c r="AM26" i="2" s="1"/>
  <c r="AR26" i="2"/>
  <c r="P10" i="2"/>
  <c r="AS10" i="2"/>
  <c r="AG10" i="2"/>
  <c r="AH11" i="2"/>
  <c r="T11" i="2"/>
  <c r="S10" i="2"/>
  <c r="AA36" i="2"/>
  <c r="AF12" i="1"/>
  <c r="AG11" i="1"/>
  <c r="AO11" i="1" s="1"/>
  <c r="C11" i="2" s="1"/>
  <c r="Y11" i="1"/>
  <c r="L11" i="2" s="1"/>
  <c r="AR12" i="1"/>
  <c r="D12" i="2" s="1"/>
  <c r="AT12" i="2" s="1"/>
  <c r="AT12" i="1"/>
  <c r="M12" i="2" s="1"/>
  <c r="AC13" i="1"/>
  <c r="AS13" i="1"/>
  <c r="H13" i="2" s="1"/>
  <c r="AJ25" i="1"/>
  <c r="AK25" i="1"/>
  <c r="AN25" i="1" s="1"/>
  <c r="B25" i="2" s="1"/>
  <c r="AA13" i="1"/>
  <c r="AQ13" i="1"/>
  <c r="C26" i="1"/>
  <c r="D26" i="1"/>
  <c r="F26" i="1"/>
  <c r="AI26" i="1" s="1"/>
  <c r="AL26" i="1" s="1"/>
  <c r="K26" i="2" s="1"/>
  <c r="AP26" i="2" s="1"/>
  <c r="B26" i="1"/>
  <c r="E26" i="1"/>
  <c r="A27" i="1"/>
  <c r="A27" i="2" s="1"/>
  <c r="T14" i="1"/>
  <c r="AB14" i="1" s="1"/>
  <c r="S14" i="1"/>
  <c r="U14" i="1"/>
  <c r="Q13" i="1"/>
  <c r="W12" i="1"/>
  <c r="X12" i="1" s="1"/>
  <c r="G12" i="2" s="1"/>
  <c r="K15" i="1"/>
  <c r="V14" i="1"/>
  <c r="AD14" i="1" s="1"/>
  <c r="D27" i="1" a="1"/>
  <c r="B27" i="1" a="1"/>
  <c r="F27" i="1" a="1"/>
  <c r="C27" i="1" a="1"/>
  <c r="E27" i="1" a="1"/>
  <c r="J88" i="1" l="1"/>
  <c r="U87" i="1"/>
  <c r="AB87" i="1"/>
  <c r="I89" i="1"/>
  <c r="T88" i="1"/>
  <c r="AO12" i="2"/>
  <c r="AK11" i="2"/>
  <c r="AN11" i="2"/>
  <c r="AJ10" i="2"/>
  <c r="AI26" i="2"/>
  <c r="AH12" i="2"/>
  <c r="R27" i="2"/>
  <c r="F27" i="2"/>
  <c r="AF27" i="2"/>
  <c r="AM27" i="2" s="1"/>
  <c r="AR27" i="2"/>
  <c r="P11" i="2"/>
  <c r="AS11" i="2"/>
  <c r="AG11" i="2"/>
  <c r="T12" i="2"/>
  <c r="AA37" i="2"/>
  <c r="S11" i="2"/>
  <c r="AG12" i="1"/>
  <c r="AO12" i="1" s="1"/>
  <c r="C12" i="2" s="1"/>
  <c r="Y12" i="1"/>
  <c r="L12" i="2" s="1"/>
  <c r="AF13" i="1"/>
  <c r="AT13" i="1"/>
  <c r="M13" i="2" s="1"/>
  <c r="AR13" i="1"/>
  <c r="D13" i="2" s="1"/>
  <c r="AT13" i="2" s="1"/>
  <c r="AJ26" i="1"/>
  <c r="AK26" i="1"/>
  <c r="AN26" i="1" s="1"/>
  <c r="B26" i="2" s="1"/>
  <c r="AC14" i="1"/>
  <c r="AS14" i="1"/>
  <c r="H14" i="2" s="1"/>
  <c r="AA14" i="1"/>
  <c r="AQ14" i="1"/>
  <c r="D27" i="1"/>
  <c r="E27" i="1"/>
  <c r="F27" i="1"/>
  <c r="AI27" i="1" s="1"/>
  <c r="AL27" i="1" s="1"/>
  <c r="K27" i="2" s="1"/>
  <c r="B27" i="1"/>
  <c r="C27" i="1"/>
  <c r="A28" i="1"/>
  <c r="A28" i="2" s="1"/>
  <c r="Q14" i="1"/>
  <c r="W13" i="1"/>
  <c r="X13" i="1" s="1"/>
  <c r="G13" i="2" s="1"/>
  <c r="U15" i="1"/>
  <c r="S15" i="1"/>
  <c r="K16" i="1"/>
  <c r="V15" i="1"/>
  <c r="AD15" i="1" s="1"/>
  <c r="T15" i="1"/>
  <c r="AB15" i="1" s="1"/>
  <c r="F28" i="1" a="1"/>
  <c r="C28" i="1" a="1"/>
  <c r="D28" i="1" a="1"/>
  <c r="B28" i="1" a="1"/>
  <c r="E28" i="1" a="1"/>
  <c r="AB88" i="1" l="1"/>
  <c r="T89" i="1"/>
  <c r="I90" i="1"/>
  <c r="AC87" i="1"/>
  <c r="J89" i="1"/>
  <c r="U88" i="1"/>
  <c r="AJ11" i="2"/>
  <c r="AK12" i="2"/>
  <c r="AN12" i="2"/>
  <c r="AI27" i="2"/>
  <c r="AH13" i="2"/>
  <c r="AG12" i="2"/>
  <c r="AP27" i="2"/>
  <c r="AO13" i="2"/>
  <c r="R28" i="2"/>
  <c r="F28" i="2"/>
  <c r="AF28" i="2"/>
  <c r="AM28" i="2" s="1"/>
  <c r="AR28" i="2"/>
  <c r="P12" i="2"/>
  <c r="AS12" i="2"/>
  <c r="AF14" i="1"/>
  <c r="AA38" i="2"/>
  <c r="T13" i="2"/>
  <c r="S12" i="2"/>
  <c r="AG13" i="1"/>
  <c r="AO13" i="1" s="1"/>
  <c r="C13" i="2" s="1"/>
  <c r="Y13" i="1"/>
  <c r="L13" i="2" s="1"/>
  <c r="AR14" i="1"/>
  <c r="D14" i="2" s="1"/>
  <c r="AT14" i="2" s="1"/>
  <c r="AT14" i="1"/>
  <c r="M14" i="2" s="1"/>
  <c r="AA15" i="1"/>
  <c r="AQ15" i="1"/>
  <c r="AJ27" i="1"/>
  <c r="AK27" i="1"/>
  <c r="AN27" i="1" s="1"/>
  <c r="B27" i="2" s="1"/>
  <c r="AC15" i="1"/>
  <c r="AS15" i="1"/>
  <c r="H15" i="2" s="1"/>
  <c r="B28" i="1"/>
  <c r="D28" i="1"/>
  <c r="E28" i="1"/>
  <c r="C28" i="1"/>
  <c r="F28" i="1"/>
  <c r="AI28" i="1" s="1"/>
  <c r="AL28" i="1" s="1"/>
  <c r="K28" i="2" s="1"/>
  <c r="A29" i="1"/>
  <c r="A29" i="2" s="1"/>
  <c r="K17" i="1"/>
  <c r="V16" i="1"/>
  <c r="AD16" i="1" s="1"/>
  <c r="S16" i="1"/>
  <c r="U16" i="1"/>
  <c r="T16" i="1"/>
  <c r="AB16" i="1" s="1"/>
  <c r="Q15" i="1"/>
  <c r="W14" i="1"/>
  <c r="X14" i="1" s="1"/>
  <c r="G14" i="2" s="1"/>
  <c r="C29" i="1" a="1"/>
  <c r="D29" i="1" a="1"/>
  <c r="E29" i="1" a="1"/>
  <c r="F29" i="1" a="1"/>
  <c r="B29" i="1" a="1"/>
  <c r="AC88" i="1" l="1"/>
  <c r="I91" i="1"/>
  <c r="T91" i="1" s="1"/>
  <c r="T90" i="1"/>
  <c r="AB89" i="1"/>
  <c r="J90" i="1"/>
  <c r="U89" i="1"/>
  <c r="AK13" i="2"/>
  <c r="AJ12" i="2"/>
  <c r="AH14" i="2"/>
  <c r="AK14" i="2" s="1"/>
  <c r="AO14" i="2"/>
  <c r="AI28" i="2"/>
  <c r="AP28" i="2"/>
  <c r="AG13" i="2"/>
  <c r="AN13" i="2"/>
  <c r="R29" i="2"/>
  <c r="F29" i="2"/>
  <c r="AF29" i="2"/>
  <c r="AM29" i="2" s="1"/>
  <c r="AR29" i="2"/>
  <c r="P13" i="2"/>
  <c r="AS13" i="2"/>
  <c r="T14" i="2"/>
  <c r="S13" i="2"/>
  <c r="AA39" i="2"/>
  <c r="AF15" i="1"/>
  <c r="AG14" i="1"/>
  <c r="AO14" i="1" s="1"/>
  <c r="C14" i="2" s="1"/>
  <c r="Y14" i="1"/>
  <c r="L14" i="2" s="1"/>
  <c r="AN14" i="2" s="1"/>
  <c r="AK28" i="1"/>
  <c r="AN28" i="1" s="1"/>
  <c r="B28" i="2" s="1"/>
  <c r="AJ28" i="1"/>
  <c r="AR15" i="1"/>
  <c r="D15" i="2" s="1"/>
  <c r="AT15" i="2" s="1"/>
  <c r="AT15" i="1"/>
  <c r="M15" i="2" s="1"/>
  <c r="AO15" i="2" s="1"/>
  <c r="AC16" i="1"/>
  <c r="AS16" i="1"/>
  <c r="H16" i="2" s="1"/>
  <c r="AA16" i="1"/>
  <c r="AQ16" i="1"/>
  <c r="C29" i="1"/>
  <c r="B29" i="1"/>
  <c r="F29" i="1"/>
  <c r="AI29" i="1" s="1"/>
  <c r="AL29" i="1" s="1"/>
  <c r="K29" i="2" s="1"/>
  <c r="E29" i="1"/>
  <c r="D29" i="1"/>
  <c r="A30" i="1"/>
  <c r="A30" i="2" s="1"/>
  <c r="U17" i="1"/>
  <c r="Q16" i="1"/>
  <c r="W15" i="1"/>
  <c r="X15" i="1" s="1"/>
  <c r="G15" i="2" s="1"/>
  <c r="T17" i="1"/>
  <c r="AB17" i="1" s="1"/>
  <c r="S17" i="1"/>
  <c r="K18" i="1"/>
  <c r="V17" i="1"/>
  <c r="AD17" i="1" s="1"/>
  <c r="F30" i="1" a="1"/>
  <c r="C30" i="1" a="1"/>
  <c r="B30" i="1" a="1"/>
  <c r="E30" i="1" a="1"/>
  <c r="D30" i="1" a="1"/>
  <c r="AB90" i="1" l="1"/>
  <c r="AB91" i="1"/>
  <c r="U90" i="1"/>
  <c r="J91" i="1"/>
  <c r="U91" i="1" s="1"/>
  <c r="AC89" i="1"/>
  <c r="AJ13" i="2"/>
  <c r="AI29" i="2"/>
  <c r="AG14" i="2"/>
  <c r="AJ14" i="2" s="1"/>
  <c r="AH15" i="2"/>
  <c r="AK15" i="2" s="1"/>
  <c r="AP29" i="2"/>
  <c r="R30" i="2"/>
  <c r="F30" i="2"/>
  <c r="AF30" i="2"/>
  <c r="AM30" i="2" s="1"/>
  <c r="AR30" i="2"/>
  <c r="P14" i="2"/>
  <c r="AS14" i="2"/>
  <c r="AA40" i="2"/>
  <c r="T15" i="2"/>
  <c r="S14" i="2"/>
  <c r="AF16" i="1"/>
  <c r="AG15" i="1"/>
  <c r="AO15" i="1" s="1"/>
  <c r="C15" i="2" s="1"/>
  <c r="Y15" i="1"/>
  <c r="L15" i="2" s="1"/>
  <c r="AT16" i="1"/>
  <c r="M16" i="2" s="1"/>
  <c r="AR16" i="1"/>
  <c r="D16" i="2" s="1"/>
  <c r="AT16" i="2" s="1"/>
  <c r="AC17" i="1"/>
  <c r="AS17" i="1"/>
  <c r="H17" i="2" s="1"/>
  <c r="AA17" i="1"/>
  <c r="AQ17" i="1"/>
  <c r="AK29" i="1"/>
  <c r="AN29" i="1" s="1"/>
  <c r="B29" i="2" s="1"/>
  <c r="AJ29" i="1"/>
  <c r="E30" i="1"/>
  <c r="C30" i="1"/>
  <c r="F30" i="1"/>
  <c r="AI30" i="1" s="1"/>
  <c r="AL30" i="1" s="1"/>
  <c r="K30" i="2" s="1"/>
  <c r="AP30" i="2" s="1"/>
  <c r="D30" i="1"/>
  <c r="B30" i="1"/>
  <c r="A31" i="1"/>
  <c r="A31" i="2" s="1"/>
  <c r="S18" i="1"/>
  <c r="T18" i="1"/>
  <c r="AB18" i="1" s="1"/>
  <c r="Q17" i="1"/>
  <c r="W16" i="1"/>
  <c r="X16" i="1" s="1"/>
  <c r="G16" i="2" s="1"/>
  <c r="K19" i="1"/>
  <c r="V18" i="1"/>
  <c r="AD18" i="1" s="1"/>
  <c r="U18" i="1"/>
  <c r="F31" i="1" a="1"/>
  <c r="C31" i="1" a="1"/>
  <c r="B31" i="1" a="1"/>
  <c r="D31" i="1" a="1"/>
  <c r="E31" i="1" a="1"/>
  <c r="AC90" i="1" l="1"/>
  <c r="AC91" i="1"/>
  <c r="AG15" i="2"/>
  <c r="AJ15" i="2" s="1"/>
  <c r="AN15" i="2"/>
  <c r="AI30" i="2"/>
  <c r="AO16" i="2"/>
  <c r="R31" i="2"/>
  <c r="F31" i="2"/>
  <c r="AF31" i="2"/>
  <c r="AM31" i="2" s="1"/>
  <c r="AR31" i="2"/>
  <c r="P15" i="2"/>
  <c r="AS15" i="2"/>
  <c r="T16" i="2"/>
  <c r="AH16" i="2"/>
  <c r="AK16" i="2" s="1"/>
  <c r="S15" i="2"/>
  <c r="AA41" i="2"/>
  <c r="AF17" i="1"/>
  <c r="AG16" i="1"/>
  <c r="AO16" i="1" s="1"/>
  <c r="C16" i="2" s="1"/>
  <c r="Y16" i="1"/>
  <c r="L16" i="2" s="1"/>
  <c r="AN16" i="2" s="1"/>
  <c r="AA18" i="1"/>
  <c r="AQ18" i="1"/>
  <c r="AC18" i="1"/>
  <c r="AS18" i="1"/>
  <c r="H18" i="2" s="1"/>
  <c r="AT17" i="1"/>
  <c r="M17" i="2" s="1"/>
  <c r="AO17" i="2" s="1"/>
  <c r="AR17" i="1"/>
  <c r="D17" i="2" s="1"/>
  <c r="AT17" i="2" s="1"/>
  <c r="AK30" i="1"/>
  <c r="AN30" i="1" s="1"/>
  <c r="B30" i="2" s="1"/>
  <c r="AJ30" i="1"/>
  <c r="B31" i="1"/>
  <c r="E31" i="1"/>
  <c r="D31" i="1"/>
  <c r="F31" i="1"/>
  <c r="AI31" i="1" s="1"/>
  <c r="AL31" i="1" s="1"/>
  <c r="K31" i="2" s="1"/>
  <c r="C31" i="1"/>
  <c r="A32" i="1"/>
  <c r="A32" i="2" s="1"/>
  <c r="K20" i="1"/>
  <c r="V19" i="1"/>
  <c r="AD19" i="1" s="1"/>
  <c r="Q18" i="1"/>
  <c r="W17" i="1"/>
  <c r="X17" i="1" s="1"/>
  <c r="G17" i="2" s="1"/>
  <c r="T19" i="1"/>
  <c r="AB19" i="1" s="1"/>
  <c r="U19" i="1"/>
  <c r="S19" i="1"/>
  <c r="B32" i="1" a="1"/>
  <c r="C32" i="1" a="1"/>
  <c r="E32" i="1" a="1"/>
  <c r="D32" i="1" a="1"/>
  <c r="F32" i="1" a="1"/>
  <c r="AI31" i="2" l="1"/>
  <c r="AP31" i="2"/>
  <c r="AH17" i="2"/>
  <c r="AK17" i="2" s="1"/>
  <c r="R32" i="2"/>
  <c r="F32" i="2"/>
  <c r="AF32" i="2"/>
  <c r="AM32" i="2" s="1"/>
  <c r="AR32" i="2"/>
  <c r="P16" i="2"/>
  <c r="AS16" i="2"/>
  <c r="S16" i="2"/>
  <c r="AG16" i="2"/>
  <c r="AJ16" i="2" s="1"/>
  <c r="AA42" i="2"/>
  <c r="T17" i="2"/>
  <c r="AF18" i="1"/>
  <c r="AG17" i="1"/>
  <c r="AO17" i="1" s="1"/>
  <c r="C17" i="2" s="1"/>
  <c r="Y17" i="1"/>
  <c r="L17" i="2" s="1"/>
  <c r="AA19" i="1"/>
  <c r="AQ19" i="1"/>
  <c r="AC19" i="1"/>
  <c r="AS19" i="1"/>
  <c r="H19" i="2" s="1"/>
  <c r="AJ31" i="1"/>
  <c r="AK31" i="1"/>
  <c r="AN31" i="1" s="1"/>
  <c r="B31" i="2" s="1"/>
  <c r="AT18" i="1"/>
  <c r="M18" i="2" s="1"/>
  <c r="AR18" i="1"/>
  <c r="D18" i="2" s="1"/>
  <c r="AT18" i="2" s="1"/>
  <c r="E32" i="1"/>
  <c r="C32" i="1"/>
  <c r="D32" i="1"/>
  <c r="B32" i="1"/>
  <c r="F32" i="1"/>
  <c r="AI32" i="1" s="1"/>
  <c r="AL32" i="1" s="1"/>
  <c r="K32" i="2" s="1"/>
  <c r="A33" i="1"/>
  <c r="A33" i="2" s="1"/>
  <c r="U20" i="1"/>
  <c r="T20" i="1"/>
  <c r="AB20" i="1" s="1"/>
  <c r="Q19" i="1"/>
  <c r="W18" i="1"/>
  <c r="X18" i="1" s="1"/>
  <c r="G18" i="2" s="1"/>
  <c r="S20" i="1"/>
  <c r="K21" i="1"/>
  <c r="V20" i="1"/>
  <c r="AD20" i="1" s="1"/>
  <c r="C33" i="1" a="1"/>
  <c r="F33" i="1" a="1"/>
  <c r="E33" i="1" a="1"/>
  <c r="D33" i="1" a="1"/>
  <c r="B33" i="1" a="1"/>
  <c r="AH18" i="2" l="1"/>
  <c r="AK18" i="2" s="1"/>
  <c r="AO18" i="2"/>
  <c r="AI32" i="2"/>
  <c r="AG17" i="2"/>
  <c r="AJ17" i="2" s="1"/>
  <c r="AN17" i="2"/>
  <c r="AP32" i="2"/>
  <c r="R33" i="2"/>
  <c r="F33" i="2"/>
  <c r="AF33" i="2"/>
  <c r="AM33" i="2" s="1"/>
  <c r="AR33" i="2"/>
  <c r="P17" i="2"/>
  <c r="AS17" i="2"/>
  <c r="AA43" i="2"/>
  <c r="S17" i="2"/>
  <c r="T18" i="2"/>
  <c r="AG18" i="1"/>
  <c r="AO18" i="1" s="1"/>
  <c r="C18" i="2" s="1"/>
  <c r="Y18" i="1"/>
  <c r="L18" i="2" s="1"/>
  <c r="AN18" i="2" s="1"/>
  <c r="AF19" i="1"/>
  <c r="AJ32" i="1"/>
  <c r="AK32" i="1"/>
  <c r="AN32" i="1" s="1"/>
  <c r="B32" i="2" s="1"/>
  <c r="AC20" i="1"/>
  <c r="AS20" i="1"/>
  <c r="H20" i="2" s="1"/>
  <c r="AA20" i="1"/>
  <c r="AQ20" i="1"/>
  <c r="AR19" i="1"/>
  <c r="D19" i="2" s="1"/>
  <c r="AT19" i="2" s="1"/>
  <c r="AT19" i="1"/>
  <c r="M19" i="2" s="1"/>
  <c r="C33" i="1"/>
  <c r="E33" i="1"/>
  <c r="F33" i="1"/>
  <c r="AI33" i="1" s="1"/>
  <c r="AL33" i="1" s="1"/>
  <c r="K33" i="2" s="1"/>
  <c r="D33" i="1"/>
  <c r="B33" i="1"/>
  <c r="A34" i="1"/>
  <c r="A34" i="2" s="1"/>
  <c r="S21" i="1"/>
  <c r="Q20" i="1"/>
  <c r="W19" i="1"/>
  <c r="X19" i="1" s="1"/>
  <c r="G19" i="2" s="1"/>
  <c r="T21" i="1"/>
  <c r="AB21" i="1" s="1"/>
  <c r="K22" i="1"/>
  <c r="V21" i="1"/>
  <c r="AD21" i="1" s="1"/>
  <c r="U21" i="1"/>
  <c r="F34" i="1" a="1"/>
  <c r="B34" i="1" a="1"/>
  <c r="D34" i="1" a="1"/>
  <c r="C34" i="1" a="1"/>
  <c r="E34" i="1" a="1"/>
  <c r="AH19" i="2" l="1"/>
  <c r="AK19" i="2" s="1"/>
  <c r="AO19" i="2"/>
  <c r="AG18" i="2"/>
  <c r="AJ18" i="2" s="1"/>
  <c r="AI33" i="2"/>
  <c r="AP33" i="2"/>
  <c r="R34" i="2"/>
  <c r="F34" i="2"/>
  <c r="AF34" i="2"/>
  <c r="AM34" i="2" s="1"/>
  <c r="AR34" i="2"/>
  <c r="P18" i="2"/>
  <c r="AS18" i="2"/>
  <c r="T19" i="2"/>
  <c r="S18" i="2"/>
  <c r="AA44" i="2"/>
  <c r="AF20" i="1"/>
  <c r="AG19" i="1"/>
  <c r="AO19" i="1" s="1"/>
  <c r="C19" i="2" s="1"/>
  <c r="Y19" i="1"/>
  <c r="L19" i="2" s="1"/>
  <c r="AA21" i="1"/>
  <c r="AQ21" i="1"/>
  <c r="AC21" i="1"/>
  <c r="AS21" i="1"/>
  <c r="H21" i="2" s="1"/>
  <c r="AT20" i="1"/>
  <c r="M20" i="2" s="1"/>
  <c r="AR20" i="1"/>
  <c r="D20" i="2" s="1"/>
  <c r="AT20" i="2" s="1"/>
  <c r="AJ33" i="1"/>
  <c r="AK33" i="1"/>
  <c r="AN33" i="1" s="1"/>
  <c r="B33" i="2" s="1"/>
  <c r="B34" i="1"/>
  <c r="D34" i="1"/>
  <c r="C34" i="1"/>
  <c r="E34" i="1"/>
  <c r="F34" i="1"/>
  <c r="AI34" i="1" s="1"/>
  <c r="AL34" i="1" s="1"/>
  <c r="K34" i="2" s="1"/>
  <c r="A35" i="1"/>
  <c r="A35" i="2" s="1"/>
  <c r="K23" i="1"/>
  <c r="V22" i="1"/>
  <c r="AD22" i="1" s="1"/>
  <c r="T22" i="1"/>
  <c r="AB22" i="1" s="1"/>
  <c r="Q21" i="1"/>
  <c r="W20" i="1"/>
  <c r="X20" i="1" s="1"/>
  <c r="G20" i="2" s="1"/>
  <c r="U22" i="1"/>
  <c r="S22" i="1"/>
  <c r="B35" i="1" a="1"/>
  <c r="C35" i="1" a="1"/>
  <c r="E35" i="1" a="1"/>
  <c r="D35" i="1" a="1"/>
  <c r="F35" i="1" a="1"/>
  <c r="AI34" i="2" l="1"/>
  <c r="AP34" i="2"/>
  <c r="AH20" i="2"/>
  <c r="AK20" i="2" s="1"/>
  <c r="AO20" i="2"/>
  <c r="AG19" i="2"/>
  <c r="AJ19" i="2" s="1"/>
  <c r="AN19" i="2"/>
  <c r="R35" i="2"/>
  <c r="F35" i="2"/>
  <c r="AF35" i="2"/>
  <c r="AM35" i="2" s="1"/>
  <c r="AR35" i="2"/>
  <c r="P19" i="2"/>
  <c r="AS19" i="2"/>
  <c r="S19" i="2"/>
  <c r="AA45" i="2"/>
  <c r="T20" i="2"/>
  <c r="AF21" i="1"/>
  <c r="AG20" i="1"/>
  <c r="AO20" i="1" s="1"/>
  <c r="C20" i="2" s="1"/>
  <c r="Y20" i="1"/>
  <c r="L20" i="2" s="1"/>
  <c r="AN20" i="2" s="1"/>
  <c r="AA22" i="1"/>
  <c r="AQ22" i="1"/>
  <c r="AC22" i="1"/>
  <c r="AS22" i="1"/>
  <c r="H22" i="2" s="1"/>
  <c r="AK34" i="1"/>
  <c r="AN34" i="1" s="1"/>
  <c r="B34" i="2" s="1"/>
  <c r="AJ34" i="1"/>
  <c r="AT21" i="1"/>
  <c r="M21" i="2" s="1"/>
  <c r="AO21" i="2" s="1"/>
  <c r="AR21" i="1"/>
  <c r="D21" i="2" s="1"/>
  <c r="AT21" i="2" s="1"/>
  <c r="F35" i="1"/>
  <c r="AI35" i="1" s="1"/>
  <c r="AL35" i="1" s="1"/>
  <c r="K35" i="2" s="1"/>
  <c r="E35" i="1"/>
  <c r="B35" i="1"/>
  <c r="C35" i="1"/>
  <c r="D35" i="1"/>
  <c r="A36" i="1"/>
  <c r="A36" i="2" s="1"/>
  <c r="Q22" i="1"/>
  <c r="W21" i="1"/>
  <c r="X21" i="1" s="1"/>
  <c r="G21" i="2" s="1"/>
  <c r="T23" i="1"/>
  <c r="AB23" i="1" s="1"/>
  <c r="U23" i="1"/>
  <c r="S23" i="1"/>
  <c r="K24" i="1"/>
  <c r="V23" i="1"/>
  <c r="AD23" i="1" s="1"/>
  <c r="B36" i="1" a="1"/>
  <c r="D36" i="1" a="1"/>
  <c r="C36" i="1" a="1"/>
  <c r="F36" i="1" a="1"/>
  <c r="E36" i="1" a="1"/>
  <c r="AI35" i="2" l="1"/>
  <c r="AG20" i="2"/>
  <c r="AJ20" i="2" s="1"/>
  <c r="AH21" i="2"/>
  <c r="AK21" i="2" s="1"/>
  <c r="AP35" i="2"/>
  <c r="R36" i="2"/>
  <c r="F36" i="2"/>
  <c r="AF36" i="2"/>
  <c r="AM36" i="2" s="1"/>
  <c r="AR36" i="2"/>
  <c r="P20" i="2"/>
  <c r="AS20" i="2"/>
  <c r="S20" i="2"/>
  <c r="AA46" i="2"/>
  <c r="T21" i="2"/>
  <c r="AF22" i="1"/>
  <c r="AG21" i="1"/>
  <c r="AO21" i="1" s="1"/>
  <c r="C21" i="2" s="1"/>
  <c r="Y21" i="1"/>
  <c r="L21" i="2" s="1"/>
  <c r="AA23" i="1"/>
  <c r="AQ23" i="1"/>
  <c r="AC23" i="1"/>
  <c r="AS23" i="1"/>
  <c r="H23" i="2" s="1"/>
  <c r="AR22" i="1"/>
  <c r="D22" i="2" s="1"/>
  <c r="AT22" i="2" s="1"/>
  <c r="AT22" i="1"/>
  <c r="M22" i="2" s="1"/>
  <c r="AJ35" i="1"/>
  <c r="AK35" i="1"/>
  <c r="AN35" i="1" s="1"/>
  <c r="B35" i="2" s="1"/>
  <c r="B36" i="1"/>
  <c r="C36" i="1"/>
  <c r="E36" i="1"/>
  <c r="D36" i="1"/>
  <c r="F36" i="1"/>
  <c r="AI36" i="1" s="1"/>
  <c r="AL36" i="1" s="1"/>
  <c r="K36" i="2" s="1"/>
  <c r="A37" i="1"/>
  <c r="A37" i="2" s="1"/>
  <c r="S24" i="1"/>
  <c r="U24" i="1"/>
  <c r="T24" i="1"/>
  <c r="AB24" i="1" s="1"/>
  <c r="K25" i="1"/>
  <c r="V24" i="1"/>
  <c r="AD24" i="1" s="1"/>
  <c r="Q23" i="1"/>
  <c r="W22" i="1"/>
  <c r="X22" i="1" s="1"/>
  <c r="G22" i="2" s="1"/>
  <c r="F37" i="1" a="1"/>
  <c r="B37" i="1" a="1"/>
  <c r="D37" i="1" a="1"/>
  <c r="E37" i="1" a="1"/>
  <c r="C37" i="1" a="1"/>
  <c r="AG21" i="2" l="1"/>
  <c r="AJ21" i="2" s="1"/>
  <c r="AH22" i="2"/>
  <c r="AK22" i="2" s="1"/>
  <c r="AO22" i="2"/>
  <c r="AN21" i="2"/>
  <c r="AI36" i="2"/>
  <c r="AP36" i="2"/>
  <c r="R37" i="2"/>
  <c r="F37" i="2"/>
  <c r="AF37" i="2"/>
  <c r="AM37" i="2" s="1"/>
  <c r="AR37" i="2"/>
  <c r="P21" i="2"/>
  <c r="AS21" i="2"/>
  <c r="T22" i="2"/>
  <c r="AA47" i="2"/>
  <c r="S21" i="2"/>
  <c r="AF23" i="1"/>
  <c r="AG22" i="1"/>
  <c r="AO22" i="1" s="1"/>
  <c r="C22" i="2" s="1"/>
  <c r="Y22" i="1"/>
  <c r="L22" i="2" s="1"/>
  <c r="AN22" i="2" s="1"/>
  <c r="AA24" i="1"/>
  <c r="AQ24" i="1"/>
  <c r="AJ36" i="1"/>
  <c r="AK36" i="1"/>
  <c r="AN36" i="1" s="1"/>
  <c r="B36" i="2" s="1"/>
  <c r="AR23" i="1"/>
  <c r="D23" i="2" s="1"/>
  <c r="AT23" i="2" s="1"/>
  <c r="AT23" i="1"/>
  <c r="M23" i="2" s="1"/>
  <c r="AO23" i="2" s="1"/>
  <c r="AC24" i="1"/>
  <c r="AS24" i="1"/>
  <c r="H24" i="2" s="1"/>
  <c r="B37" i="1"/>
  <c r="D37" i="1"/>
  <c r="E37" i="1"/>
  <c r="C37" i="1"/>
  <c r="F37" i="1"/>
  <c r="AI37" i="1" s="1"/>
  <c r="AL37" i="1" s="1"/>
  <c r="K37" i="2" s="1"/>
  <c r="A38" i="1"/>
  <c r="A38" i="2" s="1"/>
  <c r="K26" i="1"/>
  <c r="V25" i="1"/>
  <c r="AD25" i="1" s="1"/>
  <c r="T25" i="1"/>
  <c r="AB25" i="1" s="1"/>
  <c r="U25" i="1"/>
  <c r="Q24" i="1"/>
  <c r="W23" i="1"/>
  <c r="X23" i="1" s="1"/>
  <c r="G23" i="2" s="1"/>
  <c r="S25" i="1"/>
  <c r="B38" i="1" a="1"/>
  <c r="C38" i="1" a="1"/>
  <c r="D38" i="1" a="1"/>
  <c r="F38" i="1" a="1"/>
  <c r="E38" i="1" a="1"/>
  <c r="AG22" i="2" l="1"/>
  <c r="AJ22" i="2" s="1"/>
  <c r="AI37" i="2"/>
  <c r="AP37" i="2"/>
  <c r="R38" i="2"/>
  <c r="F38" i="2"/>
  <c r="AF38" i="2"/>
  <c r="AM38" i="2" s="1"/>
  <c r="AR38" i="2"/>
  <c r="P22" i="2"/>
  <c r="AS22" i="2"/>
  <c r="T23" i="2"/>
  <c r="AH23" i="2"/>
  <c r="AK23" i="2" s="1"/>
  <c r="S22" i="2"/>
  <c r="AG23" i="1"/>
  <c r="AO23" i="1" s="1"/>
  <c r="C23" i="2" s="1"/>
  <c r="Y23" i="1"/>
  <c r="L23" i="2" s="1"/>
  <c r="AF24" i="1"/>
  <c r="AA25" i="1"/>
  <c r="AQ25" i="1"/>
  <c r="AK37" i="1"/>
  <c r="AN37" i="1" s="1"/>
  <c r="B37" i="2" s="1"/>
  <c r="AJ37" i="1"/>
  <c r="AC25" i="1"/>
  <c r="AS25" i="1"/>
  <c r="H25" i="2" s="1"/>
  <c r="AT24" i="1"/>
  <c r="M24" i="2" s="1"/>
  <c r="AR24" i="1"/>
  <c r="D24" i="2" s="1"/>
  <c r="AT24" i="2" s="1"/>
  <c r="D38" i="1"/>
  <c r="E38" i="1"/>
  <c r="F38" i="1"/>
  <c r="AI38" i="1" s="1"/>
  <c r="AL38" i="1" s="1"/>
  <c r="K38" i="2" s="1"/>
  <c r="C38" i="1"/>
  <c r="B38" i="1"/>
  <c r="A39" i="1"/>
  <c r="A39" i="2" s="1"/>
  <c r="Q25" i="1"/>
  <c r="W24" i="1"/>
  <c r="X24" i="1" s="1"/>
  <c r="G24" i="2" s="1"/>
  <c r="T26" i="1"/>
  <c r="AB26" i="1" s="1"/>
  <c r="U26" i="1"/>
  <c r="S26" i="1"/>
  <c r="K27" i="1"/>
  <c r="V26" i="1"/>
  <c r="AD26" i="1" s="1"/>
  <c r="F39" i="1" a="1"/>
  <c r="C39" i="1" a="1"/>
  <c r="E39" i="1" a="1"/>
  <c r="B39" i="1" a="1"/>
  <c r="D39" i="1" a="1"/>
  <c r="AI38" i="2" l="1"/>
  <c r="AP38" i="2"/>
  <c r="AO24" i="2"/>
  <c r="AG23" i="2"/>
  <c r="AJ23" i="2" s="1"/>
  <c r="AN23" i="2"/>
  <c r="R39" i="2"/>
  <c r="F39" i="2"/>
  <c r="AF39" i="2"/>
  <c r="AM39" i="2" s="1"/>
  <c r="AR39" i="2"/>
  <c r="P23" i="2"/>
  <c r="AS23" i="2"/>
  <c r="T24" i="2"/>
  <c r="AH24" i="2"/>
  <c r="AK24" i="2" s="1"/>
  <c r="S23" i="2"/>
  <c r="AF25" i="1"/>
  <c r="AG24" i="1"/>
  <c r="AO24" i="1" s="1"/>
  <c r="C24" i="2" s="1"/>
  <c r="Y24" i="1"/>
  <c r="L24" i="2" s="1"/>
  <c r="AN24" i="2" s="1"/>
  <c r="AA26" i="1"/>
  <c r="AQ26" i="1"/>
  <c r="AC26" i="1"/>
  <c r="AS26" i="1"/>
  <c r="H26" i="2" s="1"/>
  <c r="AK38" i="1"/>
  <c r="AN38" i="1" s="1"/>
  <c r="B38" i="2" s="1"/>
  <c r="AJ38" i="1"/>
  <c r="AT25" i="1"/>
  <c r="M25" i="2" s="1"/>
  <c r="AO25" i="2" s="1"/>
  <c r="AR25" i="1"/>
  <c r="D25" i="2" s="1"/>
  <c r="AT25" i="2" s="1"/>
  <c r="E39" i="1"/>
  <c r="D39" i="1"/>
  <c r="B39" i="1"/>
  <c r="C39" i="1"/>
  <c r="F39" i="1"/>
  <c r="AI39" i="1" s="1"/>
  <c r="AL39" i="1" s="1"/>
  <c r="K39" i="2" s="1"/>
  <c r="AP39" i="2" s="1"/>
  <c r="A40" i="1"/>
  <c r="A40" i="2" s="1"/>
  <c r="S27" i="1"/>
  <c r="U27" i="1"/>
  <c r="T27" i="1"/>
  <c r="AB27" i="1" s="1"/>
  <c r="K28" i="1"/>
  <c r="V27" i="1"/>
  <c r="AD27" i="1" s="1"/>
  <c r="Q26" i="1"/>
  <c r="W25" i="1"/>
  <c r="X25" i="1" s="1"/>
  <c r="G25" i="2" s="1"/>
  <c r="B40" i="1" a="1"/>
  <c r="C40" i="1" a="1"/>
  <c r="D40" i="1" a="1"/>
  <c r="E40" i="1" a="1"/>
  <c r="F40" i="1" a="1"/>
  <c r="AH25" i="2" l="1"/>
  <c r="AK25" i="2" s="1"/>
  <c r="AI39" i="2"/>
  <c r="R40" i="2"/>
  <c r="F40" i="2"/>
  <c r="AF40" i="2"/>
  <c r="AM40" i="2" s="1"/>
  <c r="AR40" i="2"/>
  <c r="P24" i="2"/>
  <c r="AS24" i="2"/>
  <c r="S24" i="2"/>
  <c r="AG24" i="2"/>
  <c r="AJ24" i="2" s="1"/>
  <c r="T25" i="2"/>
  <c r="AF26" i="1"/>
  <c r="AG25" i="1"/>
  <c r="AO25" i="1" s="1"/>
  <c r="C25" i="2" s="1"/>
  <c r="Y25" i="1"/>
  <c r="L25" i="2" s="1"/>
  <c r="AA27" i="1"/>
  <c r="AQ27" i="1"/>
  <c r="AK39" i="1"/>
  <c r="AN39" i="1" s="1"/>
  <c r="B39" i="2" s="1"/>
  <c r="AJ39" i="1"/>
  <c r="AT26" i="1"/>
  <c r="M26" i="2" s="1"/>
  <c r="AR26" i="1"/>
  <c r="D26" i="2" s="1"/>
  <c r="AT26" i="2" s="1"/>
  <c r="AC27" i="1"/>
  <c r="AS27" i="1"/>
  <c r="H27" i="2" s="1"/>
  <c r="C40" i="1"/>
  <c r="F40" i="1"/>
  <c r="AI40" i="1" s="1"/>
  <c r="AL40" i="1" s="1"/>
  <c r="K40" i="2" s="1"/>
  <c r="E40" i="1"/>
  <c r="D40" i="1"/>
  <c r="B40" i="1"/>
  <c r="A41" i="1"/>
  <c r="A41" i="2" s="1"/>
  <c r="T28" i="1"/>
  <c r="AB28" i="1" s="1"/>
  <c r="U28" i="1"/>
  <c r="K29" i="1"/>
  <c r="V28" i="1"/>
  <c r="AD28" i="1" s="1"/>
  <c r="Q27" i="1"/>
  <c r="W26" i="1"/>
  <c r="X26" i="1" s="1"/>
  <c r="G26" i="2" s="1"/>
  <c r="S28" i="1"/>
  <c r="D41" i="1" a="1"/>
  <c r="C41" i="1" a="1"/>
  <c r="E41" i="1" a="1"/>
  <c r="B41" i="1" a="1"/>
  <c r="F41" i="1" a="1"/>
  <c r="AO26" i="2" l="1"/>
  <c r="AN25" i="2"/>
  <c r="AI40" i="2"/>
  <c r="AP40" i="2"/>
  <c r="R41" i="2"/>
  <c r="F41" i="2"/>
  <c r="AF41" i="2"/>
  <c r="AM41" i="2" s="1"/>
  <c r="AR41" i="2"/>
  <c r="P25" i="2"/>
  <c r="AS25" i="2"/>
  <c r="S25" i="2"/>
  <c r="AG25" i="2"/>
  <c r="AJ25" i="2" s="1"/>
  <c r="T26" i="2"/>
  <c r="AH26" i="2"/>
  <c r="AK26" i="2" s="1"/>
  <c r="AG26" i="1"/>
  <c r="AO26" i="1" s="1"/>
  <c r="C26" i="2" s="1"/>
  <c r="Y26" i="1"/>
  <c r="L26" i="2" s="1"/>
  <c r="AN26" i="2" s="1"/>
  <c r="AF27" i="1"/>
  <c r="AA28" i="1"/>
  <c r="AQ28" i="1"/>
  <c r="AR27" i="1"/>
  <c r="D27" i="2" s="1"/>
  <c r="AT27" i="2" s="1"/>
  <c r="AT27" i="1"/>
  <c r="M27" i="2" s="1"/>
  <c r="AO27" i="2" s="1"/>
  <c r="AJ40" i="1"/>
  <c r="AK40" i="1"/>
  <c r="AN40" i="1" s="1"/>
  <c r="B40" i="2" s="1"/>
  <c r="AC28" i="1"/>
  <c r="AS28" i="1"/>
  <c r="H28" i="2" s="1"/>
  <c r="D41" i="1"/>
  <c r="E41" i="1"/>
  <c r="F41" i="1"/>
  <c r="AI41" i="1" s="1"/>
  <c r="AL41" i="1" s="1"/>
  <c r="K41" i="2" s="1"/>
  <c r="C41" i="1"/>
  <c r="B41" i="1"/>
  <c r="A42" i="1"/>
  <c r="A42" i="2" s="1"/>
  <c r="Q28" i="1"/>
  <c r="W27" i="1"/>
  <c r="X27" i="1" s="1"/>
  <c r="G27" i="2" s="1"/>
  <c r="K30" i="1"/>
  <c r="V29" i="1"/>
  <c r="AD29" i="1" s="1"/>
  <c r="U29" i="1"/>
  <c r="S29" i="1"/>
  <c r="T29" i="1"/>
  <c r="AB29" i="1" s="1"/>
  <c r="E42" i="1" a="1"/>
  <c r="B42" i="1" a="1"/>
  <c r="F42" i="1" a="1"/>
  <c r="C42" i="1" a="1"/>
  <c r="D42" i="1" a="1"/>
  <c r="AG26" i="2" l="1"/>
  <c r="AJ26" i="2" s="1"/>
  <c r="AP41" i="2"/>
  <c r="AI41" i="2"/>
  <c r="R42" i="2"/>
  <c r="F42" i="2"/>
  <c r="AF42" i="2"/>
  <c r="AM42" i="2" s="1"/>
  <c r="AR42" i="2"/>
  <c r="P26" i="2"/>
  <c r="AS26" i="2"/>
  <c r="T27" i="2"/>
  <c r="AH27" i="2"/>
  <c r="AK27" i="2" s="1"/>
  <c r="S26" i="2"/>
  <c r="AF28" i="1"/>
  <c r="AG27" i="1"/>
  <c r="AO27" i="1" s="1"/>
  <c r="C27" i="2" s="1"/>
  <c r="Y27" i="1"/>
  <c r="L27" i="2" s="1"/>
  <c r="AA29" i="1"/>
  <c r="AQ29" i="1"/>
  <c r="AC29" i="1"/>
  <c r="AS29" i="1"/>
  <c r="H29" i="2" s="1"/>
  <c r="AJ41" i="1"/>
  <c r="AK41" i="1"/>
  <c r="AN41" i="1" s="1"/>
  <c r="B41" i="2" s="1"/>
  <c r="AT28" i="1"/>
  <c r="M28" i="2" s="1"/>
  <c r="AR28" i="1"/>
  <c r="D28" i="2" s="1"/>
  <c r="AT28" i="2" s="1"/>
  <c r="D42" i="1"/>
  <c r="C42" i="1"/>
  <c r="E42" i="1"/>
  <c r="B42" i="1"/>
  <c r="F42" i="1"/>
  <c r="AI42" i="1" s="1"/>
  <c r="AL42" i="1" s="1"/>
  <c r="K42" i="2" s="1"/>
  <c r="AP42" i="2" s="1"/>
  <c r="A43" i="1"/>
  <c r="A43" i="2" s="1"/>
  <c r="T30" i="1"/>
  <c r="AB30" i="1" s="1"/>
  <c r="K31" i="1"/>
  <c r="V30" i="1"/>
  <c r="AD30" i="1" s="1"/>
  <c r="S30" i="1"/>
  <c r="U30" i="1"/>
  <c r="Q29" i="1"/>
  <c r="W28" i="1"/>
  <c r="X28" i="1" s="1"/>
  <c r="G28" i="2" s="1"/>
  <c r="B43" i="1" a="1"/>
  <c r="F43" i="1" a="1"/>
  <c r="E43" i="1" a="1"/>
  <c r="C43" i="1" a="1"/>
  <c r="D43" i="1" a="1"/>
  <c r="AN27" i="2" l="1"/>
  <c r="AO28" i="2"/>
  <c r="AI42" i="2"/>
  <c r="R43" i="2"/>
  <c r="F43" i="2"/>
  <c r="AF43" i="2"/>
  <c r="AM43" i="2" s="1"/>
  <c r="AR43" i="2"/>
  <c r="P27" i="2"/>
  <c r="AS27" i="2"/>
  <c r="T28" i="2"/>
  <c r="AH28" i="2"/>
  <c r="AK28" i="2" s="1"/>
  <c r="S27" i="2"/>
  <c r="AG27" i="2"/>
  <c r="AJ27" i="2" s="1"/>
  <c r="AF29" i="1"/>
  <c r="AG28" i="1"/>
  <c r="AO28" i="1" s="1"/>
  <c r="C28" i="2" s="1"/>
  <c r="Y28" i="1"/>
  <c r="L28" i="2" s="1"/>
  <c r="AJ42" i="1"/>
  <c r="AK42" i="1"/>
  <c r="AN42" i="1" s="1"/>
  <c r="B42" i="2" s="1"/>
  <c r="AC30" i="1"/>
  <c r="AS30" i="1"/>
  <c r="H30" i="2" s="1"/>
  <c r="AT29" i="1"/>
  <c r="M29" i="2" s="1"/>
  <c r="AR29" i="1"/>
  <c r="D29" i="2" s="1"/>
  <c r="AT29" i="2" s="1"/>
  <c r="AA30" i="1"/>
  <c r="AQ30" i="1"/>
  <c r="E43" i="1"/>
  <c r="B43" i="1"/>
  <c r="D43" i="1"/>
  <c r="C43" i="1"/>
  <c r="F43" i="1"/>
  <c r="AI43" i="1" s="1"/>
  <c r="AL43" i="1" s="1"/>
  <c r="K43" i="2" s="1"/>
  <c r="A44" i="1"/>
  <c r="A44" i="2" s="1"/>
  <c r="U31" i="1"/>
  <c r="S31" i="1"/>
  <c r="K32" i="1"/>
  <c r="V31" i="1"/>
  <c r="AD31" i="1" s="1"/>
  <c r="Q30" i="1"/>
  <c r="W29" i="1"/>
  <c r="X29" i="1" s="1"/>
  <c r="G29" i="2" s="1"/>
  <c r="T31" i="1"/>
  <c r="AB31" i="1" s="1"/>
  <c r="F44" i="1" a="1"/>
  <c r="D44" i="1" a="1"/>
  <c r="B44" i="1" a="1"/>
  <c r="C44" i="1" a="1"/>
  <c r="E44" i="1" a="1"/>
  <c r="AI43" i="2" l="1"/>
  <c r="AO29" i="2"/>
  <c r="AH29" i="2"/>
  <c r="AK29" i="2" s="1"/>
  <c r="AP43" i="2"/>
  <c r="AG28" i="2"/>
  <c r="AJ28" i="2" s="1"/>
  <c r="AN28" i="2"/>
  <c r="R44" i="2"/>
  <c r="F44" i="2"/>
  <c r="AF44" i="2"/>
  <c r="AM44" i="2" s="1"/>
  <c r="AR44" i="2"/>
  <c r="P28" i="2"/>
  <c r="AS28" i="2"/>
  <c r="S28" i="2"/>
  <c r="T29" i="2"/>
  <c r="AF30" i="1"/>
  <c r="AG29" i="1"/>
  <c r="AO29" i="1" s="1"/>
  <c r="C29" i="2" s="1"/>
  <c r="Y29" i="1"/>
  <c r="L29" i="2" s="1"/>
  <c r="AJ43" i="1"/>
  <c r="AK43" i="1"/>
  <c r="AN43" i="1" s="1"/>
  <c r="B43" i="2" s="1"/>
  <c r="AC31" i="1"/>
  <c r="AS31" i="1"/>
  <c r="H31" i="2" s="1"/>
  <c r="AR30" i="1"/>
  <c r="D30" i="2" s="1"/>
  <c r="AT30" i="2" s="1"/>
  <c r="AT30" i="1"/>
  <c r="M30" i="2" s="1"/>
  <c r="AO30" i="2" s="1"/>
  <c r="AA31" i="1"/>
  <c r="AQ31" i="1"/>
  <c r="E44" i="1"/>
  <c r="D44" i="1"/>
  <c r="F44" i="1"/>
  <c r="AI44" i="1" s="1"/>
  <c r="AL44" i="1" s="1"/>
  <c r="K44" i="2" s="1"/>
  <c r="C44" i="1"/>
  <c r="B44" i="1"/>
  <c r="A45" i="1"/>
  <c r="A45" i="2" s="1"/>
  <c r="Q31" i="1"/>
  <c r="W30" i="1"/>
  <c r="X30" i="1" s="1"/>
  <c r="G30" i="2" s="1"/>
  <c r="K33" i="1"/>
  <c r="V32" i="1"/>
  <c r="AD32" i="1" s="1"/>
  <c r="S32" i="1"/>
  <c r="T32" i="1"/>
  <c r="AB32" i="1" s="1"/>
  <c r="U32" i="1"/>
  <c r="E45" i="1" a="1"/>
  <c r="B45" i="1" a="1"/>
  <c r="F45" i="1" a="1"/>
  <c r="C45" i="1" a="1"/>
  <c r="D45" i="1" a="1"/>
  <c r="AI44" i="2" l="1"/>
  <c r="AP44" i="2"/>
  <c r="AN29" i="2"/>
  <c r="R45" i="2"/>
  <c r="F45" i="2"/>
  <c r="AF45" i="2"/>
  <c r="AM45" i="2" s="1"/>
  <c r="AR45" i="2"/>
  <c r="P29" i="2"/>
  <c r="AS29" i="2"/>
  <c r="S29" i="2"/>
  <c r="AG29" i="2"/>
  <c r="AJ29" i="2" s="1"/>
  <c r="T30" i="2"/>
  <c r="AH30" i="2"/>
  <c r="AK30" i="2" s="1"/>
  <c r="AF31" i="1"/>
  <c r="AG30" i="1"/>
  <c r="AO30" i="1" s="1"/>
  <c r="C30" i="2" s="1"/>
  <c r="Y30" i="1"/>
  <c r="L30" i="2" s="1"/>
  <c r="AN30" i="2" s="1"/>
  <c r="AC32" i="1"/>
  <c r="AS32" i="1"/>
  <c r="H32" i="2" s="1"/>
  <c r="AK44" i="1"/>
  <c r="AN44" i="1" s="1"/>
  <c r="B44" i="2" s="1"/>
  <c r="AJ44" i="1"/>
  <c r="AR31" i="1"/>
  <c r="D31" i="2" s="1"/>
  <c r="AT31" i="2" s="1"/>
  <c r="AT31" i="1"/>
  <c r="M31" i="2" s="1"/>
  <c r="AA32" i="1"/>
  <c r="AQ32" i="1"/>
  <c r="F45" i="1"/>
  <c r="AI45" i="1" s="1"/>
  <c r="AL45" i="1" s="1"/>
  <c r="K45" i="2" s="1"/>
  <c r="AP45" i="2" s="1"/>
  <c r="D45" i="1"/>
  <c r="B45" i="1"/>
  <c r="C45" i="1"/>
  <c r="E45" i="1"/>
  <c r="A46" i="1"/>
  <c r="A46" i="2" s="1"/>
  <c r="T33" i="1"/>
  <c r="AB33" i="1" s="1"/>
  <c r="S33" i="1"/>
  <c r="K34" i="1"/>
  <c r="V33" i="1"/>
  <c r="AD33" i="1" s="1"/>
  <c r="U33" i="1"/>
  <c r="Q32" i="1"/>
  <c r="W31" i="1"/>
  <c r="X31" i="1" s="1"/>
  <c r="G31" i="2" s="1"/>
  <c r="E46" i="1" a="1"/>
  <c r="B46" i="1" a="1"/>
  <c r="C46" i="1" a="1"/>
  <c r="F46" i="1" a="1"/>
  <c r="D46" i="1" a="1"/>
  <c r="AO31" i="2" l="1"/>
  <c r="AI45" i="2"/>
  <c r="R46" i="2"/>
  <c r="F46" i="2"/>
  <c r="AF46" i="2"/>
  <c r="AM46" i="2" s="1"/>
  <c r="AR46" i="2"/>
  <c r="P30" i="2"/>
  <c r="AS30" i="2"/>
  <c r="S30" i="2"/>
  <c r="AG30" i="2"/>
  <c r="AJ30" i="2" s="1"/>
  <c r="T31" i="2"/>
  <c r="AH31" i="2"/>
  <c r="AK31" i="2" s="1"/>
  <c r="AG31" i="1"/>
  <c r="AO31" i="1" s="1"/>
  <c r="C31" i="2" s="1"/>
  <c r="Y31" i="1"/>
  <c r="L31" i="2" s="1"/>
  <c r="AF32" i="1"/>
  <c r="AT32" i="1"/>
  <c r="M32" i="2" s="1"/>
  <c r="AO32" i="2" s="1"/>
  <c r="AR32" i="1"/>
  <c r="D32" i="2" s="1"/>
  <c r="AT32" i="2" s="1"/>
  <c r="AC33" i="1"/>
  <c r="AS33" i="1"/>
  <c r="H33" i="2" s="1"/>
  <c r="AA33" i="1"/>
  <c r="AQ33" i="1"/>
  <c r="AK45" i="1"/>
  <c r="AN45" i="1" s="1"/>
  <c r="B45" i="2" s="1"/>
  <c r="AJ45" i="1"/>
  <c r="C46" i="1"/>
  <c r="F46" i="1"/>
  <c r="AI46" i="1" s="1"/>
  <c r="AL46" i="1" s="1"/>
  <c r="K46" i="2" s="1"/>
  <c r="AP46" i="2" s="1"/>
  <c r="E46" i="1"/>
  <c r="D46" i="1"/>
  <c r="B46" i="1"/>
  <c r="A47" i="1"/>
  <c r="A47" i="2" s="1"/>
  <c r="K35" i="1"/>
  <c r="V34" i="1"/>
  <c r="AD34" i="1" s="1"/>
  <c r="S34" i="1"/>
  <c r="Q33" i="1"/>
  <c r="W32" i="1"/>
  <c r="X32" i="1" s="1"/>
  <c r="G32" i="2" s="1"/>
  <c r="U34" i="1"/>
  <c r="T34" i="1"/>
  <c r="AB34" i="1" s="1"/>
  <c r="D47" i="1" a="1"/>
  <c r="B47" i="1" a="1"/>
  <c r="C47" i="1" a="1"/>
  <c r="F47" i="1" a="1"/>
  <c r="E47" i="1" a="1"/>
  <c r="AN31" i="2" l="1"/>
  <c r="AI46" i="2"/>
  <c r="R47" i="2"/>
  <c r="F47" i="2"/>
  <c r="AF47" i="2"/>
  <c r="AM47" i="2" s="1"/>
  <c r="AR47" i="2"/>
  <c r="P31" i="2"/>
  <c r="AS31" i="2"/>
  <c r="T32" i="2"/>
  <c r="AH32" i="2"/>
  <c r="AK32" i="2" s="1"/>
  <c r="S31" i="2"/>
  <c r="AG31" i="2"/>
  <c r="AJ31" i="2" s="1"/>
  <c r="AF33" i="1"/>
  <c r="AG32" i="1"/>
  <c r="AO32" i="1" s="1"/>
  <c r="C32" i="2" s="1"/>
  <c r="Y32" i="1"/>
  <c r="L32" i="2" s="1"/>
  <c r="AT33" i="1"/>
  <c r="M33" i="2" s="1"/>
  <c r="AO33" i="2" s="1"/>
  <c r="AR33" i="1"/>
  <c r="D33" i="2" s="1"/>
  <c r="AT33" i="2" s="1"/>
  <c r="AC34" i="1"/>
  <c r="AS34" i="1"/>
  <c r="H34" i="2" s="1"/>
  <c r="AA34" i="1"/>
  <c r="AQ34" i="1"/>
  <c r="AK46" i="1"/>
  <c r="AN46" i="1" s="1"/>
  <c r="B46" i="2" s="1"/>
  <c r="AJ46" i="1"/>
  <c r="F47" i="1"/>
  <c r="AI47" i="1" s="1"/>
  <c r="AL47" i="1" s="1"/>
  <c r="K47" i="2" s="1"/>
  <c r="B47" i="1"/>
  <c r="E47" i="1"/>
  <c r="C47" i="1"/>
  <c r="D47" i="1"/>
  <c r="A48" i="1"/>
  <c r="A48" i="2" s="1"/>
  <c r="U35" i="1"/>
  <c r="Q34" i="1"/>
  <c r="W33" i="1"/>
  <c r="X33" i="1" s="1"/>
  <c r="G33" i="2" s="1"/>
  <c r="S35" i="1"/>
  <c r="T35" i="1"/>
  <c r="AB35" i="1" s="1"/>
  <c r="K36" i="1"/>
  <c r="V35" i="1"/>
  <c r="AD35" i="1" s="1"/>
  <c r="F48" i="1" a="1"/>
  <c r="B48" i="1" a="1"/>
  <c r="D48" i="1" a="1"/>
  <c r="C48" i="1" a="1"/>
  <c r="E48" i="1" a="1"/>
  <c r="AI47" i="2" l="1"/>
  <c r="AP47" i="2"/>
  <c r="AN32" i="2"/>
  <c r="R48" i="2"/>
  <c r="F48" i="2"/>
  <c r="AF48" i="2"/>
  <c r="AM48" i="2" s="1"/>
  <c r="AR48" i="2"/>
  <c r="P32" i="2"/>
  <c r="AS32" i="2"/>
  <c r="T33" i="2"/>
  <c r="AH33" i="2"/>
  <c r="AK33" i="2" s="1"/>
  <c r="S32" i="2"/>
  <c r="AG32" i="2"/>
  <c r="AJ32" i="2" s="1"/>
  <c r="AF34" i="1"/>
  <c r="AG33" i="1"/>
  <c r="AO33" i="1" s="1"/>
  <c r="C33" i="2" s="1"/>
  <c r="Y33" i="1"/>
  <c r="L33" i="2" s="1"/>
  <c r="AC35" i="1"/>
  <c r="AS35" i="1"/>
  <c r="H35" i="2" s="1"/>
  <c r="AT34" i="1"/>
  <c r="M34" i="2" s="1"/>
  <c r="AR34" i="1"/>
  <c r="D34" i="2" s="1"/>
  <c r="AT34" i="2" s="1"/>
  <c r="AA35" i="1"/>
  <c r="AQ35" i="1"/>
  <c r="AJ47" i="1"/>
  <c r="AK47" i="1"/>
  <c r="AN47" i="1" s="1"/>
  <c r="B47" i="2" s="1"/>
  <c r="D48" i="1"/>
  <c r="C48" i="1"/>
  <c r="E48" i="1"/>
  <c r="F48" i="1"/>
  <c r="AI48" i="1" s="1"/>
  <c r="AL48" i="1" s="1"/>
  <c r="K48" i="2" s="1"/>
  <c r="B48" i="1"/>
  <c r="A49" i="1"/>
  <c r="A49" i="2" s="1"/>
  <c r="T36" i="1"/>
  <c r="AB36" i="1" s="1"/>
  <c r="K37" i="1"/>
  <c r="V36" i="1"/>
  <c r="AD36" i="1" s="1"/>
  <c r="U36" i="1"/>
  <c r="S36" i="1"/>
  <c r="Q35" i="1"/>
  <c r="W34" i="1"/>
  <c r="X34" i="1" s="1"/>
  <c r="G34" i="2" s="1"/>
  <c r="B49" i="1" a="1"/>
  <c r="F49" i="1" a="1"/>
  <c r="E49" i="1" a="1"/>
  <c r="C49" i="1" a="1"/>
  <c r="D49" i="1" a="1"/>
  <c r="AI48" i="2" l="1"/>
  <c r="AP48" i="2"/>
  <c r="AO34" i="2"/>
  <c r="AN33" i="2"/>
  <c r="R49" i="2"/>
  <c r="F49" i="2"/>
  <c r="AF49" i="2"/>
  <c r="AM49" i="2" s="1"/>
  <c r="AR49" i="2"/>
  <c r="P33" i="2"/>
  <c r="AS33" i="2"/>
  <c r="S33" i="2"/>
  <c r="AG33" i="2"/>
  <c r="AJ33" i="2" s="1"/>
  <c r="T34" i="2"/>
  <c r="AH34" i="2"/>
  <c r="AK34" i="2" s="1"/>
  <c r="AG34" i="1"/>
  <c r="AO34" i="1" s="1"/>
  <c r="C34" i="2" s="1"/>
  <c r="Y34" i="1"/>
  <c r="L34" i="2" s="1"/>
  <c r="AF35" i="1"/>
  <c r="AR35" i="1"/>
  <c r="D35" i="2" s="1"/>
  <c r="AT35" i="2" s="1"/>
  <c r="AT35" i="1"/>
  <c r="M35" i="2" s="1"/>
  <c r="AO35" i="2" s="1"/>
  <c r="AA36" i="1"/>
  <c r="AQ36" i="1"/>
  <c r="AJ48" i="1"/>
  <c r="AK48" i="1"/>
  <c r="AN48" i="1" s="1"/>
  <c r="B48" i="2" s="1"/>
  <c r="AC36" i="1"/>
  <c r="AS36" i="1"/>
  <c r="H36" i="2" s="1"/>
  <c r="E49" i="1"/>
  <c r="D49" i="1"/>
  <c r="B49" i="1"/>
  <c r="C49" i="1"/>
  <c r="F49" i="1"/>
  <c r="AI49" i="1" s="1"/>
  <c r="AL49" i="1" s="1"/>
  <c r="K49" i="2" s="1"/>
  <c r="A50" i="1"/>
  <c r="A50" i="2" s="1"/>
  <c r="S37" i="1"/>
  <c r="U37" i="1"/>
  <c r="K38" i="1"/>
  <c r="V37" i="1"/>
  <c r="AD37" i="1" s="1"/>
  <c r="Q36" i="1"/>
  <c r="W35" i="1"/>
  <c r="X35" i="1" s="1"/>
  <c r="G35" i="2" s="1"/>
  <c r="T37" i="1"/>
  <c r="AB37" i="1" s="1"/>
  <c r="E50" i="1" a="1"/>
  <c r="C50" i="1" a="1"/>
  <c r="F50" i="1" a="1"/>
  <c r="D50" i="1" a="1"/>
  <c r="B50" i="1" a="1"/>
  <c r="AN34" i="2" l="1"/>
  <c r="AI49" i="2"/>
  <c r="AP49" i="2"/>
  <c r="R50" i="2"/>
  <c r="F50" i="2"/>
  <c r="AF50" i="2"/>
  <c r="AM50" i="2" s="1"/>
  <c r="AR50" i="2"/>
  <c r="P34" i="2"/>
  <c r="AS34" i="2"/>
  <c r="S34" i="2"/>
  <c r="AG34" i="2"/>
  <c r="AJ34" i="2" s="1"/>
  <c r="T35" i="2"/>
  <c r="AH35" i="2"/>
  <c r="AK35" i="2" s="1"/>
  <c r="AF36" i="1"/>
  <c r="AG35" i="1"/>
  <c r="AO35" i="1" s="1"/>
  <c r="C35" i="2" s="1"/>
  <c r="Y35" i="1"/>
  <c r="L35" i="2" s="1"/>
  <c r="AN35" i="2" s="1"/>
  <c r="AA37" i="1"/>
  <c r="AQ37" i="1"/>
  <c r="AJ49" i="1"/>
  <c r="AK49" i="1"/>
  <c r="AN49" i="1" s="1"/>
  <c r="B49" i="2" s="1"/>
  <c r="AT36" i="1"/>
  <c r="M36" i="2" s="1"/>
  <c r="AR36" i="1"/>
  <c r="D36" i="2" s="1"/>
  <c r="AT36" i="2" s="1"/>
  <c r="AC37" i="1"/>
  <c r="AS37" i="1"/>
  <c r="H37" i="2" s="1"/>
  <c r="F50" i="1"/>
  <c r="AI50" i="1" s="1"/>
  <c r="AL50" i="1" s="1"/>
  <c r="K50" i="2" s="1"/>
  <c r="D50" i="1"/>
  <c r="C50" i="1"/>
  <c r="E50" i="1"/>
  <c r="B50" i="1"/>
  <c r="A51" i="1"/>
  <c r="A51" i="2" s="1"/>
  <c r="T38" i="1"/>
  <c r="AB38" i="1" s="1"/>
  <c r="S38" i="1"/>
  <c r="Q37" i="1"/>
  <c r="W36" i="1"/>
  <c r="X36" i="1" s="1"/>
  <c r="G36" i="2" s="1"/>
  <c r="K39" i="1"/>
  <c r="V38" i="1"/>
  <c r="AD38" i="1" s="1"/>
  <c r="U38" i="1"/>
  <c r="C51" i="1" a="1"/>
  <c r="B51" i="1" a="1"/>
  <c r="E51" i="1" a="1"/>
  <c r="F51" i="1" a="1"/>
  <c r="D51" i="1" a="1"/>
  <c r="AO36" i="2" l="1"/>
  <c r="AI50" i="2"/>
  <c r="AP50" i="2"/>
  <c r="R51" i="2"/>
  <c r="F51" i="2"/>
  <c r="AF51" i="2"/>
  <c r="AM51" i="2" s="1"/>
  <c r="AR51" i="2"/>
  <c r="P35" i="2"/>
  <c r="AS35" i="2"/>
  <c r="AF37" i="1"/>
  <c r="S35" i="2"/>
  <c r="AG35" i="2"/>
  <c r="AJ35" i="2" s="1"/>
  <c r="T36" i="2"/>
  <c r="AH36" i="2"/>
  <c r="AK36" i="2" s="1"/>
  <c r="AG36" i="1"/>
  <c r="AO36" i="1" s="1"/>
  <c r="C36" i="2" s="1"/>
  <c r="Y36" i="1"/>
  <c r="L36" i="2" s="1"/>
  <c r="AC38" i="1"/>
  <c r="AS38" i="1"/>
  <c r="H38" i="2" s="1"/>
  <c r="AT37" i="1"/>
  <c r="M37" i="2" s="1"/>
  <c r="AR37" i="1"/>
  <c r="D37" i="2" s="1"/>
  <c r="AT37" i="2" s="1"/>
  <c r="AA38" i="1"/>
  <c r="AQ38" i="1"/>
  <c r="AJ50" i="1"/>
  <c r="AK50" i="1"/>
  <c r="AN50" i="1" s="1"/>
  <c r="B50" i="2" s="1"/>
  <c r="F51" i="1"/>
  <c r="AI51" i="1" s="1"/>
  <c r="AL51" i="1" s="1"/>
  <c r="K51" i="2" s="1"/>
  <c r="D51" i="1"/>
  <c r="E51" i="1"/>
  <c r="B51" i="1"/>
  <c r="C51" i="1"/>
  <c r="A52" i="1"/>
  <c r="A52" i="2" s="1"/>
  <c r="K40" i="1"/>
  <c r="V39" i="1"/>
  <c r="AD39" i="1" s="1"/>
  <c r="Q38" i="1"/>
  <c r="W37" i="1"/>
  <c r="X37" i="1" s="1"/>
  <c r="G37" i="2" s="1"/>
  <c r="S39" i="1"/>
  <c r="U39" i="1"/>
  <c r="T39" i="1"/>
  <c r="AB39" i="1" s="1"/>
  <c r="C52" i="1" a="1"/>
  <c r="D52" i="1" a="1"/>
  <c r="F52" i="1" a="1"/>
  <c r="B52" i="1" a="1"/>
  <c r="E52" i="1" a="1"/>
  <c r="AN36" i="2" l="1"/>
  <c r="AI51" i="2"/>
  <c r="AP51" i="2"/>
  <c r="AO37" i="2"/>
  <c r="R52" i="2"/>
  <c r="F52" i="2"/>
  <c r="AF52" i="2"/>
  <c r="AM52" i="2" s="1"/>
  <c r="AR52" i="2"/>
  <c r="P36" i="2"/>
  <c r="AS36" i="2"/>
  <c r="S36" i="2"/>
  <c r="AG36" i="2"/>
  <c r="AJ36" i="2" s="1"/>
  <c r="T37" i="2"/>
  <c r="AH37" i="2"/>
  <c r="AK37" i="2" s="1"/>
  <c r="AF38" i="1"/>
  <c r="AG37" i="1"/>
  <c r="AO37" i="1" s="1"/>
  <c r="C37" i="2" s="1"/>
  <c r="Y37" i="1"/>
  <c r="L37" i="2" s="1"/>
  <c r="AR38" i="1"/>
  <c r="D38" i="2" s="1"/>
  <c r="AT38" i="2" s="1"/>
  <c r="AT38" i="1"/>
  <c r="M38" i="2" s="1"/>
  <c r="AO38" i="2" s="1"/>
  <c r="AC39" i="1"/>
  <c r="AS39" i="1"/>
  <c r="H39" i="2" s="1"/>
  <c r="AA39" i="1"/>
  <c r="AQ39" i="1"/>
  <c r="AJ51" i="1"/>
  <c r="AK51" i="1"/>
  <c r="AN51" i="1" s="1"/>
  <c r="B51" i="2" s="1"/>
  <c r="F52" i="1"/>
  <c r="AI52" i="1" s="1"/>
  <c r="AL52" i="1" s="1"/>
  <c r="K52" i="2" s="1"/>
  <c r="B52" i="1"/>
  <c r="D52" i="1"/>
  <c r="E52" i="1"/>
  <c r="C52" i="1"/>
  <c r="A53" i="1"/>
  <c r="A53" i="2" s="1"/>
  <c r="Q39" i="1"/>
  <c r="W38" i="1"/>
  <c r="X38" i="1" s="1"/>
  <c r="G38" i="2" s="1"/>
  <c r="T40" i="1"/>
  <c r="AB40" i="1" s="1"/>
  <c r="K41" i="1"/>
  <c r="V40" i="1"/>
  <c r="AD40" i="1" s="1"/>
  <c r="U40" i="1"/>
  <c r="S40" i="1"/>
  <c r="B53" i="1" a="1"/>
  <c r="D53" i="1" a="1"/>
  <c r="C53" i="1" a="1"/>
  <c r="F53" i="1" a="1"/>
  <c r="E53" i="1" a="1"/>
  <c r="AI52" i="2" l="1"/>
  <c r="AP52" i="2"/>
  <c r="AN37" i="2"/>
  <c r="R53" i="2"/>
  <c r="F53" i="2"/>
  <c r="AF53" i="2"/>
  <c r="AM53" i="2" s="1"/>
  <c r="AR53" i="2"/>
  <c r="P37" i="2"/>
  <c r="AS37" i="2"/>
  <c r="S37" i="2"/>
  <c r="AG37" i="2"/>
  <c r="AJ37" i="2" s="1"/>
  <c r="T38" i="2"/>
  <c r="AH38" i="2"/>
  <c r="AK38" i="2" s="1"/>
  <c r="AF39" i="1"/>
  <c r="AG38" i="1"/>
  <c r="AO38" i="1" s="1"/>
  <c r="C38" i="2" s="1"/>
  <c r="Y38" i="1"/>
  <c r="L38" i="2" s="1"/>
  <c r="AA40" i="1"/>
  <c r="AQ40" i="1"/>
  <c r="AR39" i="1"/>
  <c r="D39" i="2" s="1"/>
  <c r="AT39" i="2" s="1"/>
  <c r="AT39" i="1"/>
  <c r="M39" i="2" s="1"/>
  <c r="AC40" i="1"/>
  <c r="AS40" i="1"/>
  <c r="H40" i="2" s="1"/>
  <c r="AJ52" i="1"/>
  <c r="AK52" i="1"/>
  <c r="AN52" i="1" s="1"/>
  <c r="B52" i="2" s="1"/>
  <c r="C53" i="1"/>
  <c r="D53" i="1"/>
  <c r="E53" i="1"/>
  <c r="F53" i="1"/>
  <c r="AI53" i="1" s="1"/>
  <c r="AL53" i="1" s="1"/>
  <c r="K53" i="2" s="1"/>
  <c r="B53" i="1"/>
  <c r="A54" i="1"/>
  <c r="A54" i="2" s="1"/>
  <c r="U41" i="1"/>
  <c r="K42" i="1"/>
  <c r="V41" i="1"/>
  <c r="AD41" i="1" s="1"/>
  <c r="T41" i="1"/>
  <c r="AB41" i="1" s="1"/>
  <c r="S41" i="1"/>
  <c r="Q40" i="1"/>
  <c r="W39" i="1"/>
  <c r="X39" i="1" s="1"/>
  <c r="G39" i="2" s="1"/>
  <c r="F54" i="1" a="1"/>
  <c r="E54" i="1" a="1"/>
  <c r="C54" i="1" a="1"/>
  <c r="D54" i="1" a="1"/>
  <c r="B54" i="1" a="1"/>
  <c r="AO39" i="2" l="1"/>
  <c r="AI53" i="2"/>
  <c r="AN38" i="2"/>
  <c r="AP53" i="2"/>
  <c r="R54" i="2"/>
  <c r="F54" i="2"/>
  <c r="AF54" i="2"/>
  <c r="AM54" i="2" s="1"/>
  <c r="AR54" i="2"/>
  <c r="P38" i="2"/>
  <c r="AS38" i="2"/>
  <c r="T39" i="2"/>
  <c r="AH39" i="2"/>
  <c r="AK39" i="2" s="1"/>
  <c r="S38" i="2"/>
  <c r="AG38" i="2"/>
  <c r="AJ38" i="2" s="1"/>
  <c r="AG39" i="1"/>
  <c r="AO39" i="1" s="1"/>
  <c r="C39" i="2" s="1"/>
  <c r="Y39" i="1"/>
  <c r="L39" i="2" s="1"/>
  <c r="AF40" i="1"/>
  <c r="AC41" i="1"/>
  <c r="AS41" i="1"/>
  <c r="H41" i="2" s="1"/>
  <c r="AA41" i="1"/>
  <c r="AQ41" i="1"/>
  <c r="AK53" i="1"/>
  <c r="AN53" i="1" s="1"/>
  <c r="B53" i="2" s="1"/>
  <c r="AJ53" i="1"/>
  <c r="AT40" i="1"/>
  <c r="M40" i="2" s="1"/>
  <c r="AR40" i="1"/>
  <c r="D40" i="2" s="1"/>
  <c r="AT40" i="2" s="1"/>
  <c r="F54" i="1"/>
  <c r="AI54" i="1" s="1"/>
  <c r="AL54" i="1" s="1"/>
  <c r="K54" i="2" s="1"/>
  <c r="D54" i="1"/>
  <c r="C54" i="1"/>
  <c r="E54" i="1"/>
  <c r="B54" i="1"/>
  <c r="A55" i="1"/>
  <c r="A55" i="2" s="1"/>
  <c r="S42" i="1"/>
  <c r="T42" i="1"/>
  <c r="AB42" i="1" s="1"/>
  <c r="K43" i="1"/>
  <c r="V42" i="1"/>
  <c r="AD42" i="1" s="1"/>
  <c r="Q41" i="1"/>
  <c r="W40" i="1"/>
  <c r="X40" i="1" s="1"/>
  <c r="G40" i="2" s="1"/>
  <c r="U42" i="1"/>
  <c r="F55" i="1" a="1"/>
  <c r="D55" i="1" a="1"/>
  <c r="E55" i="1" a="1"/>
  <c r="C55" i="1" a="1"/>
  <c r="B55" i="1" a="1"/>
  <c r="AN39" i="2" l="1"/>
  <c r="AO40" i="2"/>
  <c r="AI54" i="2"/>
  <c r="AP54" i="2"/>
  <c r="R55" i="2"/>
  <c r="F55" i="2"/>
  <c r="AF55" i="2"/>
  <c r="AM55" i="2" s="1"/>
  <c r="AR55" i="2"/>
  <c r="P39" i="2"/>
  <c r="AS39" i="2"/>
  <c r="T40" i="2"/>
  <c r="AH40" i="2"/>
  <c r="AK40" i="2" s="1"/>
  <c r="S39" i="2"/>
  <c r="AG39" i="2"/>
  <c r="AJ39" i="2" s="1"/>
  <c r="AG40" i="1"/>
  <c r="AO40" i="1" s="1"/>
  <c r="C40" i="2" s="1"/>
  <c r="Y40" i="1"/>
  <c r="L40" i="2" s="1"/>
  <c r="AN40" i="2" s="1"/>
  <c r="AF41" i="1"/>
  <c r="AK54" i="1"/>
  <c r="AN54" i="1" s="1"/>
  <c r="B54" i="2" s="1"/>
  <c r="AJ54" i="1"/>
  <c r="AA42" i="1"/>
  <c r="AQ42" i="1"/>
  <c r="AC42" i="1"/>
  <c r="AS42" i="1"/>
  <c r="H42" i="2" s="1"/>
  <c r="AT41" i="1"/>
  <c r="M41" i="2" s="1"/>
  <c r="AO41" i="2" s="1"/>
  <c r="AR41" i="1"/>
  <c r="D41" i="2" s="1"/>
  <c r="AT41" i="2" s="1"/>
  <c r="F55" i="1"/>
  <c r="AI55" i="1" s="1"/>
  <c r="AL55" i="1" s="1"/>
  <c r="K55" i="2" s="1"/>
  <c r="E55" i="1"/>
  <c r="D55" i="1"/>
  <c r="B55" i="1"/>
  <c r="C55" i="1"/>
  <c r="A56" i="1"/>
  <c r="A56" i="2" s="1"/>
  <c r="Q42" i="1"/>
  <c r="W41" i="1"/>
  <c r="X41" i="1" s="1"/>
  <c r="G41" i="2" s="1"/>
  <c r="K44" i="1"/>
  <c r="V43" i="1"/>
  <c r="AD43" i="1" s="1"/>
  <c r="T43" i="1"/>
  <c r="AB43" i="1" s="1"/>
  <c r="U43" i="1"/>
  <c r="S43" i="1"/>
  <c r="B56" i="1" a="1"/>
  <c r="F56" i="1" a="1"/>
  <c r="D56" i="1" a="1"/>
  <c r="E56" i="1" a="1"/>
  <c r="C56" i="1" a="1"/>
  <c r="AI55" i="2" l="1"/>
  <c r="AP55" i="2"/>
  <c r="R56" i="2"/>
  <c r="F56" i="2"/>
  <c r="AF56" i="2"/>
  <c r="AM56" i="2" s="1"/>
  <c r="AR56" i="2"/>
  <c r="P40" i="2"/>
  <c r="AS40" i="2"/>
  <c r="T41" i="2"/>
  <c r="AH41" i="2"/>
  <c r="AK41" i="2" s="1"/>
  <c r="S40" i="2"/>
  <c r="AG40" i="2"/>
  <c r="AJ40" i="2" s="1"/>
  <c r="AF42" i="1"/>
  <c r="AG41" i="1"/>
  <c r="AO41" i="1" s="1"/>
  <c r="C41" i="2" s="1"/>
  <c r="Y41" i="1"/>
  <c r="L41" i="2" s="1"/>
  <c r="AA43" i="1"/>
  <c r="AQ43" i="1"/>
  <c r="AC43" i="1"/>
  <c r="AS43" i="1"/>
  <c r="H43" i="2" s="1"/>
  <c r="AT42" i="1"/>
  <c r="M42" i="2" s="1"/>
  <c r="AR42" i="1"/>
  <c r="D42" i="2" s="1"/>
  <c r="AT42" i="2" s="1"/>
  <c r="AK55" i="1"/>
  <c r="AN55" i="1" s="1"/>
  <c r="B55" i="2" s="1"/>
  <c r="AJ55" i="1"/>
  <c r="E56" i="1"/>
  <c r="D56" i="1"/>
  <c r="C56" i="1"/>
  <c r="F56" i="1"/>
  <c r="AI56" i="1" s="1"/>
  <c r="AL56" i="1" s="1"/>
  <c r="K56" i="2" s="1"/>
  <c r="B56" i="1"/>
  <c r="A57" i="1"/>
  <c r="A57" i="2" s="1"/>
  <c r="U44" i="1"/>
  <c r="T44" i="1"/>
  <c r="AB44" i="1" s="1"/>
  <c r="K45" i="1"/>
  <c r="V44" i="1"/>
  <c r="AD44" i="1" s="1"/>
  <c r="S44" i="1"/>
  <c r="Q43" i="1"/>
  <c r="W42" i="1"/>
  <c r="X42" i="1" s="1"/>
  <c r="G42" i="2" s="1"/>
  <c r="F57" i="1" a="1"/>
  <c r="B57" i="1" a="1"/>
  <c r="C57" i="1" a="1"/>
  <c r="E57" i="1" a="1"/>
  <c r="D57" i="1" a="1"/>
  <c r="AI56" i="2" l="1"/>
  <c r="AP56" i="2"/>
  <c r="AO42" i="2"/>
  <c r="AN41" i="2"/>
  <c r="R57" i="2"/>
  <c r="F57" i="2"/>
  <c r="AF57" i="2"/>
  <c r="AM57" i="2" s="1"/>
  <c r="AR57" i="2"/>
  <c r="P41" i="2"/>
  <c r="AS41" i="2"/>
  <c r="S41" i="2"/>
  <c r="AG41" i="2"/>
  <c r="AJ41" i="2" s="1"/>
  <c r="T42" i="2"/>
  <c r="AH42" i="2"/>
  <c r="AK42" i="2" s="1"/>
  <c r="AF43" i="1"/>
  <c r="AG42" i="1"/>
  <c r="AO42" i="1" s="1"/>
  <c r="C42" i="2" s="1"/>
  <c r="Y42" i="1"/>
  <c r="L42" i="2" s="1"/>
  <c r="AN42" i="2" s="1"/>
  <c r="AA44" i="1"/>
  <c r="AQ44" i="1"/>
  <c r="AJ56" i="1"/>
  <c r="AK56" i="1"/>
  <c r="AN56" i="1" s="1"/>
  <c r="B56" i="2" s="1"/>
  <c r="AR43" i="1"/>
  <c r="D43" i="2" s="1"/>
  <c r="AT43" i="2" s="1"/>
  <c r="AT43" i="1"/>
  <c r="M43" i="2" s="1"/>
  <c r="AC44" i="1"/>
  <c r="AS44" i="1"/>
  <c r="H44" i="2" s="1"/>
  <c r="F57" i="1"/>
  <c r="AI57" i="1" s="1"/>
  <c r="AL57" i="1" s="1"/>
  <c r="K57" i="2" s="1"/>
  <c r="C57" i="1"/>
  <c r="E57" i="1"/>
  <c r="B57" i="1"/>
  <c r="D57" i="1"/>
  <c r="A58" i="1"/>
  <c r="A58" i="2" s="1"/>
  <c r="S45" i="1"/>
  <c r="K46" i="1"/>
  <c r="V45" i="1"/>
  <c r="AD45" i="1" s="1"/>
  <c r="Q44" i="1"/>
  <c r="W43" i="1"/>
  <c r="X43" i="1" s="1"/>
  <c r="G43" i="2" s="1"/>
  <c r="U45" i="1"/>
  <c r="T45" i="1"/>
  <c r="AB45" i="1" s="1"/>
  <c r="F58" i="1" a="1"/>
  <c r="D58" i="1" a="1"/>
  <c r="B58" i="1" a="1"/>
  <c r="C58" i="1" a="1"/>
  <c r="E58" i="1" a="1"/>
  <c r="AI57" i="2" l="1"/>
  <c r="AP57" i="2"/>
  <c r="AO43" i="2"/>
  <c r="R58" i="2"/>
  <c r="F58" i="2"/>
  <c r="AF58" i="2"/>
  <c r="AM58" i="2" s="1"/>
  <c r="AR58" i="2"/>
  <c r="P42" i="2"/>
  <c r="AS42" i="2"/>
  <c r="S42" i="2"/>
  <c r="AG42" i="2"/>
  <c r="AJ42" i="2" s="1"/>
  <c r="T43" i="2"/>
  <c r="AH43" i="2"/>
  <c r="AK43" i="2" s="1"/>
  <c r="AG43" i="1"/>
  <c r="AO43" i="1" s="1"/>
  <c r="C43" i="2" s="1"/>
  <c r="Y43" i="1"/>
  <c r="L43" i="2" s="1"/>
  <c r="AF44" i="1"/>
  <c r="AA45" i="1"/>
  <c r="AQ45" i="1"/>
  <c r="AC45" i="1"/>
  <c r="AS45" i="1"/>
  <c r="H45" i="2" s="1"/>
  <c r="AT44" i="1"/>
  <c r="M44" i="2" s="1"/>
  <c r="AO44" i="2" s="1"/>
  <c r="AR44" i="1"/>
  <c r="D44" i="2" s="1"/>
  <c r="AT44" i="2" s="1"/>
  <c r="AJ57" i="1"/>
  <c r="AK57" i="1"/>
  <c r="AN57" i="1" s="1"/>
  <c r="B57" i="2" s="1"/>
  <c r="C58" i="1"/>
  <c r="D58" i="1"/>
  <c r="B58" i="1"/>
  <c r="F58" i="1"/>
  <c r="AI58" i="1" s="1"/>
  <c r="AL58" i="1" s="1"/>
  <c r="K58" i="2" s="1"/>
  <c r="E58" i="1"/>
  <c r="A59" i="1"/>
  <c r="U46" i="1"/>
  <c r="Q45" i="1"/>
  <c r="W44" i="1"/>
  <c r="X44" i="1" s="1"/>
  <c r="G44" i="2" s="1"/>
  <c r="K47" i="1"/>
  <c r="V46" i="1"/>
  <c r="AD46" i="1" s="1"/>
  <c r="T46" i="1"/>
  <c r="AB46" i="1" s="1"/>
  <c r="S46" i="1"/>
  <c r="F59" i="1" a="1"/>
  <c r="E59" i="1" a="1"/>
  <c r="C59" i="1" a="1"/>
  <c r="B59" i="1" a="1"/>
  <c r="D59" i="1" a="1"/>
  <c r="A59" i="2" l="1"/>
  <c r="F59" i="2" s="1"/>
  <c r="A60" i="1"/>
  <c r="AI58" i="2"/>
  <c r="AN43" i="2"/>
  <c r="AP58" i="2"/>
  <c r="P43" i="2"/>
  <c r="AS43" i="2"/>
  <c r="S43" i="2"/>
  <c r="AG43" i="2"/>
  <c r="AJ43" i="2" s="1"/>
  <c r="T44" i="2"/>
  <c r="AH44" i="2"/>
  <c r="AK44" i="2" s="1"/>
  <c r="AG44" i="1"/>
  <c r="AO44" i="1" s="1"/>
  <c r="C44" i="2" s="1"/>
  <c r="Y44" i="1"/>
  <c r="L44" i="2" s="1"/>
  <c r="AF45" i="1"/>
  <c r="AC46" i="1"/>
  <c r="AS46" i="1"/>
  <c r="H46" i="2" s="1"/>
  <c r="AA46" i="1"/>
  <c r="AQ46" i="1"/>
  <c r="AK58" i="1"/>
  <c r="AN58" i="1" s="1"/>
  <c r="B58" i="2" s="1"/>
  <c r="AJ58" i="1"/>
  <c r="AT45" i="1"/>
  <c r="M45" i="2" s="1"/>
  <c r="AR45" i="1"/>
  <c r="D45" i="2" s="1"/>
  <c r="AT45" i="2" s="1"/>
  <c r="E59" i="1"/>
  <c r="F59" i="1"/>
  <c r="AI59" i="1" s="1"/>
  <c r="AL59" i="1" s="1"/>
  <c r="K59" i="2" s="1"/>
  <c r="D59" i="1"/>
  <c r="C59" i="1"/>
  <c r="B59" i="1"/>
  <c r="S59" i="1" s="1"/>
  <c r="T47" i="1"/>
  <c r="AB47" i="1" s="1"/>
  <c r="K48" i="1"/>
  <c r="K49" i="1" s="1"/>
  <c r="V47" i="1"/>
  <c r="AD47" i="1" s="1"/>
  <c r="Q46" i="1"/>
  <c r="W45" i="1"/>
  <c r="X45" i="1" s="1"/>
  <c r="G45" i="2" s="1"/>
  <c r="S47" i="1"/>
  <c r="U47" i="1"/>
  <c r="E60" i="1" a="1"/>
  <c r="D60" i="1" a="1"/>
  <c r="B60" i="1" a="1"/>
  <c r="C60" i="1" a="1"/>
  <c r="F60" i="1" a="1"/>
  <c r="AI59" i="2" l="1"/>
  <c r="AD86" i="2"/>
  <c r="AD82" i="2"/>
  <c r="AD67" i="2"/>
  <c r="AD76" i="2"/>
  <c r="AD63" i="2"/>
  <c r="AD70" i="2"/>
  <c r="AD74" i="2"/>
  <c r="AD79" i="2"/>
  <c r="AD85" i="2"/>
  <c r="AD64" i="2"/>
  <c r="AD77" i="2"/>
  <c r="AD68" i="2"/>
  <c r="AD80" i="2"/>
  <c r="AD81" i="2"/>
  <c r="AD61" i="2"/>
  <c r="AD75" i="2"/>
  <c r="AD72" i="2"/>
  <c r="AD65" i="2"/>
  <c r="AD66" i="2"/>
  <c r="AD84" i="2"/>
  <c r="AD71" i="2"/>
  <c r="AD83" i="2"/>
  <c r="AD78" i="2"/>
  <c r="AD69" i="2"/>
  <c r="AD62" i="2"/>
  <c r="AD73" i="2"/>
  <c r="AD60" i="2"/>
  <c r="AR59" i="2"/>
  <c r="AF59" i="2"/>
  <c r="AM59" i="2" s="1"/>
  <c r="R59" i="2"/>
  <c r="B60" i="1"/>
  <c r="S60" i="1" s="1"/>
  <c r="F60" i="1"/>
  <c r="AI60" i="1" s="1"/>
  <c r="C60" i="1"/>
  <c r="T60" i="1" s="1"/>
  <c r="AB60" i="1" s="1"/>
  <c r="D60" i="1"/>
  <c r="U60" i="1" s="1"/>
  <c r="E60" i="1"/>
  <c r="A61" i="1"/>
  <c r="AP59" i="2"/>
  <c r="AN44" i="2"/>
  <c r="AO45" i="2"/>
  <c r="P44" i="2"/>
  <c r="AS44" i="2"/>
  <c r="T45" i="2"/>
  <c r="AH45" i="2"/>
  <c r="AK45" i="2" s="1"/>
  <c r="S44" i="2"/>
  <c r="AG44" i="2"/>
  <c r="AJ44" i="2" s="1"/>
  <c r="AD52" i="2"/>
  <c r="AD9" i="2"/>
  <c r="AD57" i="2"/>
  <c r="AD53" i="2"/>
  <c r="AD13" i="2"/>
  <c r="AD14" i="2"/>
  <c r="AD6" i="2"/>
  <c r="AD10" i="2"/>
  <c r="AD56" i="2"/>
  <c r="AD58" i="2"/>
  <c r="AD54" i="2"/>
  <c r="AD15" i="2"/>
  <c r="AD11" i="2"/>
  <c r="AD12" i="2"/>
  <c r="AD51" i="2"/>
  <c r="AD7" i="2"/>
  <c r="AD55" i="2"/>
  <c r="AD5" i="2"/>
  <c r="AD17" i="2"/>
  <c r="AD16" i="2"/>
  <c r="AD50" i="2"/>
  <c r="AD8" i="2"/>
  <c r="AD59" i="2"/>
  <c r="AD49" i="2"/>
  <c r="AD18" i="2"/>
  <c r="AD48" i="2"/>
  <c r="AD19" i="2"/>
  <c r="AD22" i="2"/>
  <c r="AD20" i="2"/>
  <c r="AD21" i="2"/>
  <c r="AD23" i="2"/>
  <c r="AD24" i="2"/>
  <c r="AD25" i="2"/>
  <c r="AD28" i="2"/>
  <c r="AD26" i="2"/>
  <c r="AD27" i="2"/>
  <c r="AD29" i="2"/>
  <c r="AD30" i="2"/>
  <c r="AD31" i="2"/>
  <c r="AD32" i="2"/>
  <c r="AD33" i="2"/>
  <c r="AD34" i="2"/>
  <c r="AD36" i="2"/>
  <c r="AD35" i="2"/>
  <c r="AD39" i="2"/>
  <c r="AD37" i="2"/>
  <c r="AD38" i="2"/>
  <c r="AD40" i="2"/>
  <c r="AD41" i="2"/>
  <c r="AD42" i="2"/>
  <c r="AD44" i="2"/>
  <c r="AD46" i="2"/>
  <c r="AD43" i="2"/>
  <c r="AD45" i="2"/>
  <c r="AD47" i="2"/>
  <c r="AF46" i="1"/>
  <c r="AG45" i="1"/>
  <c r="AO45" i="1" s="1"/>
  <c r="C45" i="2" s="1"/>
  <c r="Y45" i="1"/>
  <c r="L45" i="2" s="1"/>
  <c r="AC47" i="1"/>
  <c r="AS47" i="1"/>
  <c r="H47" i="2" s="1"/>
  <c r="AA59" i="1"/>
  <c r="AA47" i="1"/>
  <c r="AQ47" i="1"/>
  <c r="AR46" i="1"/>
  <c r="D46" i="2" s="1"/>
  <c r="AT46" i="2" s="1"/>
  <c r="AT46" i="1"/>
  <c r="M46" i="2" s="1"/>
  <c r="AJ59" i="1"/>
  <c r="AK59" i="1"/>
  <c r="AN59" i="1" s="1"/>
  <c r="B59" i="2" s="1"/>
  <c r="S48" i="1"/>
  <c r="Q47" i="1"/>
  <c r="W46" i="1"/>
  <c r="X46" i="1" s="1"/>
  <c r="G46" i="2" s="1"/>
  <c r="V48" i="1"/>
  <c r="AD48" i="1" s="1"/>
  <c r="U48" i="1"/>
  <c r="T48" i="1"/>
  <c r="AB48" i="1" s="1"/>
  <c r="E61" i="1" a="1"/>
  <c r="B61" i="1" a="1"/>
  <c r="D61" i="1" a="1"/>
  <c r="C61" i="1" a="1"/>
  <c r="F61" i="1" a="1"/>
  <c r="E61" i="1" l="1"/>
  <c r="B61" i="1"/>
  <c r="S61" i="1" s="1"/>
  <c r="C61" i="1"/>
  <c r="T61" i="1" s="1"/>
  <c r="AB61" i="1" s="1"/>
  <c r="D61" i="1"/>
  <c r="U61" i="1" s="1"/>
  <c r="F61" i="1"/>
  <c r="AI61" i="1" s="1"/>
  <c r="AC60" i="1"/>
  <c r="A62" i="1"/>
  <c r="AJ60" i="1"/>
  <c r="AK60" i="1"/>
  <c r="AN60" i="1" s="1"/>
  <c r="B60" i="2" s="1"/>
  <c r="AL60" i="1"/>
  <c r="K60" i="2" s="1"/>
  <c r="AA60" i="1"/>
  <c r="AN45" i="2"/>
  <c r="AO46" i="2"/>
  <c r="P45" i="2"/>
  <c r="AS45" i="2"/>
  <c r="S45" i="2"/>
  <c r="AG45" i="2"/>
  <c r="AJ45" i="2" s="1"/>
  <c r="T46" i="2"/>
  <c r="AH46" i="2"/>
  <c r="AK46" i="2" s="1"/>
  <c r="AF47" i="1"/>
  <c r="AG46" i="1"/>
  <c r="AO46" i="1" s="1"/>
  <c r="C46" i="2" s="1"/>
  <c r="Y46" i="1"/>
  <c r="L46" i="2" s="1"/>
  <c r="AC48" i="1"/>
  <c r="AS48" i="1"/>
  <c r="H48" i="2" s="1"/>
  <c r="AR47" i="1"/>
  <c r="D47" i="2" s="1"/>
  <c r="AT47" i="2" s="1"/>
  <c r="AT47" i="1"/>
  <c r="M47" i="2" s="1"/>
  <c r="AA48" i="1"/>
  <c r="AQ48" i="1"/>
  <c r="Q48" i="1"/>
  <c r="Q49" i="1" s="1"/>
  <c r="W47" i="1"/>
  <c r="X47" i="1" s="1"/>
  <c r="G47" i="2" s="1"/>
  <c r="D62" i="1" a="1"/>
  <c r="C62" i="1" a="1"/>
  <c r="B62" i="1" a="1"/>
  <c r="E62" i="1" a="1"/>
  <c r="F62" i="1" a="1"/>
  <c r="AI60" i="2" l="1"/>
  <c r="AP60" i="2"/>
  <c r="D62" i="1"/>
  <c r="U62" i="1" s="1"/>
  <c r="B62" i="1"/>
  <c r="S62" i="1" s="1"/>
  <c r="C62" i="1"/>
  <c r="T62" i="1" s="1"/>
  <c r="AB62" i="1" s="1"/>
  <c r="E62" i="1"/>
  <c r="F62" i="1"/>
  <c r="AI62" i="1" s="1"/>
  <c r="AL61" i="1"/>
  <c r="K61" i="2" s="1"/>
  <c r="AP61" i="2" s="1"/>
  <c r="AJ61" i="1"/>
  <c r="AK61" i="1"/>
  <c r="AN61" i="1" s="1"/>
  <c r="B61" i="2" s="1"/>
  <c r="AC61" i="1"/>
  <c r="AA61" i="1"/>
  <c r="A63" i="1"/>
  <c r="AO47" i="2"/>
  <c r="AN46" i="2"/>
  <c r="P46" i="2"/>
  <c r="AS46" i="2"/>
  <c r="T47" i="2"/>
  <c r="AH47" i="2"/>
  <c r="AK47" i="2" s="1"/>
  <c r="S46" i="2"/>
  <c r="AG46" i="2"/>
  <c r="AJ46" i="2" s="1"/>
  <c r="AF48" i="1"/>
  <c r="AG47" i="1"/>
  <c r="AO47" i="1" s="1"/>
  <c r="C47" i="2" s="1"/>
  <c r="Y47" i="1"/>
  <c r="L47" i="2" s="1"/>
  <c r="AT48" i="1"/>
  <c r="M48" i="2" s="1"/>
  <c r="AR48" i="1"/>
  <c r="D48" i="2" s="1"/>
  <c r="AT48" i="2" s="1"/>
  <c r="T49" i="1"/>
  <c r="AB49" i="1" s="1"/>
  <c r="W48" i="1"/>
  <c r="X48" i="1" s="1"/>
  <c r="G48" i="2" s="1"/>
  <c r="U49" i="1"/>
  <c r="S49" i="1"/>
  <c r="K50" i="1"/>
  <c r="V49" i="1"/>
  <c r="AD49" i="1" s="1"/>
  <c r="B63" i="1" a="1"/>
  <c r="F63" i="1" a="1"/>
  <c r="C63" i="1" a="1"/>
  <c r="E63" i="1" a="1"/>
  <c r="D63" i="1" a="1"/>
  <c r="AI61" i="2" l="1"/>
  <c r="C63" i="1"/>
  <c r="T63" i="1" s="1"/>
  <c r="AB63" i="1" s="1"/>
  <c r="B63" i="1"/>
  <c r="S63" i="1" s="1"/>
  <c r="D63" i="1"/>
  <c r="U63" i="1" s="1"/>
  <c r="E63" i="1"/>
  <c r="F63" i="1"/>
  <c r="AI63" i="1" s="1"/>
  <c r="AL62" i="1"/>
  <c r="K62" i="2" s="1"/>
  <c r="AJ62" i="1"/>
  <c r="AK62" i="1"/>
  <c r="AN62" i="1" s="1"/>
  <c r="B62" i="2" s="1"/>
  <c r="A64" i="1"/>
  <c r="AA62" i="1"/>
  <c r="AC62" i="1"/>
  <c r="AO48" i="2"/>
  <c r="AN47" i="2"/>
  <c r="P47" i="2"/>
  <c r="AS47" i="2"/>
  <c r="T48" i="2"/>
  <c r="AH48" i="2"/>
  <c r="AK48" i="2" s="1"/>
  <c r="S47" i="2"/>
  <c r="AG47" i="2"/>
  <c r="AJ47" i="2" s="1"/>
  <c r="AG48" i="1"/>
  <c r="AO48" i="1" s="1"/>
  <c r="C48" i="2" s="1"/>
  <c r="Y48" i="1"/>
  <c r="L48" i="2" s="1"/>
  <c r="AA49" i="1"/>
  <c r="AQ49" i="1"/>
  <c r="AC49" i="1"/>
  <c r="AS49" i="1"/>
  <c r="H49" i="2" s="1"/>
  <c r="S50" i="1"/>
  <c r="U50" i="1"/>
  <c r="K51" i="1"/>
  <c r="V50" i="1"/>
  <c r="AD50" i="1" s="1"/>
  <c r="T50" i="1"/>
  <c r="AB50" i="1" s="1"/>
  <c r="B64" i="1" a="1"/>
  <c r="C64" i="1" a="1"/>
  <c r="E64" i="1" a="1"/>
  <c r="D64" i="1" a="1"/>
  <c r="F64" i="1" a="1"/>
  <c r="AI62" i="2" l="1"/>
  <c r="AP62" i="2"/>
  <c r="B64" i="1"/>
  <c r="S64" i="1" s="1"/>
  <c r="F64" i="1"/>
  <c r="AI64" i="1" s="1"/>
  <c r="C64" i="1"/>
  <c r="T64" i="1" s="1"/>
  <c r="AB64" i="1" s="1"/>
  <c r="D64" i="1"/>
  <c r="U64" i="1" s="1"/>
  <c r="E64" i="1"/>
  <c r="AL63" i="1"/>
  <c r="K63" i="2" s="1"/>
  <c r="AI63" i="2" s="1"/>
  <c r="AJ63" i="1"/>
  <c r="AK63" i="1"/>
  <c r="AN63" i="1" s="1"/>
  <c r="B63" i="2" s="1"/>
  <c r="AC63" i="1"/>
  <c r="A65" i="1"/>
  <c r="AA63" i="1"/>
  <c r="AN48" i="2"/>
  <c r="AF49" i="1"/>
  <c r="P48" i="2"/>
  <c r="AS48" i="2"/>
  <c r="S48" i="2"/>
  <c r="AG48" i="2"/>
  <c r="AJ48" i="2" s="1"/>
  <c r="AC50" i="1"/>
  <c r="AS50" i="1"/>
  <c r="H50" i="2" s="1"/>
  <c r="AA50" i="1"/>
  <c r="AQ50" i="1"/>
  <c r="AT49" i="1"/>
  <c r="M49" i="2" s="1"/>
  <c r="AR49" i="1"/>
  <c r="D49" i="2" s="1"/>
  <c r="AT49" i="2" s="1"/>
  <c r="S51" i="1"/>
  <c r="K52" i="1"/>
  <c r="V51" i="1"/>
  <c r="AD51" i="1" s="1"/>
  <c r="Q50" i="1"/>
  <c r="W49" i="1"/>
  <c r="X49" i="1" s="1"/>
  <c r="G49" i="2" s="1"/>
  <c r="T51" i="1"/>
  <c r="AB51" i="1" s="1"/>
  <c r="U51" i="1"/>
  <c r="E65" i="1" a="1"/>
  <c r="B65" i="1" a="1"/>
  <c r="C65" i="1" a="1"/>
  <c r="F65" i="1" a="1"/>
  <c r="D65" i="1" a="1"/>
  <c r="AP63" i="2" l="1"/>
  <c r="E65" i="1"/>
  <c r="F65" i="1"/>
  <c r="AI65" i="1" s="1"/>
  <c r="B65" i="1"/>
  <c r="S65" i="1" s="1"/>
  <c r="C65" i="1"/>
  <c r="T65" i="1" s="1"/>
  <c r="AB65" i="1" s="1"/>
  <c r="D65" i="1"/>
  <c r="U65" i="1" s="1"/>
  <c r="A66" i="1"/>
  <c r="AC64" i="1"/>
  <c r="AJ64" i="1"/>
  <c r="AK64" i="1"/>
  <c r="AN64" i="1" s="1"/>
  <c r="B64" i="2" s="1"/>
  <c r="AL64" i="1"/>
  <c r="K64" i="2" s="1"/>
  <c r="AP64" i="2" s="1"/>
  <c r="AA64" i="1"/>
  <c r="AO49" i="2"/>
  <c r="T49" i="2"/>
  <c r="AH49" i="2"/>
  <c r="AK49" i="2" s="1"/>
  <c r="AG49" i="1"/>
  <c r="AO49" i="1" s="1"/>
  <c r="C49" i="2" s="1"/>
  <c r="Y49" i="1"/>
  <c r="L49" i="2" s="1"/>
  <c r="AF50" i="1"/>
  <c r="AA51" i="1"/>
  <c r="AQ51" i="1"/>
  <c r="AC51" i="1"/>
  <c r="AS51" i="1"/>
  <c r="H51" i="2" s="1"/>
  <c r="AT50" i="1"/>
  <c r="M50" i="2" s="1"/>
  <c r="AR50" i="1"/>
  <c r="D50" i="2" s="1"/>
  <c r="AT50" i="2" s="1"/>
  <c r="T52" i="1"/>
  <c r="AB52" i="1" s="1"/>
  <c r="Q51" i="1"/>
  <c r="W50" i="1"/>
  <c r="X50" i="1" s="1"/>
  <c r="G50" i="2" s="1"/>
  <c r="V52" i="1"/>
  <c r="AD52" i="1" s="1"/>
  <c r="K53" i="1"/>
  <c r="U52" i="1"/>
  <c r="S52" i="1"/>
  <c r="E66" i="1" a="1"/>
  <c r="D66" i="1" a="1"/>
  <c r="B66" i="1" a="1"/>
  <c r="F66" i="1" a="1"/>
  <c r="C66" i="1" a="1"/>
  <c r="AI64" i="2" l="1"/>
  <c r="C66" i="1"/>
  <c r="T66" i="1" s="1"/>
  <c r="AB66" i="1" s="1"/>
  <c r="D66" i="1"/>
  <c r="U66" i="1" s="1"/>
  <c r="E66" i="1"/>
  <c r="F66" i="1"/>
  <c r="AI66" i="1" s="1"/>
  <c r="B66" i="1"/>
  <c r="S66" i="1" s="1"/>
  <c r="A67" i="1"/>
  <c r="AC65" i="1"/>
  <c r="AA65" i="1"/>
  <c r="AK65" i="1"/>
  <c r="AN65" i="1" s="1"/>
  <c r="B65" i="2" s="1"/>
  <c r="AL65" i="1"/>
  <c r="K65" i="2" s="1"/>
  <c r="AI65" i="2" s="1"/>
  <c r="AJ65" i="1"/>
  <c r="AO50" i="2"/>
  <c r="AN49" i="2"/>
  <c r="P49" i="2"/>
  <c r="AS49" i="2"/>
  <c r="S49" i="2"/>
  <c r="AG49" i="2"/>
  <c r="AJ49" i="2" s="1"/>
  <c r="T50" i="2"/>
  <c r="AH50" i="2"/>
  <c r="AK50" i="2" s="1"/>
  <c r="AF51" i="1"/>
  <c r="AG50" i="1"/>
  <c r="AO50" i="1" s="1"/>
  <c r="C50" i="2" s="1"/>
  <c r="Y50" i="1"/>
  <c r="L50" i="2" s="1"/>
  <c r="AN50" i="2" s="1"/>
  <c r="AA52" i="1"/>
  <c r="AQ52" i="1"/>
  <c r="AC52" i="1"/>
  <c r="AS52" i="1"/>
  <c r="H52" i="2" s="1"/>
  <c r="AR51" i="1"/>
  <c r="D51" i="2" s="1"/>
  <c r="AT51" i="2" s="1"/>
  <c r="AT51" i="1"/>
  <c r="M51" i="2" s="1"/>
  <c r="AO51" i="2" s="1"/>
  <c r="U53" i="1"/>
  <c r="K54" i="1"/>
  <c r="V53" i="1"/>
  <c r="AD53" i="1" s="1"/>
  <c r="Q52" i="1"/>
  <c r="W51" i="1"/>
  <c r="X51" i="1" s="1"/>
  <c r="G51" i="2" s="1"/>
  <c r="S53" i="1"/>
  <c r="T53" i="1"/>
  <c r="AB53" i="1" s="1"/>
  <c r="F67" i="1" a="1"/>
  <c r="C67" i="1" a="1"/>
  <c r="B67" i="1" a="1"/>
  <c r="E67" i="1" a="1"/>
  <c r="D67" i="1" a="1"/>
  <c r="AP65" i="2" l="1"/>
  <c r="E67" i="1"/>
  <c r="B67" i="1"/>
  <c r="S67" i="1" s="1"/>
  <c r="C67" i="1"/>
  <c r="T67" i="1" s="1"/>
  <c r="AB67" i="1" s="1"/>
  <c r="D67" i="1"/>
  <c r="U67" i="1" s="1"/>
  <c r="F67" i="1"/>
  <c r="AI67" i="1" s="1"/>
  <c r="A68" i="1"/>
  <c r="AA66" i="1"/>
  <c r="AK66" i="1"/>
  <c r="AN66" i="1" s="1"/>
  <c r="B66" i="2" s="1"/>
  <c r="AL66" i="1"/>
  <c r="K66" i="2" s="1"/>
  <c r="AJ66" i="1"/>
  <c r="AC66" i="1"/>
  <c r="P50" i="2"/>
  <c r="AS50" i="2"/>
  <c r="S50" i="2"/>
  <c r="AG50" i="2"/>
  <c r="AJ50" i="2" s="1"/>
  <c r="T51" i="2"/>
  <c r="AH51" i="2"/>
  <c r="AK51" i="2" s="1"/>
  <c r="AF52" i="1"/>
  <c r="AG51" i="1"/>
  <c r="AO51" i="1" s="1"/>
  <c r="C51" i="2" s="1"/>
  <c r="Y51" i="1"/>
  <c r="L51" i="2" s="1"/>
  <c r="AC53" i="1"/>
  <c r="AS53" i="1"/>
  <c r="H53" i="2" s="1"/>
  <c r="AA53" i="1"/>
  <c r="AQ53" i="1"/>
  <c r="AT52" i="1"/>
  <c r="M52" i="2" s="1"/>
  <c r="AR52" i="1"/>
  <c r="D52" i="2" s="1"/>
  <c r="AT52" i="2" s="1"/>
  <c r="S54" i="1"/>
  <c r="Q53" i="1"/>
  <c r="W52" i="1"/>
  <c r="X52" i="1" s="1"/>
  <c r="G52" i="2" s="1"/>
  <c r="K55" i="1"/>
  <c r="V54" i="1"/>
  <c r="AD54" i="1" s="1"/>
  <c r="T54" i="1"/>
  <c r="AB54" i="1" s="1"/>
  <c r="U54" i="1"/>
  <c r="B68" i="1" a="1"/>
  <c r="F68" i="1" a="1"/>
  <c r="E68" i="1" a="1"/>
  <c r="D68" i="1" a="1"/>
  <c r="C68" i="1" a="1"/>
  <c r="AI66" i="2" l="1"/>
  <c r="AP66" i="2"/>
  <c r="F68" i="1"/>
  <c r="AI68" i="1" s="1"/>
  <c r="AK68" i="1" s="1"/>
  <c r="B68" i="1"/>
  <c r="S68" i="1" s="1"/>
  <c r="E68" i="1"/>
  <c r="C68" i="1"/>
  <c r="T68" i="1" s="1"/>
  <c r="AB68" i="1" s="1"/>
  <c r="D68" i="1"/>
  <c r="U68" i="1" s="1"/>
  <c r="A69" i="1"/>
  <c r="A70" i="1" s="1"/>
  <c r="AC67" i="1"/>
  <c r="AA67" i="1"/>
  <c r="AL67" i="1"/>
  <c r="K67" i="2" s="1"/>
  <c r="AJ67" i="1"/>
  <c r="AK67" i="1"/>
  <c r="AN67" i="1" s="1"/>
  <c r="B67" i="2" s="1"/>
  <c r="AN51" i="2"/>
  <c r="AO52" i="2"/>
  <c r="P51" i="2"/>
  <c r="AS51" i="2"/>
  <c r="S51" i="2"/>
  <c r="AG51" i="2"/>
  <c r="AJ51" i="2" s="1"/>
  <c r="T52" i="2"/>
  <c r="AH52" i="2"/>
  <c r="AK52" i="2" s="1"/>
  <c r="AF53" i="1"/>
  <c r="AG52" i="1"/>
  <c r="AO52" i="1" s="1"/>
  <c r="C52" i="2" s="1"/>
  <c r="Y52" i="1"/>
  <c r="L52" i="2" s="1"/>
  <c r="AN52" i="2" s="1"/>
  <c r="AA54" i="1"/>
  <c r="AQ54" i="1"/>
  <c r="AC54" i="1"/>
  <c r="AS54" i="1"/>
  <c r="H54" i="2" s="1"/>
  <c r="AT53" i="1"/>
  <c r="M53" i="2" s="1"/>
  <c r="AR53" i="1"/>
  <c r="D53" i="2" s="1"/>
  <c r="AT53" i="2" s="1"/>
  <c r="Q54" i="1"/>
  <c r="W53" i="1"/>
  <c r="X53" i="1" s="1"/>
  <c r="G53" i="2" s="1"/>
  <c r="U55" i="1"/>
  <c r="S55" i="1"/>
  <c r="T55" i="1"/>
  <c r="AB55" i="1" s="1"/>
  <c r="K56" i="1"/>
  <c r="V55" i="1"/>
  <c r="AD55" i="1" s="1"/>
  <c r="C69" i="1" a="1"/>
  <c r="F69" i="1" a="1"/>
  <c r="E69" i="1" a="1"/>
  <c r="B69" i="1" a="1"/>
  <c r="D69" i="1" a="1"/>
  <c r="AP67" i="2" l="1"/>
  <c r="AI67" i="2"/>
  <c r="D69" i="1"/>
  <c r="U69" i="1" s="1"/>
  <c r="B69" i="1"/>
  <c r="S69" i="1" s="1"/>
  <c r="AA69" i="1" s="1"/>
  <c r="C69" i="1"/>
  <c r="T69" i="1" s="1"/>
  <c r="AB69" i="1" s="1"/>
  <c r="E69" i="1"/>
  <c r="F69" i="1"/>
  <c r="AI69" i="1" s="1"/>
  <c r="AC68" i="1"/>
  <c r="AA68" i="1"/>
  <c r="AN68" i="1"/>
  <c r="B68" i="2" s="1"/>
  <c r="AJ68" i="1"/>
  <c r="AL68" i="1"/>
  <c r="K68" i="2" s="1"/>
  <c r="AO53" i="2"/>
  <c r="P52" i="2"/>
  <c r="AS52" i="2"/>
  <c r="S52" i="2"/>
  <c r="AG52" i="2"/>
  <c r="AJ52" i="2" s="1"/>
  <c r="T53" i="2"/>
  <c r="AH53" i="2"/>
  <c r="AK53" i="2" s="1"/>
  <c r="AG53" i="1"/>
  <c r="AO53" i="1" s="1"/>
  <c r="C53" i="2" s="1"/>
  <c r="Y53" i="1"/>
  <c r="L53" i="2" s="1"/>
  <c r="AN53" i="2" s="1"/>
  <c r="AF54" i="1"/>
  <c r="AA55" i="1"/>
  <c r="AQ55" i="1"/>
  <c r="AC55" i="1"/>
  <c r="AS55" i="1"/>
  <c r="H55" i="2" s="1"/>
  <c r="AR54" i="1"/>
  <c r="D54" i="2" s="1"/>
  <c r="AT54" i="2" s="1"/>
  <c r="AT54" i="1"/>
  <c r="M54" i="2" s="1"/>
  <c r="T56" i="1"/>
  <c r="AB56" i="1" s="1"/>
  <c r="S56" i="1"/>
  <c r="U56" i="1"/>
  <c r="K57" i="1"/>
  <c r="V56" i="1"/>
  <c r="AD56" i="1" s="1"/>
  <c r="Q55" i="1"/>
  <c r="W54" i="1"/>
  <c r="X54" i="1" s="1"/>
  <c r="G54" i="2" s="1"/>
  <c r="D70" i="1" a="1"/>
  <c r="C70" i="1" a="1"/>
  <c r="B70" i="1" a="1"/>
  <c r="E70" i="1" a="1"/>
  <c r="F70" i="1" a="1"/>
  <c r="AP68" i="2" l="1"/>
  <c r="AI68" i="2"/>
  <c r="AC69" i="1"/>
  <c r="F70" i="1"/>
  <c r="AI70" i="1" s="1"/>
  <c r="E70" i="1"/>
  <c r="B70" i="1"/>
  <c r="S70" i="1" s="1"/>
  <c r="AA70" i="1" s="1"/>
  <c r="C70" i="1"/>
  <c r="T70" i="1" s="1"/>
  <c r="AB70" i="1" s="1"/>
  <c r="D70" i="1"/>
  <c r="U70" i="1" s="1"/>
  <c r="A71" i="1"/>
  <c r="AJ69" i="1"/>
  <c r="AL69" i="1"/>
  <c r="K69" i="2" s="1"/>
  <c r="AK69" i="1"/>
  <c r="AN69" i="1" s="1"/>
  <c r="B69" i="2" s="1"/>
  <c r="AO54" i="2"/>
  <c r="P53" i="2"/>
  <c r="AS53" i="2"/>
  <c r="S53" i="2"/>
  <c r="AG53" i="2"/>
  <c r="AJ53" i="2" s="1"/>
  <c r="T54" i="2"/>
  <c r="AH54" i="2"/>
  <c r="AK54" i="2" s="1"/>
  <c r="AG54" i="1"/>
  <c r="AO54" i="1" s="1"/>
  <c r="C54" i="2" s="1"/>
  <c r="Y54" i="1"/>
  <c r="L54" i="2" s="1"/>
  <c r="AF55" i="1"/>
  <c r="AC56" i="1"/>
  <c r="AS56" i="1"/>
  <c r="H56" i="2" s="1"/>
  <c r="AR55" i="1"/>
  <c r="D55" i="2" s="1"/>
  <c r="AT55" i="2" s="1"/>
  <c r="AT55" i="1"/>
  <c r="M55" i="2" s="1"/>
  <c r="AA56" i="1"/>
  <c r="AQ56" i="1"/>
  <c r="S57" i="1"/>
  <c r="K58" i="1"/>
  <c r="V57" i="1"/>
  <c r="AD57" i="1" s="1"/>
  <c r="U57" i="1"/>
  <c r="Q56" i="1"/>
  <c r="W55" i="1"/>
  <c r="X55" i="1" s="1"/>
  <c r="G55" i="2" s="1"/>
  <c r="T57" i="1"/>
  <c r="AB57" i="1" s="1"/>
  <c r="F71" i="1" a="1"/>
  <c r="D71" i="1" a="1"/>
  <c r="B71" i="1" a="1"/>
  <c r="E71" i="1" a="1"/>
  <c r="C71" i="1" a="1"/>
  <c r="AP69" i="2" l="1"/>
  <c r="AI69" i="2"/>
  <c r="AC70" i="1"/>
  <c r="C71" i="1"/>
  <c r="T71" i="1" s="1"/>
  <c r="AB71" i="1" s="1"/>
  <c r="B71" i="1"/>
  <c r="S71" i="1" s="1"/>
  <c r="AA71" i="1" s="1"/>
  <c r="D71" i="1"/>
  <c r="U71" i="1" s="1"/>
  <c r="E71" i="1"/>
  <c r="F71" i="1"/>
  <c r="AI71" i="1" s="1"/>
  <c r="A72" i="1"/>
  <c r="AK70" i="1"/>
  <c r="AN70" i="1" s="1"/>
  <c r="B70" i="2" s="1"/>
  <c r="AL70" i="1"/>
  <c r="K70" i="2" s="1"/>
  <c r="AJ70" i="1"/>
  <c r="AN54" i="2"/>
  <c r="AO55" i="2"/>
  <c r="P54" i="2"/>
  <c r="AS54" i="2"/>
  <c r="S54" i="2"/>
  <c r="AG54" i="2"/>
  <c r="AJ54" i="2" s="1"/>
  <c r="T55" i="2"/>
  <c r="AH55" i="2"/>
  <c r="AK55" i="2" s="1"/>
  <c r="AF56" i="1"/>
  <c r="AG55" i="1"/>
  <c r="AO55" i="1" s="1"/>
  <c r="C55" i="2" s="1"/>
  <c r="Y55" i="1"/>
  <c r="L55" i="2" s="1"/>
  <c r="AN55" i="2" s="1"/>
  <c r="AQ57" i="1"/>
  <c r="AR57" i="1" s="1"/>
  <c r="D57" i="2" s="1"/>
  <c r="AT56" i="1"/>
  <c r="M56" i="2" s="1"/>
  <c r="AR56" i="1"/>
  <c r="D56" i="2" s="1"/>
  <c r="AT56" i="2" s="1"/>
  <c r="AC57" i="1"/>
  <c r="AS57" i="1"/>
  <c r="H57" i="2" s="1"/>
  <c r="AA57" i="1"/>
  <c r="Q57" i="1"/>
  <c r="W56" i="1"/>
  <c r="X56" i="1" s="1"/>
  <c r="G56" i="2" s="1"/>
  <c r="K59" i="1"/>
  <c r="V58" i="1"/>
  <c r="AD58" i="1" s="1"/>
  <c r="U59" i="1"/>
  <c r="U58" i="1"/>
  <c r="T59" i="1"/>
  <c r="T58" i="1"/>
  <c r="AB58" i="1" s="1"/>
  <c r="S58" i="1"/>
  <c r="C72" i="1" a="1"/>
  <c r="E72" i="1" a="1"/>
  <c r="B72" i="1" a="1"/>
  <c r="D72" i="1" a="1"/>
  <c r="F72" i="1" a="1"/>
  <c r="AC71" i="1" l="1"/>
  <c r="AI70" i="2"/>
  <c r="AP70" i="2"/>
  <c r="AO56" i="2"/>
  <c r="E72" i="1"/>
  <c r="F72" i="1"/>
  <c r="AI72" i="1" s="1"/>
  <c r="B72" i="1"/>
  <c r="S72" i="1" s="1"/>
  <c r="AA72" i="1" s="1"/>
  <c r="C72" i="1"/>
  <c r="T72" i="1" s="1"/>
  <c r="AB72" i="1" s="1"/>
  <c r="D72" i="1"/>
  <c r="U72" i="1" s="1"/>
  <c r="A73" i="1"/>
  <c r="A74" i="1" s="1"/>
  <c r="AL71" i="1"/>
  <c r="K71" i="2" s="1"/>
  <c r="AP71" i="2" s="1"/>
  <c r="AJ71" i="1"/>
  <c r="AK71" i="1"/>
  <c r="AN71" i="1" s="1"/>
  <c r="B71" i="2" s="1"/>
  <c r="V59" i="1"/>
  <c r="AD59" i="1" s="1"/>
  <c r="K60" i="1"/>
  <c r="AT57" i="2"/>
  <c r="P55" i="2"/>
  <c r="AS55" i="2"/>
  <c r="T56" i="2"/>
  <c r="AH56" i="2"/>
  <c r="AK56" i="2" s="1"/>
  <c r="S55" i="2"/>
  <c r="AG55" i="2"/>
  <c r="AJ55" i="2" s="1"/>
  <c r="AF57" i="1"/>
  <c r="AT57" i="1"/>
  <c r="M57" i="2" s="1"/>
  <c r="AG56" i="1"/>
  <c r="AO56" i="1" s="1"/>
  <c r="C56" i="2" s="1"/>
  <c r="Y56" i="1"/>
  <c r="L56" i="2" s="1"/>
  <c r="AQ58" i="1"/>
  <c r="AR58" i="1" s="1"/>
  <c r="D58" i="2" s="1"/>
  <c r="AT58" i="2" s="1"/>
  <c r="AB59" i="1"/>
  <c r="AC58" i="1"/>
  <c r="AS58" i="1"/>
  <c r="H58" i="2" s="1"/>
  <c r="AC59" i="1"/>
  <c r="AA58" i="1"/>
  <c r="Q58" i="1"/>
  <c r="W57" i="1"/>
  <c r="X57" i="1" s="1"/>
  <c r="G57" i="2" s="1"/>
  <c r="D73" i="1" a="1"/>
  <c r="F73" i="1" a="1"/>
  <c r="B73" i="1" a="1"/>
  <c r="E73" i="1" a="1"/>
  <c r="E74" i="1" a="1"/>
  <c r="B74" i="1" a="1"/>
  <c r="C73" i="1" a="1"/>
  <c r="C74" i="1" a="1"/>
  <c r="D74" i="1" a="1"/>
  <c r="F74" i="1" a="1"/>
  <c r="AC72" i="1" l="1"/>
  <c r="AI71" i="2"/>
  <c r="F74" i="1"/>
  <c r="AI74" i="1" s="1"/>
  <c r="D74" i="1"/>
  <c r="U74" i="1" s="1"/>
  <c r="B74" i="1"/>
  <c r="S74" i="1" s="1"/>
  <c r="C74" i="1"/>
  <c r="T74" i="1" s="1"/>
  <c r="AB74" i="1" s="1"/>
  <c r="E74" i="1"/>
  <c r="A75" i="1"/>
  <c r="AS59" i="1"/>
  <c r="H59" i="2" s="1"/>
  <c r="AQ59" i="1"/>
  <c r="AR59" i="1" s="1"/>
  <c r="D59" i="2" s="1"/>
  <c r="AT59" i="2" s="1"/>
  <c r="B73" i="1"/>
  <c r="S73" i="1" s="1"/>
  <c r="D73" i="1"/>
  <c r="U73" i="1" s="1"/>
  <c r="E73" i="1"/>
  <c r="F73" i="1"/>
  <c r="AI73" i="1" s="1"/>
  <c r="C73" i="1"/>
  <c r="T73" i="1" s="1"/>
  <c r="AB73" i="1" s="1"/>
  <c r="K61" i="1"/>
  <c r="V60" i="1"/>
  <c r="AL72" i="1"/>
  <c r="K72" i="2" s="1"/>
  <c r="AJ72" i="1"/>
  <c r="AK72" i="1"/>
  <c r="AN72" i="1" s="1"/>
  <c r="B72" i="2" s="1"/>
  <c r="AN56" i="2"/>
  <c r="AO57" i="2"/>
  <c r="P56" i="2"/>
  <c r="AS56" i="2"/>
  <c r="S56" i="2"/>
  <c r="AG56" i="2"/>
  <c r="AJ56" i="2" s="1"/>
  <c r="T57" i="2"/>
  <c r="AH57" i="2"/>
  <c r="AK57" i="2" s="1"/>
  <c r="AT58" i="1"/>
  <c r="M58" i="2" s="1"/>
  <c r="AG57" i="1"/>
  <c r="AO57" i="1" s="1"/>
  <c r="C57" i="2" s="1"/>
  <c r="Y57" i="1"/>
  <c r="L57" i="2" s="1"/>
  <c r="AF59" i="1"/>
  <c r="AF58" i="1"/>
  <c r="Q59" i="1"/>
  <c r="W58" i="1"/>
  <c r="X58" i="1" s="1"/>
  <c r="G58" i="2" s="1"/>
  <c r="D75" i="1" a="1"/>
  <c r="F75" i="1" a="1"/>
  <c r="C75" i="1" a="1"/>
  <c r="E75" i="1" a="1"/>
  <c r="B75" i="1" a="1"/>
  <c r="AL73" i="1" l="1"/>
  <c r="K73" i="2" s="1"/>
  <c r="AK73" i="1"/>
  <c r="AN73" i="1" s="1"/>
  <c r="B73" i="2" s="1"/>
  <c r="AA73" i="1"/>
  <c r="AN57" i="2"/>
  <c r="AO58" i="2"/>
  <c r="AA74" i="1"/>
  <c r="AC73" i="1"/>
  <c r="AC74" i="1"/>
  <c r="AI72" i="2"/>
  <c r="AL74" i="1"/>
  <c r="K74" i="2" s="1"/>
  <c r="AP74" i="2" s="1"/>
  <c r="AK74" i="1"/>
  <c r="AN74" i="1" s="1"/>
  <c r="B74" i="2" s="1"/>
  <c r="AT59" i="1"/>
  <c r="M59" i="2" s="1"/>
  <c r="AC23" i="2" s="1"/>
  <c r="AP72" i="2"/>
  <c r="B75" i="1"/>
  <c r="S75" i="1" s="1"/>
  <c r="F75" i="1"/>
  <c r="AI75" i="1" s="1"/>
  <c r="D75" i="1"/>
  <c r="U75" i="1" s="1"/>
  <c r="E75" i="1"/>
  <c r="C75" i="1"/>
  <c r="T75" i="1" s="1"/>
  <c r="AB75" i="1" s="1"/>
  <c r="A76" i="1"/>
  <c r="AD60" i="1"/>
  <c r="AF60" i="1" s="1"/>
  <c r="AQ60" i="1"/>
  <c r="AS60" i="1"/>
  <c r="H60" i="2" s="1"/>
  <c r="W59" i="1"/>
  <c r="X59" i="1" s="1"/>
  <c r="G59" i="2" s="1"/>
  <c r="Q60" i="1"/>
  <c r="K62" i="1"/>
  <c r="V61" i="1"/>
  <c r="P57" i="2"/>
  <c r="AS57" i="2"/>
  <c r="S57" i="2"/>
  <c r="AG57" i="2"/>
  <c r="AJ57" i="2" s="1"/>
  <c r="T58" i="2"/>
  <c r="AH58" i="2"/>
  <c r="AG58" i="1"/>
  <c r="AO58" i="1" s="1"/>
  <c r="C58" i="2" s="1"/>
  <c r="Y58" i="1"/>
  <c r="L58" i="2" s="1"/>
  <c r="E76" i="1" a="1"/>
  <c r="D76" i="1" a="1"/>
  <c r="C76" i="1" a="1"/>
  <c r="B76" i="1" a="1"/>
  <c r="F76" i="1" a="1"/>
  <c r="AC30" i="2" l="1"/>
  <c r="AC28" i="2"/>
  <c r="AC22" i="2"/>
  <c r="AC9" i="2"/>
  <c r="AC50" i="2"/>
  <c r="AC54" i="2"/>
  <c r="AC45" i="2"/>
  <c r="AC51" i="2"/>
  <c r="AC43" i="2"/>
  <c r="AC10" i="2"/>
  <c r="AC40" i="2"/>
  <c r="AC11" i="2"/>
  <c r="AC16" i="2"/>
  <c r="AC38" i="2"/>
  <c r="AC52" i="2"/>
  <c r="AC12" i="2"/>
  <c r="AC37" i="2"/>
  <c r="AC55" i="2"/>
  <c r="AC59" i="2"/>
  <c r="AC33" i="2"/>
  <c r="AC75" i="1"/>
  <c r="AC36" i="2"/>
  <c r="AA75" i="1"/>
  <c r="AK75" i="1"/>
  <c r="AN75" i="1" s="1"/>
  <c r="B75" i="2" s="1"/>
  <c r="AL75" i="1"/>
  <c r="K75" i="2" s="1"/>
  <c r="AP75" i="2" s="1"/>
  <c r="AC44" i="2"/>
  <c r="AC21" i="2"/>
  <c r="AC27" i="2"/>
  <c r="AC49" i="2"/>
  <c r="AC7" i="2"/>
  <c r="AC53" i="2"/>
  <c r="AC42" i="2"/>
  <c r="AC34" i="2"/>
  <c r="AC29" i="2"/>
  <c r="AC48" i="2"/>
  <c r="AC24" i="2"/>
  <c r="AC57" i="2"/>
  <c r="AC14" i="2"/>
  <c r="AC41" i="2"/>
  <c r="AC58" i="2"/>
  <c r="T59" i="2"/>
  <c r="AC31" i="2"/>
  <c r="AC6" i="2"/>
  <c r="AH59" i="2"/>
  <c r="AK59" i="2" s="1"/>
  <c r="AI74" i="2"/>
  <c r="AC74" i="2"/>
  <c r="AC68" i="2"/>
  <c r="AC70" i="2"/>
  <c r="AC63" i="2"/>
  <c r="AC73" i="2"/>
  <c r="AC78" i="2"/>
  <c r="AC71" i="2"/>
  <c r="AC81" i="2"/>
  <c r="AC72" i="2"/>
  <c r="AC61" i="2"/>
  <c r="AC65" i="2"/>
  <c r="AC64" i="2"/>
  <c r="AC77" i="2"/>
  <c r="AC66" i="2"/>
  <c r="AC60" i="2"/>
  <c r="AC69" i="2"/>
  <c r="AC76" i="2"/>
  <c r="AC83" i="2"/>
  <c r="AC80" i="2"/>
  <c r="AC62" i="2"/>
  <c r="AC75" i="2"/>
  <c r="AC84" i="2"/>
  <c r="AC82" i="2"/>
  <c r="AC67" i="2"/>
  <c r="AC86" i="2"/>
  <c r="AC85" i="2"/>
  <c r="AC79" i="2"/>
  <c r="AC32" i="2"/>
  <c r="AC5" i="2"/>
  <c r="AC19" i="2"/>
  <c r="AC8" i="2"/>
  <c r="AO59" i="2"/>
  <c r="AI73" i="2"/>
  <c r="AC47" i="2"/>
  <c r="AC39" i="2"/>
  <c r="AC18" i="2"/>
  <c r="AC25" i="2"/>
  <c r="AC15" i="2"/>
  <c r="AC46" i="2"/>
  <c r="AC35" i="2"/>
  <c r="AC20" i="2"/>
  <c r="AC26" i="2"/>
  <c r="AC13" i="2"/>
  <c r="AC17" i="2"/>
  <c r="AC56" i="2"/>
  <c r="AK58" i="2"/>
  <c r="AP73" i="2"/>
  <c r="E76" i="1"/>
  <c r="B76" i="1"/>
  <c r="S76" i="1" s="1"/>
  <c r="F76" i="1"/>
  <c r="AI76" i="1" s="1"/>
  <c r="D76" i="1"/>
  <c r="U76" i="1" s="1"/>
  <c r="C76" i="1"/>
  <c r="T76" i="1" s="1"/>
  <c r="AB76" i="1" s="1"/>
  <c r="A77" i="1"/>
  <c r="Y59" i="1"/>
  <c r="L59" i="2" s="1"/>
  <c r="AG59" i="1"/>
  <c r="AO59" i="1" s="1"/>
  <c r="C59" i="2" s="1"/>
  <c r="P59" i="2" s="1"/>
  <c r="AD61" i="1"/>
  <c r="AF61" i="1" s="1"/>
  <c r="AS61" i="1"/>
  <c r="H61" i="2" s="1"/>
  <c r="AQ61" i="1"/>
  <c r="V62" i="1"/>
  <c r="K63" i="1"/>
  <c r="AT60" i="1"/>
  <c r="M60" i="2" s="1"/>
  <c r="AO60" i="2" s="1"/>
  <c r="AR60" i="1"/>
  <c r="D60" i="2" s="1"/>
  <c r="AT60" i="2" s="1"/>
  <c r="W60" i="1"/>
  <c r="X60" i="1" s="1"/>
  <c r="G60" i="2" s="1"/>
  <c r="Q61" i="1"/>
  <c r="AN58" i="2"/>
  <c r="P58" i="2"/>
  <c r="AS58" i="2"/>
  <c r="S58" i="2"/>
  <c r="AG58" i="2"/>
  <c r="AJ58" i="2" s="1"/>
  <c r="D77" i="1" a="1"/>
  <c r="F77" i="1" a="1"/>
  <c r="E77" i="1" a="1"/>
  <c r="C77" i="1" a="1"/>
  <c r="B77" i="1" a="1"/>
  <c r="AB8" i="2" l="1"/>
  <c r="AB72" i="2"/>
  <c r="AB60" i="2"/>
  <c r="AB82" i="2"/>
  <c r="AB61" i="2"/>
  <c r="AB77" i="2"/>
  <c r="AB64" i="2"/>
  <c r="AB65" i="2"/>
  <c r="AB76" i="2"/>
  <c r="AB75" i="2"/>
  <c r="AB79" i="2"/>
  <c r="AB83" i="2"/>
  <c r="AB84" i="2"/>
  <c r="AB74" i="2"/>
  <c r="AB85" i="2"/>
  <c r="AB66" i="2"/>
  <c r="AB63" i="2"/>
  <c r="AB71" i="2"/>
  <c r="AB80" i="2"/>
  <c r="AB73" i="2"/>
  <c r="AB81" i="2"/>
  <c r="AB68" i="2"/>
  <c r="AB78" i="2"/>
  <c r="AB69" i="2"/>
  <c r="AB62" i="2"/>
  <c r="AB70" i="2"/>
  <c r="AB67" i="2"/>
  <c r="AB86" i="2"/>
  <c r="T60" i="2"/>
  <c r="AH60" i="2"/>
  <c r="AC76" i="1"/>
  <c r="AI75" i="2"/>
  <c r="AL76" i="1"/>
  <c r="K76" i="2" s="1"/>
  <c r="AK76" i="1"/>
  <c r="AN76" i="1" s="1"/>
  <c r="B76" i="2" s="1"/>
  <c r="AA76" i="1"/>
  <c r="D77" i="1"/>
  <c r="U77" i="1" s="1"/>
  <c r="E77" i="1"/>
  <c r="B77" i="1"/>
  <c r="S77" i="1" s="1"/>
  <c r="F77" i="1"/>
  <c r="AI77" i="1" s="1"/>
  <c r="C77" i="1"/>
  <c r="T77" i="1" s="1"/>
  <c r="AB77" i="1" s="1"/>
  <c r="A78" i="1"/>
  <c r="AB43" i="2"/>
  <c r="AB31" i="2"/>
  <c r="AB17" i="2"/>
  <c r="AB15" i="2"/>
  <c r="AB50" i="2"/>
  <c r="AB42" i="2"/>
  <c r="AB54" i="2"/>
  <c r="AB5" i="2"/>
  <c r="AB14" i="2"/>
  <c r="AB40" i="2"/>
  <c r="AB12" i="2"/>
  <c r="AB35" i="2"/>
  <c r="AB33" i="2"/>
  <c r="AB56" i="2"/>
  <c r="AB57" i="2"/>
  <c r="AN59" i="2"/>
  <c r="S59" i="2"/>
  <c r="AB34" i="2"/>
  <c r="AB22" i="2"/>
  <c r="AB29" i="2"/>
  <c r="AB11" i="2"/>
  <c r="AG59" i="2"/>
  <c r="AJ59" i="2" s="1"/>
  <c r="AB41" i="2"/>
  <c r="AB19" i="2"/>
  <c r="AB27" i="2"/>
  <c r="AB28" i="2"/>
  <c r="AB7" i="2"/>
  <c r="AB49" i="2"/>
  <c r="AB46" i="2"/>
  <c r="AB32" i="2"/>
  <c r="AB20" i="2"/>
  <c r="AB55" i="2"/>
  <c r="AB37" i="2"/>
  <c r="AB21" i="2"/>
  <c r="AB51" i="2"/>
  <c r="AB9" i="2"/>
  <c r="AB53" i="2"/>
  <c r="AB47" i="2"/>
  <c r="AB39" i="2"/>
  <c r="AB48" i="2"/>
  <c r="AB18" i="2"/>
  <c r="AB10" i="2"/>
  <c r="AB6" i="2"/>
  <c r="AB59" i="2"/>
  <c r="AB45" i="2"/>
  <c r="AB36" i="2"/>
  <c r="AB23" i="2"/>
  <c r="AB24" i="2"/>
  <c r="AB25" i="2"/>
  <c r="AB44" i="2"/>
  <c r="AB38" i="2"/>
  <c r="AB26" i="2"/>
  <c r="AB30" i="2"/>
  <c r="AB16" i="2"/>
  <c r="AB52" i="2"/>
  <c r="AB58" i="2"/>
  <c r="AS59" i="2"/>
  <c r="AB13" i="2"/>
  <c r="W61" i="1"/>
  <c r="X61" i="1" s="1"/>
  <c r="G61" i="2" s="1"/>
  <c r="Q62" i="1"/>
  <c r="AD62" i="1"/>
  <c r="AF62" i="1" s="1"/>
  <c r="AQ62" i="1"/>
  <c r="AS62" i="1"/>
  <c r="H62" i="2" s="1"/>
  <c r="AR61" i="1"/>
  <c r="D61" i="2" s="1"/>
  <c r="AT61" i="2" s="1"/>
  <c r="AT61" i="1"/>
  <c r="M61" i="2" s="1"/>
  <c r="AO61" i="2" s="1"/>
  <c r="Y60" i="1"/>
  <c r="L60" i="2" s="1"/>
  <c r="AG60" i="1"/>
  <c r="AO60" i="1" s="1"/>
  <c r="C60" i="2" s="1"/>
  <c r="V63" i="1"/>
  <c r="K64" i="1"/>
  <c r="F78" i="1" a="1"/>
  <c r="E78" i="1" a="1"/>
  <c r="C78" i="1" a="1"/>
  <c r="D78" i="1" a="1"/>
  <c r="B78" i="1" a="1"/>
  <c r="AC77" i="1" l="1"/>
  <c r="T61" i="2"/>
  <c r="AH61" i="2"/>
  <c r="S60" i="2"/>
  <c r="AG60" i="2"/>
  <c r="AJ60" i="2" s="1"/>
  <c r="AN60" i="2"/>
  <c r="P60" i="2"/>
  <c r="AS60" i="2"/>
  <c r="AK77" i="1"/>
  <c r="AN77" i="1" s="1"/>
  <c r="B77" i="2" s="1"/>
  <c r="AL77" i="1"/>
  <c r="K77" i="2" s="1"/>
  <c r="AA77" i="1"/>
  <c r="AI76" i="2"/>
  <c r="AP76" i="2"/>
  <c r="AK60" i="2"/>
  <c r="C78" i="1"/>
  <c r="T78" i="1" s="1"/>
  <c r="AB78" i="1" s="1"/>
  <c r="D78" i="1"/>
  <c r="U78" i="1" s="1"/>
  <c r="B78" i="1"/>
  <c r="S78" i="1" s="1"/>
  <c r="F78" i="1"/>
  <c r="AI78" i="1" s="1"/>
  <c r="E78" i="1"/>
  <c r="A79" i="1"/>
  <c r="AD63" i="1"/>
  <c r="AF63" i="1" s="1"/>
  <c r="AS63" i="1"/>
  <c r="H63" i="2" s="1"/>
  <c r="AQ63" i="1"/>
  <c r="V64" i="1"/>
  <c r="K65" i="1"/>
  <c r="W62" i="1"/>
  <c r="X62" i="1" s="1"/>
  <c r="G62" i="2" s="1"/>
  <c r="Q63" i="1"/>
  <c r="Y61" i="1"/>
  <c r="L61" i="2" s="1"/>
  <c r="AN61" i="2" s="1"/>
  <c r="AG61" i="1"/>
  <c r="AO61" i="1" s="1"/>
  <c r="C61" i="2" s="1"/>
  <c r="AT62" i="1"/>
  <c r="M62" i="2" s="1"/>
  <c r="AR62" i="1"/>
  <c r="D62" i="2" s="1"/>
  <c r="AT62" i="2" s="1"/>
  <c r="D79" i="1" a="1"/>
  <c r="B79" i="1" a="1"/>
  <c r="F79" i="1" a="1"/>
  <c r="E79" i="1" a="1"/>
  <c r="C79" i="1" a="1"/>
  <c r="AC78" i="1" l="1"/>
  <c r="AK61" i="2"/>
  <c r="S61" i="2"/>
  <c r="AG61" i="2"/>
  <c r="AJ61" i="2" s="1"/>
  <c r="T62" i="2"/>
  <c r="AH62" i="2"/>
  <c r="AK78" i="1"/>
  <c r="AN78" i="1" s="1"/>
  <c r="B78" i="2" s="1"/>
  <c r="AL78" i="1"/>
  <c r="K78" i="2" s="1"/>
  <c r="P61" i="2"/>
  <c r="AS61" i="2"/>
  <c r="AI77" i="2"/>
  <c r="AA78" i="1"/>
  <c r="AP77" i="2"/>
  <c r="AO62" i="2"/>
  <c r="B79" i="1"/>
  <c r="S79" i="1" s="1"/>
  <c r="D79" i="1"/>
  <c r="U79" i="1" s="1"/>
  <c r="C79" i="1"/>
  <c r="T79" i="1" s="1"/>
  <c r="AB79" i="1" s="1"/>
  <c r="E79" i="1"/>
  <c r="F79" i="1"/>
  <c r="AI79" i="1" s="1"/>
  <c r="A80" i="1"/>
  <c r="W63" i="1"/>
  <c r="X63" i="1" s="1"/>
  <c r="G63" i="2" s="1"/>
  <c r="Q64" i="1"/>
  <c r="K66" i="1"/>
  <c r="V65" i="1"/>
  <c r="AD64" i="1"/>
  <c r="AF64" i="1" s="1"/>
  <c r="AQ64" i="1"/>
  <c r="AS64" i="1"/>
  <c r="H64" i="2" s="1"/>
  <c r="AG62" i="1"/>
  <c r="AO62" i="1" s="1"/>
  <c r="C62" i="2" s="1"/>
  <c r="Y62" i="1"/>
  <c r="L62" i="2" s="1"/>
  <c r="AT63" i="1"/>
  <c r="M63" i="2" s="1"/>
  <c r="AR63" i="1"/>
  <c r="D63" i="2" s="1"/>
  <c r="AT63" i="2" s="1"/>
  <c r="C80" i="1" a="1"/>
  <c r="F80" i="1" a="1"/>
  <c r="E80" i="1" a="1"/>
  <c r="B80" i="1" a="1"/>
  <c r="D80" i="1" a="1"/>
  <c r="AK62" i="2" l="1"/>
  <c r="AC79" i="1"/>
  <c r="T63" i="2"/>
  <c r="AH63" i="2"/>
  <c r="P62" i="2"/>
  <c r="AS62" i="2"/>
  <c r="AI78" i="2"/>
  <c r="AP78" i="2"/>
  <c r="AA79" i="1"/>
  <c r="AO63" i="2"/>
  <c r="S62" i="2"/>
  <c r="AG62" i="2"/>
  <c r="AJ62" i="2" s="1"/>
  <c r="AN62" i="2"/>
  <c r="AK79" i="1"/>
  <c r="AN79" i="1" s="1"/>
  <c r="B79" i="2" s="1"/>
  <c r="AL79" i="1"/>
  <c r="K79" i="2" s="1"/>
  <c r="C80" i="1"/>
  <c r="T80" i="1" s="1"/>
  <c r="AB80" i="1" s="1"/>
  <c r="B80" i="1"/>
  <c r="S80" i="1" s="1"/>
  <c r="F80" i="1"/>
  <c r="AI80" i="1" s="1"/>
  <c r="D80" i="1"/>
  <c r="U80" i="1" s="1"/>
  <c r="E80" i="1"/>
  <c r="A81" i="1"/>
  <c r="W64" i="1"/>
  <c r="X64" i="1" s="1"/>
  <c r="G64" i="2" s="1"/>
  <c r="Q65" i="1"/>
  <c r="AG63" i="1"/>
  <c r="AO63" i="1" s="1"/>
  <c r="C63" i="2" s="1"/>
  <c r="Y63" i="1"/>
  <c r="L63" i="2" s="1"/>
  <c r="AN63" i="2" s="1"/>
  <c r="AT64" i="1"/>
  <c r="M64" i="2" s="1"/>
  <c r="AO64" i="2" s="1"/>
  <c r="AR64" i="1"/>
  <c r="D64" i="2" s="1"/>
  <c r="AT64" i="2" s="1"/>
  <c r="AD65" i="1"/>
  <c r="AF65" i="1" s="1"/>
  <c r="AQ65" i="1"/>
  <c r="AS65" i="1"/>
  <c r="H65" i="2" s="1"/>
  <c r="V66" i="1"/>
  <c r="K67" i="1"/>
  <c r="C81" i="1" a="1"/>
  <c r="E81" i="1" a="1"/>
  <c r="F81" i="1" a="1"/>
  <c r="B81" i="1" a="1"/>
  <c r="D81" i="1" a="1"/>
  <c r="AC80" i="1" l="1"/>
  <c r="T64" i="2"/>
  <c r="AH64" i="2"/>
  <c r="S63" i="2"/>
  <c r="AG63" i="2"/>
  <c r="AJ63" i="2" s="1"/>
  <c r="AA80" i="1"/>
  <c r="P63" i="2"/>
  <c r="AS63" i="2"/>
  <c r="AI79" i="2"/>
  <c r="AP79" i="2"/>
  <c r="AK63" i="2"/>
  <c r="AK80" i="1"/>
  <c r="AN80" i="1" s="1"/>
  <c r="B80" i="2" s="1"/>
  <c r="AL80" i="1"/>
  <c r="K80" i="2" s="1"/>
  <c r="B81" i="1"/>
  <c r="S81" i="1" s="1"/>
  <c r="F81" i="1"/>
  <c r="AI81" i="1" s="1"/>
  <c r="E81" i="1"/>
  <c r="C81" i="1"/>
  <c r="T81" i="1" s="1"/>
  <c r="AB81" i="1" s="1"/>
  <c r="D81" i="1"/>
  <c r="U81" i="1" s="1"/>
  <c r="A82" i="1"/>
  <c r="W65" i="1"/>
  <c r="X65" i="1" s="1"/>
  <c r="G65" i="2" s="1"/>
  <c r="Q66" i="1"/>
  <c r="AT65" i="1"/>
  <c r="M65" i="2" s="1"/>
  <c r="AR65" i="1"/>
  <c r="D65" i="2" s="1"/>
  <c r="AT65" i="2" s="1"/>
  <c r="AD66" i="1"/>
  <c r="AF66" i="1" s="1"/>
  <c r="AQ66" i="1"/>
  <c r="AR66" i="1" s="1"/>
  <c r="D66" i="2" s="1"/>
  <c r="AS66" i="1"/>
  <c r="H66" i="2" s="1"/>
  <c r="AG64" i="1"/>
  <c r="AO64" i="1" s="1"/>
  <c r="C64" i="2" s="1"/>
  <c r="Y64" i="1"/>
  <c r="L64" i="2" s="1"/>
  <c r="AN64" i="2" s="1"/>
  <c r="V67" i="1"/>
  <c r="K68" i="1"/>
  <c r="D82" i="1" a="1"/>
  <c r="B82" i="1" a="1"/>
  <c r="C82" i="1" a="1"/>
  <c r="E82" i="1" a="1"/>
  <c r="F82" i="1" a="1"/>
  <c r="AT66" i="2" l="1"/>
  <c r="P64" i="2"/>
  <c r="AS64" i="2"/>
  <c r="AK64" i="2"/>
  <c r="T65" i="2"/>
  <c r="AH65" i="2"/>
  <c r="AO65" i="2"/>
  <c r="AA81" i="1"/>
  <c r="AC81" i="1"/>
  <c r="AL81" i="1"/>
  <c r="K81" i="2" s="1"/>
  <c r="AK81" i="1"/>
  <c r="AN81" i="1" s="1"/>
  <c r="B81" i="2" s="1"/>
  <c r="S64" i="2"/>
  <c r="AG64" i="2"/>
  <c r="AJ64" i="2" s="1"/>
  <c r="AI80" i="2"/>
  <c r="AP80" i="2"/>
  <c r="E82" i="1"/>
  <c r="D82" i="1"/>
  <c r="U82" i="1" s="1"/>
  <c r="B82" i="1"/>
  <c r="S82" i="1" s="1"/>
  <c r="F82" i="1"/>
  <c r="AI82" i="1" s="1"/>
  <c r="C82" i="1"/>
  <c r="T82" i="1" s="1"/>
  <c r="AB82" i="1" s="1"/>
  <c r="A83" i="1"/>
  <c r="K69" i="1"/>
  <c r="V68" i="1"/>
  <c r="AD67" i="1"/>
  <c r="AF67" i="1" s="1"/>
  <c r="AQ67" i="1"/>
  <c r="AS67" i="1"/>
  <c r="H67" i="2" s="1"/>
  <c r="W66" i="1"/>
  <c r="X66" i="1" s="1"/>
  <c r="Q67" i="1"/>
  <c r="AT66" i="1"/>
  <c r="M66" i="2" s="1"/>
  <c r="AG65" i="1"/>
  <c r="AO65" i="1" s="1"/>
  <c r="C65" i="2" s="1"/>
  <c r="Y65" i="1"/>
  <c r="L65" i="2" s="1"/>
  <c r="B83" i="1" a="1"/>
  <c r="E83" i="1" a="1"/>
  <c r="F83" i="1" a="1"/>
  <c r="D83" i="1" a="1"/>
  <c r="C83" i="1" a="1"/>
  <c r="AA82" i="1" l="1"/>
  <c r="AK82" i="1"/>
  <c r="AN82" i="1" s="1"/>
  <c r="B82" i="2" s="1"/>
  <c r="AL82" i="1"/>
  <c r="K82" i="2" s="1"/>
  <c r="AP82" i="2" s="1"/>
  <c r="AC82" i="1"/>
  <c r="P65" i="2"/>
  <c r="AS65" i="2"/>
  <c r="AI81" i="2"/>
  <c r="AP81" i="2"/>
  <c r="AG66" i="1"/>
  <c r="AO66" i="1" s="1"/>
  <c r="C66" i="2" s="1"/>
  <c r="G66" i="2"/>
  <c r="S65" i="2"/>
  <c r="AG65" i="2"/>
  <c r="AJ65" i="2" s="1"/>
  <c r="AN65" i="2"/>
  <c r="T66" i="2"/>
  <c r="AH66" i="2"/>
  <c r="AO66" i="2"/>
  <c r="AK65" i="2"/>
  <c r="D83" i="1"/>
  <c r="U83" i="1" s="1"/>
  <c r="C83" i="1"/>
  <c r="T83" i="1" s="1"/>
  <c r="AB83" i="1" s="1"/>
  <c r="E83" i="1"/>
  <c r="B83" i="1"/>
  <c r="S83" i="1" s="1"/>
  <c r="F83" i="1"/>
  <c r="AI83" i="1" s="1"/>
  <c r="A84" i="1"/>
  <c r="Y66" i="1"/>
  <c r="L66" i="2" s="1"/>
  <c r="AT67" i="1"/>
  <c r="M67" i="2" s="1"/>
  <c r="AO67" i="2" s="1"/>
  <c r="AR67" i="1"/>
  <c r="D67" i="2" s="1"/>
  <c r="AT67" i="2" s="1"/>
  <c r="W67" i="1"/>
  <c r="X67" i="1" s="1"/>
  <c r="G67" i="2" s="1"/>
  <c r="Q68" i="1"/>
  <c r="W68" i="1" s="1"/>
  <c r="AD68" i="1"/>
  <c r="AF68" i="1" s="1"/>
  <c r="AS68" i="1"/>
  <c r="H68" i="2" s="1"/>
  <c r="AQ68" i="1"/>
  <c r="K70" i="1"/>
  <c r="V69" i="1"/>
  <c r="AD69" i="1" s="1"/>
  <c r="AF69" i="1" s="1"/>
  <c r="E84" i="1" a="1"/>
  <c r="C84" i="1" a="1"/>
  <c r="B84" i="1" a="1"/>
  <c r="D84" i="1" a="1"/>
  <c r="F84" i="1" a="1"/>
  <c r="AL83" i="1" l="1"/>
  <c r="K83" i="2" s="1"/>
  <c r="AI83" i="2" s="1"/>
  <c r="AK83" i="1"/>
  <c r="AN83" i="1" s="1"/>
  <c r="B83" i="2" s="1"/>
  <c r="AA83" i="1"/>
  <c r="AI82" i="2"/>
  <c r="AK66" i="2"/>
  <c r="AC83" i="1"/>
  <c r="AH67" i="2"/>
  <c r="T67" i="2"/>
  <c r="S66" i="2"/>
  <c r="AG66" i="2"/>
  <c r="AJ66" i="2" s="1"/>
  <c r="AS66" i="2"/>
  <c r="P66" i="2"/>
  <c r="AN66" i="2"/>
  <c r="B84" i="1"/>
  <c r="S84" i="1" s="1"/>
  <c r="C84" i="1"/>
  <c r="T84" i="1" s="1"/>
  <c r="AB84" i="1" s="1"/>
  <c r="F84" i="1"/>
  <c r="AI84" i="1" s="1"/>
  <c r="D84" i="1"/>
  <c r="U84" i="1" s="1"/>
  <c r="E84" i="1"/>
  <c r="A85" i="1"/>
  <c r="AQ69" i="1"/>
  <c r="AS69" i="1"/>
  <c r="H69" i="2" s="1"/>
  <c r="V70" i="1"/>
  <c r="AD70" i="1" s="1"/>
  <c r="AF70" i="1" s="1"/>
  <c r="K71" i="1"/>
  <c r="AT68" i="1"/>
  <c r="M68" i="2" s="1"/>
  <c r="AR68" i="1"/>
  <c r="D68" i="2" s="1"/>
  <c r="AT68" i="2" s="1"/>
  <c r="X68" i="1"/>
  <c r="G68" i="2" s="1"/>
  <c r="Q69" i="1"/>
  <c r="Y67" i="1"/>
  <c r="L67" i="2" s="1"/>
  <c r="AG67" i="1"/>
  <c r="AO67" i="1" s="1"/>
  <c r="C67" i="2" s="1"/>
  <c r="D85" i="1" a="1"/>
  <c r="F85" i="1" a="1"/>
  <c r="E85" i="1" a="1"/>
  <c r="B85" i="1" a="1"/>
  <c r="C85" i="1" a="1"/>
  <c r="AL84" i="1" l="1"/>
  <c r="K84" i="2" s="1"/>
  <c r="AI84" i="2" s="1"/>
  <c r="AK84" i="1"/>
  <c r="AN84" i="1" s="1"/>
  <c r="B84" i="2" s="1"/>
  <c r="AA84" i="1"/>
  <c r="P67" i="2"/>
  <c r="AS67" i="2"/>
  <c r="AK67" i="2"/>
  <c r="T68" i="2"/>
  <c r="AH68" i="2"/>
  <c r="AO68" i="2"/>
  <c r="AG67" i="2"/>
  <c r="AJ67" i="2" s="1"/>
  <c r="S67" i="2"/>
  <c r="AN67" i="2"/>
  <c r="AC84" i="1"/>
  <c r="AP83" i="2"/>
  <c r="B85" i="1"/>
  <c r="S85" i="1" s="1"/>
  <c r="F85" i="1"/>
  <c r="AI85" i="1" s="1"/>
  <c r="E85" i="1"/>
  <c r="C85" i="1"/>
  <c r="T85" i="1" s="1"/>
  <c r="AB85" i="1" s="1"/>
  <c r="D85" i="1"/>
  <c r="U85" i="1" s="1"/>
  <c r="A86" i="1"/>
  <c r="AQ70" i="1"/>
  <c r="AR70" i="1" s="1"/>
  <c r="D70" i="2" s="1"/>
  <c r="AS70" i="1"/>
  <c r="H70" i="2" s="1"/>
  <c r="V71" i="1"/>
  <c r="AD71" i="1" s="1"/>
  <c r="AF71" i="1" s="1"/>
  <c r="K72" i="1"/>
  <c r="AT69" i="1"/>
  <c r="M69" i="2" s="1"/>
  <c r="AO69" i="2" s="1"/>
  <c r="AR69" i="1"/>
  <c r="D69" i="2" s="1"/>
  <c r="AT69" i="2" s="1"/>
  <c r="W69" i="1"/>
  <c r="X69" i="1" s="1"/>
  <c r="G69" i="2" s="1"/>
  <c r="Q70" i="1"/>
  <c r="AG68" i="1"/>
  <c r="AO68" i="1" s="1"/>
  <c r="C68" i="2" s="1"/>
  <c r="Y68" i="1"/>
  <c r="L68" i="2" s="1"/>
  <c r="C86" i="1" a="1"/>
  <c r="F86" i="1" a="1"/>
  <c r="B86" i="1" a="1"/>
  <c r="D86" i="1" a="1"/>
  <c r="E86" i="1" a="1"/>
  <c r="AT70" i="2" l="1"/>
  <c r="S68" i="2"/>
  <c r="AG68" i="2"/>
  <c r="AJ68" i="2" s="1"/>
  <c r="AN68" i="2"/>
  <c r="AA85" i="1"/>
  <c r="P68" i="2"/>
  <c r="AS68" i="2"/>
  <c r="AT70" i="1"/>
  <c r="M70" i="2" s="1"/>
  <c r="AO70" i="2" s="1"/>
  <c r="AC85" i="1"/>
  <c r="T69" i="2"/>
  <c r="AH69" i="2"/>
  <c r="AK68" i="2"/>
  <c r="AP84" i="2"/>
  <c r="AL85" i="1"/>
  <c r="K85" i="2" s="1"/>
  <c r="AK85" i="1"/>
  <c r="AN85" i="1" s="1"/>
  <c r="B85" i="2" s="1"/>
  <c r="D86" i="1"/>
  <c r="U86" i="1" s="1"/>
  <c r="B86" i="1"/>
  <c r="S86" i="1" s="1"/>
  <c r="F86" i="1"/>
  <c r="AI86" i="1" s="1"/>
  <c r="AL87" i="1" s="1"/>
  <c r="C86" i="1"/>
  <c r="T86" i="1" s="1"/>
  <c r="AB86" i="1" s="1"/>
  <c r="E86" i="1"/>
  <c r="AQ71" i="1"/>
  <c r="AS71" i="1"/>
  <c r="H71" i="2" s="1"/>
  <c r="K73" i="1"/>
  <c r="K74" i="1" s="1"/>
  <c r="V72" i="1"/>
  <c r="AD72" i="1" s="1"/>
  <c r="AF72" i="1" s="1"/>
  <c r="AG69" i="1"/>
  <c r="AO69" i="1" s="1"/>
  <c r="C69" i="2" s="1"/>
  <c r="Y69" i="1"/>
  <c r="L69" i="2" s="1"/>
  <c r="W70" i="1"/>
  <c r="X70" i="1" s="1"/>
  <c r="Q71" i="1"/>
  <c r="AG70" i="1" l="1"/>
  <c r="AO70" i="1" s="1"/>
  <c r="C70" i="2" s="1"/>
  <c r="G70" i="2"/>
  <c r="AA86" i="1"/>
  <c r="AI85" i="2"/>
  <c r="AP85" i="2"/>
  <c r="S69" i="2"/>
  <c r="AG69" i="2"/>
  <c r="AJ69" i="2" s="1"/>
  <c r="AK86" i="1"/>
  <c r="AN86" i="1" s="1"/>
  <c r="B86" i="2" s="1"/>
  <c r="AL86" i="1"/>
  <c r="K86" i="2" s="1"/>
  <c r="AI86" i="2" s="1"/>
  <c r="AK69" i="2"/>
  <c r="P69" i="2"/>
  <c r="AS69" i="2"/>
  <c r="AC86" i="1"/>
  <c r="AN69" i="2"/>
  <c r="T70" i="2"/>
  <c r="AH70" i="2"/>
  <c r="V74" i="1"/>
  <c r="K75" i="1"/>
  <c r="Y70" i="1"/>
  <c r="L70" i="2" s="1"/>
  <c r="AN70" i="2" s="1"/>
  <c r="AQ72" i="1"/>
  <c r="AS72" i="1"/>
  <c r="H72" i="2" s="1"/>
  <c r="V73" i="1"/>
  <c r="AT71" i="1"/>
  <c r="M71" i="2" s="1"/>
  <c r="AR71" i="1"/>
  <c r="D71" i="2" s="1"/>
  <c r="AT71" i="2" s="1"/>
  <c r="Q72" i="1"/>
  <c r="W71" i="1"/>
  <c r="X71" i="1" s="1"/>
  <c r="AP86" i="2" l="1"/>
  <c r="P70" i="2"/>
  <c r="AS70" i="2"/>
  <c r="T71" i="2"/>
  <c r="AH71" i="2"/>
  <c r="AO71" i="2"/>
  <c r="AK70" i="2"/>
  <c r="S70" i="2"/>
  <c r="AG70" i="2"/>
  <c r="AJ70" i="2" s="1"/>
  <c r="AD74" i="1"/>
  <c r="AF74" i="1" s="1"/>
  <c r="AS74" i="1"/>
  <c r="H74" i="2" s="1"/>
  <c r="AQ74" i="1"/>
  <c r="AR74" i="1" s="1"/>
  <c r="D74" i="2" s="1"/>
  <c r="AD73" i="1"/>
  <c r="AF73" i="1" s="1"/>
  <c r="AQ73" i="1"/>
  <c r="AS73" i="1"/>
  <c r="H73" i="2" s="1"/>
  <c r="AG71" i="1"/>
  <c r="AO71" i="1" s="1"/>
  <c r="C71" i="2" s="1"/>
  <c r="G71" i="2"/>
  <c r="K76" i="1"/>
  <c r="V75" i="1"/>
  <c r="Y71" i="1"/>
  <c r="L71" i="2" s="1"/>
  <c r="AN71" i="2" s="1"/>
  <c r="W72" i="1"/>
  <c r="X72" i="1" s="1"/>
  <c r="Q73" i="1"/>
  <c r="Q74" i="1" s="1"/>
  <c r="AR72" i="1"/>
  <c r="D72" i="2" s="1"/>
  <c r="AT72" i="2" s="1"/>
  <c r="AT72" i="1"/>
  <c r="M72" i="2" s="1"/>
  <c r="AO72" i="2" s="1"/>
  <c r="AS71" i="2" l="1"/>
  <c r="P71" i="2"/>
  <c r="S71" i="2"/>
  <c r="AG71" i="2"/>
  <c r="AJ71" i="2" s="1"/>
  <c r="T72" i="2"/>
  <c r="AH72" i="2"/>
  <c r="AG72" i="1"/>
  <c r="G72" i="2"/>
  <c r="AT74" i="1"/>
  <c r="M74" i="2" s="1"/>
  <c r="AR73" i="1"/>
  <c r="D73" i="2" s="1"/>
  <c r="AT73" i="2" s="1"/>
  <c r="AT73" i="1"/>
  <c r="M73" i="2" s="1"/>
  <c r="AD75" i="1"/>
  <c r="AF75" i="1" s="1"/>
  <c r="AQ75" i="1"/>
  <c r="AS75" i="1"/>
  <c r="H75" i="2" s="1"/>
  <c r="AK71" i="2"/>
  <c r="V76" i="1"/>
  <c r="K77" i="1"/>
  <c r="W74" i="1"/>
  <c r="X74" i="1" s="1"/>
  <c r="Q75" i="1"/>
  <c r="W73" i="1"/>
  <c r="X73" i="1" s="1"/>
  <c r="Y72" i="1"/>
  <c r="AT74" i="2" l="1"/>
  <c r="Y73" i="1"/>
  <c r="L73" i="2" s="1"/>
  <c r="L72" i="2"/>
  <c r="AG73" i="1"/>
  <c r="AO73" i="1" s="1"/>
  <c r="C73" i="2" s="1"/>
  <c r="G73" i="2"/>
  <c r="AD76" i="1"/>
  <c r="AF76" i="1" s="1"/>
  <c r="AQ76" i="1"/>
  <c r="AS76" i="1"/>
  <c r="H76" i="2" s="1"/>
  <c r="T73" i="2"/>
  <c r="AH73" i="2"/>
  <c r="AO73" i="2"/>
  <c r="AK72" i="2"/>
  <c r="T74" i="2"/>
  <c r="AH74" i="2"/>
  <c r="AT75" i="1"/>
  <c r="M75" i="2" s="1"/>
  <c r="AR75" i="1"/>
  <c r="D75" i="2" s="1"/>
  <c r="AT75" i="2" s="1"/>
  <c r="AG74" i="1"/>
  <c r="AO74" i="1" s="1"/>
  <c r="C74" i="2" s="1"/>
  <c r="G74" i="2"/>
  <c r="AO74" i="2"/>
  <c r="W75" i="1"/>
  <c r="X75" i="1" s="1"/>
  <c r="Q76" i="1"/>
  <c r="V77" i="1"/>
  <c r="K78" i="1"/>
  <c r="AO72" i="1"/>
  <c r="C72" i="2" s="1"/>
  <c r="Y74" i="1" l="1"/>
  <c r="L74" i="2" s="1"/>
  <c r="AN74" i="2" s="1"/>
  <c r="P73" i="2"/>
  <c r="AS73" i="2"/>
  <c r="AG75" i="1"/>
  <c r="AO75" i="1" s="1"/>
  <c r="C75" i="2" s="1"/>
  <c r="G75" i="2"/>
  <c r="T75" i="2"/>
  <c r="AH75" i="2"/>
  <c r="AK73" i="2"/>
  <c r="S72" i="2"/>
  <c r="AG72" i="2"/>
  <c r="AJ72" i="2" s="1"/>
  <c r="AN72" i="2"/>
  <c r="AN73" i="2"/>
  <c r="AG74" i="2"/>
  <c r="S73" i="2"/>
  <c r="AG73" i="2"/>
  <c r="AJ73" i="1"/>
  <c r="AK74" i="2"/>
  <c r="AO75" i="2"/>
  <c r="AD77" i="1"/>
  <c r="AF77" i="1" s="1"/>
  <c r="AS77" i="1"/>
  <c r="H77" i="2" s="1"/>
  <c r="AQ77" i="1"/>
  <c r="P74" i="2"/>
  <c r="AS74" i="2"/>
  <c r="P72" i="2"/>
  <c r="AS72" i="2"/>
  <c r="AR76" i="1"/>
  <c r="D76" i="2" s="1"/>
  <c r="AT76" i="2" s="1"/>
  <c r="AT76" i="1"/>
  <c r="M76" i="2" s="1"/>
  <c r="K79" i="1"/>
  <c r="V78" i="1"/>
  <c r="W76" i="1"/>
  <c r="X76" i="1" s="1"/>
  <c r="Q77" i="1"/>
  <c r="AJ74" i="1"/>
  <c r="Y75" i="1"/>
  <c r="L75" i="2" s="1"/>
  <c r="AN75" i="2" s="1"/>
  <c r="S74" i="2" l="1"/>
  <c r="AJ73" i="2"/>
  <c r="T76" i="2"/>
  <c r="AH76" i="2"/>
  <c r="AK76" i="2" s="1"/>
  <c r="AJ74" i="2"/>
  <c r="AG76" i="1"/>
  <c r="AO76" i="1" s="1"/>
  <c r="C76" i="2" s="1"/>
  <c r="G76" i="2"/>
  <c r="AK75" i="2"/>
  <c r="AD78" i="1"/>
  <c r="AF78" i="1" s="1"/>
  <c r="AS78" i="1"/>
  <c r="H78" i="2" s="1"/>
  <c r="AQ78" i="1"/>
  <c r="AR77" i="1"/>
  <c r="D77" i="2" s="1"/>
  <c r="AT77" i="2" s="1"/>
  <c r="AT77" i="1"/>
  <c r="M77" i="2" s="1"/>
  <c r="AO77" i="2" s="1"/>
  <c r="AO76" i="2"/>
  <c r="P75" i="2"/>
  <c r="AS75" i="2"/>
  <c r="S75" i="2"/>
  <c r="AG75" i="2"/>
  <c r="AJ75" i="2" s="1"/>
  <c r="Y76" i="1"/>
  <c r="L76" i="2" s="1"/>
  <c r="AJ75" i="1"/>
  <c r="Q78" i="1"/>
  <c r="W77" i="1"/>
  <c r="X77" i="1" s="1"/>
  <c r="V79" i="1"/>
  <c r="K80" i="1"/>
  <c r="AR78" i="1" l="1"/>
  <c r="D78" i="2" s="1"/>
  <c r="AT78" i="2" s="1"/>
  <c r="AT78" i="1"/>
  <c r="M78" i="2" s="1"/>
  <c r="AG77" i="1"/>
  <c r="AO77" i="1" s="1"/>
  <c r="C77" i="2" s="1"/>
  <c r="G77" i="2"/>
  <c r="S76" i="2"/>
  <c r="AG76" i="2"/>
  <c r="AJ76" i="2" s="1"/>
  <c r="T77" i="2"/>
  <c r="AH77" i="2"/>
  <c r="P76" i="2"/>
  <c r="AS76" i="2"/>
  <c r="AD79" i="1"/>
  <c r="AF79" i="1" s="1"/>
  <c r="AQ79" i="1"/>
  <c r="AS79" i="1"/>
  <c r="H79" i="2" s="1"/>
  <c r="W78" i="1"/>
  <c r="X78" i="1" s="1"/>
  <c r="Q79" i="1"/>
  <c r="V80" i="1"/>
  <c r="K81" i="1"/>
  <c r="Y77" i="1"/>
  <c r="L77" i="2" s="1"/>
  <c r="AJ76" i="1"/>
  <c r="AT79" i="1" l="1"/>
  <c r="M79" i="2" s="1"/>
  <c r="AR79" i="1"/>
  <c r="D79" i="2" s="1"/>
  <c r="AT79" i="2" s="1"/>
  <c r="P77" i="2"/>
  <c r="AS77" i="2"/>
  <c r="AH78" i="2"/>
  <c r="AK78" i="2" s="1"/>
  <c r="T78" i="2"/>
  <c r="AO78" i="2"/>
  <c r="S77" i="2"/>
  <c r="AG77" i="2"/>
  <c r="AJ77" i="2" s="1"/>
  <c r="AN77" i="2"/>
  <c r="AD80" i="1"/>
  <c r="AF80" i="1" s="1"/>
  <c r="AQ80" i="1"/>
  <c r="AS80" i="1"/>
  <c r="H80" i="2" s="1"/>
  <c r="AK77" i="2"/>
  <c r="AG78" i="1"/>
  <c r="AO78" i="1" s="1"/>
  <c r="C78" i="2" s="1"/>
  <c r="G78" i="2"/>
  <c r="AJ77" i="1"/>
  <c r="Y78" i="1"/>
  <c r="L78" i="2" s="1"/>
  <c r="AN78" i="2" s="1"/>
  <c r="K82" i="1"/>
  <c r="V81" i="1"/>
  <c r="Q80" i="1"/>
  <c r="W79" i="1"/>
  <c r="X79" i="1" s="1"/>
  <c r="S78" i="2" l="1"/>
  <c r="AG78" i="2"/>
  <c r="AJ78" i="2" s="1"/>
  <c r="P78" i="2"/>
  <c r="AS78" i="2"/>
  <c r="AG79" i="1"/>
  <c r="AO79" i="1" s="1"/>
  <c r="C79" i="2" s="1"/>
  <c r="G79" i="2"/>
  <c r="AD81" i="1"/>
  <c r="AF81" i="1" s="1"/>
  <c r="AQ81" i="1"/>
  <c r="AS81" i="1"/>
  <c r="H81" i="2" s="1"/>
  <c r="AR80" i="1"/>
  <c r="D80" i="2" s="1"/>
  <c r="AT80" i="2" s="1"/>
  <c r="AT80" i="1"/>
  <c r="M80" i="2" s="1"/>
  <c r="T79" i="2"/>
  <c r="AH79" i="2"/>
  <c r="AK79" i="2" s="1"/>
  <c r="AO79" i="2"/>
  <c r="W80" i="1"/>
  <c r="X80" i="1" s="1"/>
  <c r="Q81" i="1"/>
  <c r="V82" i="1"/>
  <c r="K83" i="1"/>
  <c r="AJ78" i="1"/>
  <c r="Y79" i="1"/>
  <c r="L79" i="2" s="1"/>
  <c r="P79" i="2" l="1"/>
  <c r="AS79" i="2"/>
  <c r="T80" i="2"/>
  <c r="AH80" i="2"/>
  <c r="AK80" i="2" s="1"/>
  <c r="AR81" i="1"/>
  <c r="D81" i="2" s="1"/>
  <c r="AT81" i="2" s="1"/>
  <c r="AT81" i="1"/>
  <c r="M81" i="2" s="1"/>
  <c r="AO81" i="2" s="1"/>
  <c r="S79" i="2"/>
  <c r="AG79" i="2"/>
  <c r="AJ79" i="2" s="1"/>
  <c r="AN79" i="2"/>
  <c r="AD82" i="1"/>
  <c r="AF82" i="1" s="1"/>
  <c r="AS82" i="1"/>
  <c r="H82" i="2" s="1"/>
  <c r="AQ82" i="1"/>
  <c r="AG80" i="1"/>
  <c r="AO80" i="1" s="1"/>
  <c r="C80" i="2" s="1"/>
  <c r="G80" i="2"/>
  <c r="AO80" i="2"/>
  <c r="Y80" i="1"/>
  <c r="L80" i="2" s="1"/>
  <c r="AJ79" i="1"/>
  <c r="V83" i="1"/>
  <c r="K84" i="1"/>
  <c r="Q82" i="1"/>
  <c r="W81" i="1"/>
  <c r="X81" i="1" s="1"/>
  <c r="AG81" i="1" l="1"/>
  <c r="AO81" i="1" s="1"/>
  <c r="C81" i="2" s="1"/>
  <c r="G81" i="2"/>
  <c r="P80" i="2"/>
  <c r="AS80" i="2"/>
  <c r="AT82" i="1"/>
  <c r="M82" i="2" s="1"/>
  <c r="AR82" i="1"/>
  <c r="D82" i="2" s="1"/>
  <c r="AT82" i="2" s="1"/>
  <c r="T81" i="2"/>
  <c r="AH81" i="2"/>
  <c r="AK81" i="2" s="1"/>
  <c r="AD83" i="1"/>
  <c r="AF83" i="1" s="1"/>
  <c r="AQ83" i="1"/>
  <c r="AS83" i="1"/>
  <c r="H83" i="2" s="1"/>
  <c r="S80" i="2"/>
  <c r="AG80" i="2"/>
  <c r="AJ80" i="2" s="1"/>
  <c r="AN80" i="2"/>
  <c r="AJ80" i="1"/>
  <c r="Y81" i="1"/>
  <c r="L81" i="2" s="1"/>
  <c r="Q83" i="1"/>
  <c r="W82" i="1"/>
  <c r="X82" i="1" s="1"/>
  <c r="V84" i="1"/>
  <c r="K85" i="1"/>
  <c r="T82" i="2" l="1"/>
  <c r="AH82" i="2"/>
  <c r="AK82" i="2" s="1"/>
  <c r="AO82" i="2"/>
  <c r="S81" i="2"/>
  <c r="AG81" i="2"/>
  <c r="AJ81" i="2" s="1"/>
  <c r="AT83" i="1"/>
  <c r="M83" i="2" s="1"/>
  <c r="AR83" i="1"/>
  <c r="D83" i="2" s="1"/>
  <c r="AT83" i="2" s="1"/>
  <c r="P81" i="2"/>
  <c r="AS81" i="2"/>
  <c r="AD84" i="1"/>
  <c r="AF84" i="1" s="1"/>
  <c r="AQ84" i="1"/>
  <c r="AS84" i="1"/>
  <c r="H84" i="2" s="1"/>
  <c r="AN81" i="2"/>
  <c r="AG82" i="1"/>
  <c r="AO82" i="1" s="1"/>
  <c r="C82" i="2" s="1"/>
  <c r="G82" i="2"/>
  <c r="AO83" i="2"/>
  <c r="V85" i="1"/>
  <c r="K86" i="1"/>
  <c r="Q84" i="1"/>
  <c r="W83" i="1"/>
  <c r="X83" i="1" s="1"/>
  <c r="AJ81" i="1"/>
  <c r="Y82" i="1"/>
  <c r="AN82" i="2" s="1"/>
  <c r="V86" i="1" l="1"/>
  <c r="AD86" i="1" s="1"/>
  <c r="AF86" i="1" s="1"/>
  <c r="K87" i="1"/>
  <c r="AG83" i="1"/>
  <c r="AO83" i="1" s="1"/>
  <c r="C83" i="2" s="1"/>
  <c r="G83" i="2"/>
  <c r="AH83" i="2"/>
  <c r="AK83" i="2" s="1"/>
  <c r="T83" i="2"/>
  <c r="AS86" i="1"/>
  <c r="H86" i="2" s="1"/>
  <c r="AR84" i="1"/>
  <c r="D84" i="2" s="1"/>
  <c r="AT84" i="2" s="1"/>
  <c r="AT84" i="1"/>
  <c r="M84" i="2" s="1"/>
  <c r="S82" i="2"/>
  <c r="AG82" i="2"/>
  <c r="P82" i="2"/>
  <c r="AS82" i="2"/>
  <c r="AD85" i="1"/>
  <c r="AF85" i="1" s="1"/>
  <c r="AQ85" i="1"/>
  <c r="AS85" i="1"/>
  <c r="H85" i="2" s="1"/>
  <c r="W84" i="1"/>
  <c r="X84" i="1" s="1"/>
  <c r="Q85" i="1"/>
  <c r="AJ82" i="1"/>
  <c r="Y83" i="1"/>
  <c r="L83" i="2" s="1"/>
  <c r="AJ82" i="2" l="1"/>
  <c r="AQ86" i="1"/>
  <c r="AT86" i="1" s="1"/>
  <c r="M86" i="2" s="1"/>
  <c r="K88" i="1"/>
  <c r="V87" i="1"/>
  <c r="S83" i="2"/>
  <c r="AG83" i="2"/>
  <c r="AJ83" i="2" s="1"/>
  <c r="AN83" i="2"/>
  <c r="AG84" i="1"/>
  <c r="AO84" i="1" s="1"/>
  <c r="C84" i="2" s="1"/>
  <c r="G84" i="2"/>
  <c r="AR85" i="1"/>
  <c r="D85" i="2" s="1"/>
  <c r="AT85" i="2" s="1"/>
  <c r="AT85" i="1"/>
  <c r="M85" i="2" s="1"/>
  <c r="AO85" i="2" s="1"/>
  <c r="AH84" i="2"/>
  <c r="AK84" i="2" s="1"/>
  <c r="T84" i="2"/>
  <c r="AO84" i="2"/>
  <c r="P83" i="2"/>
  <c r="AS83" i="2"/>
  <c r="AR86" i="1"/>
  <c r="D86" i="2" s="1"/>
  <c r="Y84" i="1"/>
  <c r="L84" i="2" s="1"/>
  <c r="AJ83" i="1"/>
  <c r="Q86" i="1"/>
  <c r="W85" i="1"/>
  <c r="X85" i="1" s="1"/>
  <c r="W86" i="1" l="1"/>
  <c r="Q87" i="1"/>
  <c r="AD87" i="1"/>
  <c r="AF87" i="1" s="1"/>
  <c r="AQ87" i="1"/>
  <c r="AS87" i="1"/>
  <c r="K89" i="1"/>
  <c r="V88" i="1"/>
  <c r="X86" i="1"/>
  <c r="P84" i="2"/>
  <c r="AS84" i="2"/>
  <c r="S84" i="2"/>
  <c r="AG84" i="2"/>
  <c r="AN84" i="2"/>
  <c r="AT86" i="2"/>
  <c r="AH85" i="2"/>
  <c r="AK85" i="2" s="1"/>
  <c r="T85" i="2"/>
  <c r="AO86" i="2"/>
  <c r="T86" i="2"/>
  <c r="AH86" i="2"/>
  <c r="AG85" i="1"/>
  <c r="AO85" i="1" s="1"/>
  <c r="C85" i="2" s="1"/>
  <c r="G85" i="2"/>
  <c r="Y85" i="1"/>
  <c r="L85" i="2" s="1"/>
  <c r="AN85" i="2" s="1"/>
  <c r="AJ84" i="1"/>
  <c r="AJ84" i="2" l="1"/>
  <c r="G86" i="2"/>
  <c r="AG86" i="1"/>
  <c r="AO86" i="1" s="1"/>
  <c r="C86" i="2" s="1"/>
  <c r="P86" i="2" s="1"/>
  <c r="AT87" i="1"/>
  <c r="AR87" i="1"/>
  <c r="AD88" i="1"/>
  <c r="AF88" i="1" s="1"/>
  <c r="AS88" i="1"/>
  <c r="AQ88" i="1"/>
  <c r="K90" i="1"/>
  <c r="V89" i="1"/>
  <c r="W87" i="1"/>
  <c r="X87" i="1" s="1"/>
  <c r="AG87" i="1" s="1"/>
  <c r="AO87" i="1" s="1"/>
  <c r="Q88" i="1"/>
  <c r="AK86" i="2"/>
  <c r="P85" i="2"/>
  <c r="AS85" i="2"/>
  <c r="AG85" i="2"/>
  <c r="S85" i="2"/>
  <c r="AJ85" i="1"/>
  <c r="Y86" i="1"/>
  <c r="Y87" i="1" s="1"/>
  <c r="AJ85" i="2" l="1"/>
  <c r="AS86" i="2"/>
  <c r="AT88" i="1"/>
  <c r="AR88" i="1"/>
  <c r="V90" i="1"/>
  <c r="K91" i="1"/>
  <c r="V91" i="1" s="1"/>
  <c r="Y88" i="1"/>
  <c r="AJ87" i="1"/>
  <c r="W88" i="1"/>
  <c r="X88" i="1" s="1"/>
  <c r="AG88" i="1" s="1"/>
  <c r="AO88" i="1" s="1"/>
  <c r="Q89" i="1"/>
  <c r="AD89" i="1"/>
  <c r="AF89" i="1" s="1"/>
  <c r="AQ89" i="1"/>
  <c r="AS89" i="1"/>
  <c r="AJ86" i="1"/>
  <c r="L86" i="2"/>
  <c r="Q90" i="1" l="1"/>
  <c r="W89" i="1"/>
  <c r="X89" i="1" s="1"/>
  <c r="AG89" i="1" s="1"/>
  <c r="AO89" i="1" s="1"/>
  <c r="Y89" i="1"/>
  <c r="AJ88" i="1"/>
  <c r="AD91" i="1"/>
  <c r="AF91" i="1" s="1"/>
  <c r="AQ91" i="1"/>
  <c r="AS91" i="1"/>
  <c r="AD90" i="1"/>
  <c r="AF90" i="1" s="1"/>
  <c r="AS90" i="1"/>
  <c r="AQ90" i="1"/>
  <c r="AR89" i="1"/>
  <c r="AT89" i="1"/>
  <c r="S86" i="2"/>
  <c r="AG86" i="2"/>
  <c r="AN86" i="2"/>
  <c r="AJ86" i="2" l="1"/>
  <c r="AJ103" i="2"/>
  <c r="AJ108" i="2"/>
  <c r="AJ87" i="2"/>
  <c r="AJ91" i="2"/>
  <c r="AJ90" i="2"/>
  <c r="AJ94" i="2"/>
  <c r="AJ105" i="2"/>
  <c r="AJ107" i="2"/>
  <c r="AJ95" i="2"/>
  <c r="AJ96" i="2"/>
  <c r="AJ98" i="2"/>
  <c r="AJ92" i="2"/>
  <c r="AJ88" i="2"/>
  <c r="AJ99" i="2"/>
  <c r="AJ102" i="2"/>
  <c r="AJ93" i="2"/>
  <c r="AJ101" i="2"/>
  <c r="AJ100" i="2"/>
  <c r="AJ104" i="2"/>
  <c r="AJ89" i="2"/>
  <c r="AJ97" i="2"/>
  <c r="AJ106" i="2"/>
  <c r="AR91" i="1"/>
  <c r="AT91" i="1"/>
  <c r="AT90" i="1"/>
  <c r="AR90" i="1"/>
  <c r="Y90" i="1"/>
  <c r="AJ89" i="1"/>
  <c r="Q91" i="1"/>
  <c r="W91" i="1" s="1"/>
  <c r="X91" i="1" s="1"/>
  <c r="AG91" i="1" s="1"/>
  <c r="AO91" i="1" s="1"/>
  <c r="W90" i="1"/>
  <c r="X90" i="1" s="1"/>
  <c r="AG90" i="1" s="1"/>
  <c r="AO90" i="1" s="1"/>
  <c r="Y91" i="1" l="1"/>
  <c r="AJ91" i="1" s="1"/>
  <c r="AJ9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</futureMetadata>
  <cellMetadata count="1">
    <bk>
      <rc t="1" v="0"/>
    </bk>
  </cellMetadata>
  <valueMetadata count="4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</valueMetadata>
</metadata>
</file>

<file path=xl/sharedStrings.xml><?xml version="1.0" encoding="utf-8"?>
<sst xmlns="http://schemas.openxmlformats.org/spreadsheetml/2006/main" count="83" uniqueCount="36">
  <si>
    <t>SPPI</t>
  </si>
  <si>
    <t>RVMD</t>
  </si>
  <si>
    <t>DCPH</t>
  </si>
  <si>
    <t>UTHR</t>
  </si>
  <si>
    <t>Price History</t>
  </si>
  <si>
    <t>Cash</t>
  </si>
  <si>
    <t>Shares Owned</t>
  </si>
  <si>
    <t>Cost</t>
  </si>
  <si>
    <t>NAV</t>
  </si>
  <si>
    <t>Total</t>
  </si>
  <si>
    <t>SPY</t>
  </si>
  <si>
    <t>P/L</t>
  </si>
  <si>
    <t>SPX Portfolio</t>
  </si>
  <si>
    <t>%</t>
  </si>
  <si>
    <t>Pharma</t>
  </si>
  <si>
    <t>SPX</t>
  </si>
  <si>
    <t>Pharma Deployed Capital Portion</t>
  </si>
  <si>
    <t>Return</t>
  </si>
  <si>
    <t>Leverage</t>
  </si>
  <si>
    <t>Equity Only</t>
  </si>
  <si>
    <t>Total Trailing Beta</t>
  </si>
  <si>
    <t>Trailing Returns</t>
  </si>
  <si>
    <t>Daily Returns</t>
  </si>
  <si>
    <t>D/D</t>
  </si>
  <si>
    <t>Beta</t>
  </si>
  <si>
    <t>Pharma Rolling Beta</t>
  </si>
  <si>
    <t>Equity Rolling Beta</t>
  </si>
  <si>
    <t>VAR</t>
  </si>
  <si>
    <t>Sharpe</t>
  </si>
  <si>
    <t xml:space="preserve">Pharma </t>
  </si>
  <si>
    <t>Equity NAV</t>
  </si>
  <si>
    <t>Rolling VAR 95</t>
  </si>
  <si>
    <t>Correlations</t>
  </si>
  <si>
    <t>Weekly Rolling VAR</t>
  </si>
  <si>
    <t>edomingos - Joined Accounts</t>
  </si>
  <si>
    <t>Trailing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</si>
</sst>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000"/>
    <numFmt numFmtId="165" formatCode="0.0\x"/>
    <numFmt numFmtId="166" formatCode="0.00000000000000%"/>
    <numFmt numFmtId="167" formatCode="0.00\x"/>
    <numFmt numFmtId="168" formatCode="0.0%"/>
    <numFmt numFmtId="169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44" fontId="0" fillId="0" borderId="0" xfId="1" applyFont="1"/>
    <xf numFmtId="3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14" fontId="0" fillId="0" borderId="0" xfId="2" applyNumberFormat="1" applyFont="1"/>
    <xf numFmtId="168" fontId="0" fillId="0" borderId="0" xfId="2" applyNumberFormat="1" applyFont="1"/>
    <xf numFmtId="0" fontId="2" fillId="2" borderId="0" xfId="0" applyFont="1" applyFill="1"/>
    <xf numFmtId="44" fontId="2" fillId="2" borderId="0" xfId="1" applyFont="1" applyFill="1"/>
    <xf numFmtId="22" fontId="2" fillId="2" borderId="0" xfId="0" applyNumberFormat="1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9" fontId="2" fillId="2" borderId="4" xfId="0" applyNumberFormat="1" applyFont="1" applyFill="1" applyBorder="1" applyAlignment="1">
      <alignment horizontal="right"/>
    </xf>
    <xf numFmtId="169" fontId="2" fillId="2" borderId="4" xfId="1" applyNumberFormat="1" applyFont="1" applyFill="1" applyBorder="1" applyAlignment="1">
      <alignment horizontal="right"/>
    </xf>
    <xf numFmtId="0" fontId="2" fillId="2" borderId="5" xfId="0" applyFont="1" applyFill="1" applyBorder="1"/>
    <xf numFmtId="169" fontId="2" fillId="2" borderId="6" xfId="1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INTERDAY VAR</a:t>
            </a:r>
          </a:p>
        </c:rich>
      </c:tx>
      <c:layout>
        <c:manualLayout>
          <c:xMode val="edge"/>
          <c:yMode val="edge"/>
          <c:x val="2.8729228139666489E-2"/>
          <c:y val="2.2994650822029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Gamblfolio NAV</c:v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Infra'!$AB$5:$AB$60</c:f>
              <c:numCache>
                <c:formatCode>0%</c:formatCode>
                <c:ptCount val="56"/>
                <c:pt idx="0">
                  <c:v>-4.1573312856853881E-2</c:v>
                </c:pt>
                <c:pt idx="1">
                  <c:v>-3.9971798653335354E-2</c:v>
                </c:pt>
                <c:pt idx="2">
                  <c:v>-3.8312613353978779E-2</c:v>
                </c:pt>
                <c:pt idx="3">
                  <c:v>-3.658924408701883E-2</c:v>
                </c:pt>
                <c:pt idx="4">
                  <c:v>-3.4793875126373247E-2</c:v>
                </c:pt>
                <c:pt idx="5">
                  <c:v>-3.2916996002430379E-2</c:v>
                </c:pt>
                <c:pt idx="6">
                  <c:v>-3.0946845307848549E-2</c:v>
                </c:pt>
                <c:pt idx="7">
                  <c:v>-2.8868598027812623E-2</c:v>
                </c:pt>
                <c:pt idx="8">
                  <c:v>-2.6663136589304436E-2</c:v>
                </c:pt>
                <c:pt idx="9">
                  <c:v>-2.430511396656157E-2</c:v>
                </c:pt>
                <c:pt idx="10">
                  <c:v>-2.1759742313908564E-2</c:v>
                </c:pt>
                <c:pt idx="11">
                  <c:v>-1.8977118152422475E-2</c:v>
                </c:pt>
                <c:pt idx="12">
                  <c:v>-1.588132870854746E-2</c:v>
                </c:pt>
                <c:pt idx="13">
                  <c:v>-1.3124413657516461E-2</c:v>
                </c:pt>
                <c:pt idx="14">
                  <c:v>-1.116510826360499E-2</c:v>
                </c:pt>
                <c:pt idx="15">
                  <c:v>-9.595899699226763E-3</c:v>
                </c:pt>
                <c:pt idx="16">
                  <c:v>-8.2595887101680997E-3</c:v>
                </c:pt>
                <c:pt idx="17">
                  <c:v>-7.0778084333307945E-3</c:v>
                </c:pt>
                <c:pt idx="18">
                  <c:v>-6.0053677640365972E-3</c:v>
                </c:pt>
                <c:pt idx="19">
                  <c:v>-5.013565331326777E-3</c:v>
                </c:pt>
                <c:pt idx="20">
                  <c:v>-4.0828420316389906E-3</c:v>
                </c:pt>
                <c:pt idx="21">
                  <c:v>-3.1991111068814674E-3</c:v>
                </c:pt>
                <c:pt idx="22">
                  <c:v>-2.3517471106662838E-3</c:v>
                </c:pt>
                <c:pt idx="23">
                  <c:v>-1.5324006993981613E-3</c:v>
                </c:pt>
                <c:pt idx="24">
                  <c:v>-7.3425605912702681E-4</c:v>
                </c:pt>
                <c:pt idx="25">
                  <c:v>4.8461030440070246E-5</c:v>
                </c:pt>
                <c:pt idx="26">
                  <c:v>8.2082789490187124E-4</c:v>
                </c:pt>
                <c:pt idx="27">
                  <c:v>1.5874820032745435E-3</c:v>
                </c:pt>
                <c:pt idx="28">
                  <c:v>2.3528273131309179E-3</c:v>
                </c:pt>
                <c:pt idx="29">
                  <c:v>3.1212151981481933E-3</c:v>
                </c:pt>
                <c:pt idx="30">
                  <c:v>3.8971197969523376E-3</c:v>
                </c:pt>
                <c:pt idx="31">
                  <c:v>4.6853264696106482E-3</c:v>
                </c:pt>
                <c:pt idx="32">
                  <c:v>5.4911547796848243E-3</c:v>
                </c:pt>
                <c:pt idx="33">
                  <c:v>6.3207449937907187E-3</c:v>
                </c:pt>
                <c:pt idx="34">
                  <c:v>7.1814523438444447E-3</c:v>
                </c:pt>
                <c:pt idx="35">
                  <c:v>8.082422613332519E-3</c:v>
                </c:pt>
                <c:pt idx="36">
                  <c:v>9.0354802019166347E-3</c:v>
                </c:pt>
                <c:pt idx="37">
                  <c:v>1.0056579019466974E-2</c:v>
                </c:pt>
                <c:pt idx="38">
                  <c:v>1.1168332057497388E-2</c:v>
                </c:pt>
                <c:pt idx="39">
                  <c:v>1.2404786542907234E-2</c:v>
                </c:pt>
                <c:pt idx="40">
                  <c:v>1.3821424448491097E-2</c:v>
                </c:pt>
                <c:pt idx="41">
                  <c:v>1.5519386250489708E-2</c:v>
                </c:pt>
                <c:pt idx="42">
                  <c:v>1.7718954140242552E-2</c:v>
                </c:pt>
                <c:pt idx="43">
                  <c:v>1.9517420046627123E-2</c:v>
                </c:pt>
                <c:pt idx="44">
                  <c:v>2.2613209490502127E-2</c:v>
                </c:pt>
                <c:pt idx="45">
                  <c:v>2.539583365198821E-2</c:v>
                </c:pt>
                <c:pt idx="46">
                  <c:v>2.7941205304641222E-2</c:v>
                </c:pt>
                <c:pt idx="47">
                  <c:v>3.0299227927384095E-2</c:v>
                </c:pt>
                <c:pt idx="48">
                  <c:v>3.2504689365892417E-2</c:v>
                </c:pt>
                <c:pt idx="49">
                  <c:v>3.4582936645928333E-2</c:v>
                </c:pt>
                <c:pt idx="50">
                  <c:v>3.6553087340510153E-2</c:v>
                </c:pt>
                <c:pt idx="51">
                  <c:v>3.8429966464452091E-2</c:v>
                </c:pt>
                <c:pt idx="52">
                  <c:v>4.0225335425099464E-2</c:v>
                </c:pt>
                <c:pt idx="53">
                  <c:v>4.1948704692055999E-2</c:v>
                </c:pt>
                <c:pt idx="54">
                  <c:v>4.360788999141265E-2</c:v>
                </c:pt>
                <c:pt idx="55">
                  <c:v>4.1948704692055999E-2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6-2B45-829E-A2280ECFD90D}"/>
            </c:ext>
          </c:extLst>
        </c:ser>
        <c:ser>
          <c:idx val="1"/>
          <c:order val="1"/>
          <c:tx>
            <c:v>Working Capital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Infra'!$AC$5:$AC$60</c:f>
              <c:numCache>
                <c:formatCode>0%</c:formatCode>
                <c:ptCount val="56"/>
                <c:pt idx="0">
                  <c:v>-0.12439734462546109</c:v>
                </c:pt>
                <c:pt idx="1">
                  <c:v>-0.11960854921566103</c:v>
                </c:pt>
                <c:pt idx="2">
                  <c:v>-0.11464730758064445</c:v>
                </c:pt>
                <c:pt idx="3">
                  <c:v>-0.10949414514419722</c:v>
                </c:pt>
                <c:pt idx="4">
                  <c:v>-0.10412569157772369</c:v>
                </c:pt>
                <c:pt idx="5">
                  <c:v>-9.851350898593611E-2</c:v>
                </c:pt>
                <c:pt idx="6">
                  <c:v>-9.2622428793141115E-2</c:v>
                </c:pt>
                <c:pt idx="7">
                  <c:v>-8.6408121724742742E-2</c:v>
                </c:pt>
                <c:pt idx="8">
                  <c:v>-7.9813423038951836E-2</c:v>
                </c:pt>
                <c:pt idx="9">
                  <c:v>-7.2762540888055505E-2</c:v>
                </c:pt>
                <c:pt idx="10">
                  <c:v>-6.5151453793304698E-2</c:v>
                </c:pt>
                <c:pt idx="11">
                  <c:v>-5.6830942003620016E-2</c:v>
                </c:pt>
                <c:pt idx="12">
                  <c:v>-4.7574013625485467E-2</c:v>
                </c:pt>
                <c:pt idx="13">
                  <c:v>-3.933037637732336E-2</c:v>
                </c:pt>
                <c:pt idx="14">
                  <c:v>-3.347172544800537E-2</c:v>
                </c:pt>
                <c:pt idx="15">
                  <c:v>-2.8779529304128651E-2</c:v>
                </c:pt>
                <c:pt idx="16">
                  <c:v>-2.4783735875378392E-2</c:v>
                </c:pt>
                <c:pt idx="17">
                  <c:v>-2.1250015129925581E-2</c:v>
                </c:pt>
                <c:pt idx="18">
                  <c:v>-1.804323810408601E-2</c:v>
                </c:pt>
                <c:pt idx="19">
                  <c:v>-1.5077582896811166E-2</c:v>
                </c:pt>
                <c:pt idx="20">
                  <c:v>-1.2294564516114496E-2</c:v>
                </c:pt>
                <c:pt idx="21">
                  <c:v>-9.6520611985170066E-3</c:v>
                </c:pt>
                <c:pt idx="22">
                  <c:v>-7.1183010816288656E-3</c:v>
                </c:pt>
                <c:pt idx="23">
                  <c:v>-4.6683182312135391E-3</c:v>
                </c:pt>
                <c:pt idx="24">
                  <c:v>-2.281732223240786E-3</c:v>
                </c:pt>
                <c:pt idx="25">
                  <c:v>5.8722827021046031E-5</c:v>
                </c:pt>
                <c:pt idx="26">
                  <c:v>2.368228972573981E-3</c:v>
                </c:pt>
                <c:pt idx="27">
                  <c:v>4.6606530216479567E-3</c:v>
                </c:pt>
                <c:pt idx="28">
                  <c:v>6.9491635441897102E-3</c:v>
                </c:pt>
                <c:pt idx="29">
                  <c:v>9.2467718755004924E-3</c:v>
                </c:pt>
                <c:pt idx="30">
                  <c:v>1.1566856438617556E-2</c:v>
                </c:pt>
                <c:pt idx="31">
                  <c:v>1.3923726260756631E-2</c:v>
                </c:pt>
                <c:pt idx="32">
                  <c:v>1.6333287726956594E-2</c:v>
                </c:pt>
                <c:pt idx="33">
                  <c:v>1.8813901261695947E-2</c:v>
                </c:pt>
                <c:pt idx="34">
                  <c:v>2.1387560238970694E-2</c:v>
                </c:pt>
                <c:pt idx="35">
                  <c:v>2.4081612081540516E-2</c:v>
                </c:pt>
                <c:pt idx="36">
                  <c:v>2.6931413722674664E-2</c:v>
                </c:pt>
                <c:pt idx="37">
                  <c:v>2.9984670022053333E-2</c:v>
                </c:pt>
                <c:pt idx="38">
                  <c:v>3.3308997607568717E-2</c:v>
                </c:pt>
                <c:pt idx="39">
                  <c:v>3.7006203383920043E-2</c:v>
                </c:pt>
                <c:pt idx="40">
                  <c:v>4.1242187732172697E-2</c:v>
                </c:pt>
                <c:pt idx="41">
                  <c:v>4.631937759759043E-2</c:v>
                </c:pt>
                <c:pt idx="42">
                  <c:v>5.2896453586582876E-2</c:v>
                </c:pt>
                <c:pt idx="43">
                  <c:v>5.8274167538950414E-2</c:v>
                </c:pt>
                <c:pt idx="44">
                  <c:v>6.7531095917084935E-2</c:v>
                </c:pt>
                <c:pt idx="45">
                  <c:v>7.5851607706769603E-2</c:v>
                </c:pt>
                <c:pt idx="46">
                  <c:v>8.346269480152041E-2</c:v>
                </c:pt>
                <c:pt idx="47">
                  <c:v>9.0513576952416769E-2</c:v>
                </c:pt>
                <c:pt idx="48">
                  <c:v>9.7108275638208091E-2</c:v>
                </c:pt>
                <c:pt idx="49">
                  <c:v>0.10332258270660641</c:v>
                </c:pt>
                <c:pt idx="50">
                  <c:v>0.1092136628994014</c:v>
                </c:pt>
                <c:pt idx="51">
                  <c:v>0.11482584549118621</c:v>
                </c:pt>
                <c:pt idx="52">
                  <c:v>0.12019429905766513</c:v>
                </c:pt>
                <c:pt idx="53">
                  <c:v>0.12534746149410211</c:v>
                </c:pt>
                <c:pt idx="54">
                  <c:v>0.13030870312911891</c:v>
                </c:pt>
                <c:pt idx="55">
                  <c:v>0.12534746149410211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6-2B45-829E-A2280ECFD90D}"/>
            </c:ext>
          </c:extLst>
        </c:ser>
        <c:ser>
          <c:idx val="2"/>
          <c:order val="2"/>
          <c:tx>
            <c:strRef>
              <c:f>'Middle Infra'!$AD$3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Infra'!$AD$5:$AD$60</c:f>
              <c:numCache>
                <c:formatCode>0%</c:formatCode>
                <c:ptCount val="56"/>
                <c:pt idx="0">
                  <c:v>-6.874038507485096E-2</c:v>
                </c:pt>
                <c:pt idx="1">
                  <c:v>-6.616651557235087E-2</c:v>
                </c:pt>
                <c:pt idx="2">
                  <c:v>-6.3499960114005272E-2</c:v>
                </c:pt>
                <c:pt idx="3">
                  <c:v>-6.0730251554425317E-2</c:v>
                </c:pt>
                <c:pt idx="4">
                  <c:v>-5.7844828869201247E-2</c:v>
                </c:pt>
                <c:pt idx="5">
                  <c:v>-5.4828407331145412E-2</c:v>
                </c:pt>
                <c:pt idx="6">
                  <c:v>-5.1662084624189267E-2</c:v>
                </c:pt>
                <c:pt idx="7">
                  <c:v>-4.8322034763260045E-2</c:v>
                </c:pt>
                <c:pt idx="8">
                  <c:v>-4.4777532989223483E-2</c:v>
                </c:pt>
                <c:pt idx="9">
                  <c:v>-4.0987842893719498E-2</c:v>
                </c:pt>
                <c:pt idx="10">
                  <c:v>-3.6897055278537406E-2</c:v>
                </c:pt>
                <c:pt idx="11">
                  <c:v>-3.2424967893715129E-2</c:v>
                </c:pt>
                <c:pt idx="12">
                  <c:v>-2.7449577717189977E-2</c:v>
                </c:pt>
                <c:pt idx="13">
                  <c:v>-2.3018808664226002E-2</c:v>
                </c:pt>
                <c:pt idx="14">
                  <c:v>-1.9869915954818136E-2</c:v>
                </c:pt>
                <c:pt idx="15">
                  <c:v>-1.7347966378572412E-2</c:v>
                </c:pt>
                <c:pt idx="16">
                  <c:v>-1.5200317551582774E-2</c:v>
                </c:pt>
                <c:pt idx="17">
                  <c:v>-1.3301022367984076E-2</c:v>
                </c:pt>
                <c:pt idx="18">
                  <c:v>-1.1577452058165608E-2</c:v>
                </c:pt>
                <c:pt idx="19">
                  <c:v>-9.9834792863670429E-3</c:v>
                </c:pt>
                <c:pt idx="20">
                  <c:v>-8.4876696887564891E-3</c:v>
                </c:pt>
                <c:pt idx="21">
                  <c:v>-7.0673837676873737E-3</c:v>
                </c:pt>
                <c:pt idx="22">
                  <c:v>-5.7055448638654869E-3</c:v>
                </c:pt>
                <c:pt idx="23">
                  <c:v>-4.388734350844325E-3</c:v>
                </c:pt>
                <c:pt idx="24">
                  <c:v>-3.1059982104689049E-3</c:v>
                </c:pt>
                <c:pt idx="25">
                  <c:v>-1.8480564191964502E-3</c:v>
                </c:pt>
                <c:pt idx="26">
                  <c:v>-6.0674896602977316E-4</c:v>
                </c:pt>
                <c:pt idx="27">
                  <c:v>6.253772456338777E-4</c:v>
                </c:pt>
                <c:pt idx="28">
                  <c:v>1.8554000250715671E-3</c:v>
                </c:pt>
                <c:pt idx="29">
                  <c:v>3.0903126714854614E-3</c:v>
                </c:pt>
                <c:pt idx="30">
                  <c:v>4.3373057854547079E-3</c:v>
                </c:pt>
                <c:pt idx="31">
                  <c:v>5.6040701463109174E-3</c:v>
                </c:pt>
                <c:pt idx="32">
                  <c:v>6.8991550771809081E-3</c:v>
                </c:pt>
                <c:pt idx="33">
                  <c:v>8.2324288920297018E-3</c:v>
                </c:pt>
                <c:pt idx="34">
                  <c:v>9.6157125332323994E-3</c:v>
                </c:pt>
                <c:pt idx="35">
                  <c:v>1.1063704623592779E-2</c:v>
                </c:pt>
                <c:pt idx="36">
                  <c:v>1.2595408717127251E-2</c:v>
                </c:pt>
                <c:pt idx="37">
                  <c:v>1.4236465099741661E-2</c:v>
                </c:pt>
                <c:pt idx="38">
                  <c:v>1.6023216183566932E-2</c:v>
                </c:pt>
                <c:pt idx="39">
                  <c:v>1.8010380883220507E-2</c:v>
                </c:pt>
                <c:pt idx="40">
                  <c:v>2.0287126910984169E-2</c:v>
                </c:pt>
                <c:pt idx="41">
                  <c:v>2.3016001927498343E-2</c:v>
                </c:pt>
                <c:pt idx="42">
                  <c:v>2.655103189955554E-2</c:v>
                </c:pt>
                <c:pt idx="43">
                  <c:v>2.9441431833292911E-2</c:v>
                </c:pt>
                <c:pt idx="44">
                  <c:v>3.4416822009818049E-2</c:v>
                </c:pt>
                <c:pt idx="45">
                  <c:v>3.8888909394640313E-2</c:v>
                </c:pt>
                <c:pt idx="46">
                  <c:v>4.2979697009822411E-2</c:v>
                </c:pt>
                <c:pt idx="47">
                  <c:v>4.6769387105326403E-2</c:v>
                </c:pt>
                <c:pt idx="48">
                  <c:v>5.0313888879363194E-2</c:v>
                </c:pt>
                <c:pt idx="49">
                  <c:v>5.3653938740292395E-2</c:v>
                </c:pt>
                <c:pt idx="50">
                  <c:v>5.6820261447248534E-2</c:v>
                </c:pt>
                <c:pt idx="51">
                  <c:v>5.9836682985302876E-2</c:v>
                </c:pt>
                <c:pt idx="52">
                  <c:v>6.272210567052984E-2</c:v>
                </c:pt>
                <c:pt idx="53">
                  <c:v>6.5491814230104292E-2</c:v>
                </c:pt>
                <c:pt idx="54">
                  <c:v>6.815836968845003E-2</c:v>
                </c:pt>
                <c:pt idx="55">
                  <c:v>6.5491814230104292E-2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A6-2B45-829E-A2280ECFD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69504"/>
        <c:axId val="967862079"/>
      </c:scatterChart>
      <c:valAx>
        <c:axId val="15282695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62079"/>
        <c:crosses val="autoZero"/>
        <c:crossBetween val="midCat"/>
      </c:valAx>
      <c:valAx>
        <c:axId val="9678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6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VAR (95)</a:t>
            </a:r>
          </a:p>
        </c:rich>
      </c:tx>
      <c:layout>
        <c:manualLayout>
          <c:xMode val="edge"/>
          <c:yMode val="edge"/>
          <c:x val="6.6858805535902996E-2"/>
          <c:y val="2.6874199123002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'Middle Infra'!$AN$8</c:f>
              <c:strCache>
                <c:ptCount val="1"/>
                <c:pt idx="0">
                  <c:v>Pharma </c:v>
                </c:pt>
              </c:strCache>
            </c:strRef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cat>
            <c:numRef>
              <c:f>'Middle Infra'!$AM$9:$AM$92</c:f>
              <c:numCache>
                <c:formatCode>m/d/yy</c:formatCode>
                <c:ptCount val="84"/>
                <c:pt idx="0">
                  <c:v>44833</c:v>
                </c:pt>
                <c:pt idx="1">
                  <c:v>44834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44844</c:v>
                </c:pt>
                <c:pt idx="8">
                  <c:v>44845</c:v>
                </c:pt>
                <c:pt idx="9">
                  <c:v>44846</c:v>
                </c:pt>
                <c:pt idx="10">
                  <c:v>44847</c:v>
                </c:pt>
                <c:pt idx="11">
                  <c:v>44848</c:v>
                </c:pt>
                <c:pt idx="12">
                  <c:v>44851</c:v>
                </c:pt>
                <c:pt idx="13">
                  <c:v>44852</c:v>
                </c:pt>
                <c:pt idx="14">
                  <c:v>44853</c:v>
                </c:pt>
                <c:pt idx="15">
                  <c:v>44854</c:v>
                </c:pt>
                <c:pt idx="16">
                  <c:v>44855</c:v>
                </c:pt>
                <c:pt idx="17">
                  <c:v>44858</c:v>
                </c:pt>
                <c:pt idx="18">
                  <c:v>44859</c:v>
                </c:pt>
                <c:pt idx="19">
                  <c:v>44860</c:v>
                </c:pt>
                <c:pt idx="20">
                  <c:v>44861</c:v>
                </c:pt>
                <c:pt idx="21">
                  <c:v>44862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44879</c:v>
                </c:pt>
                <c:pt idx="33">
                  <c:v>44880</c:v>
                </c:pt>
                <c:pt idx="34">
                  <c:v>44881</c:v>
                </c:pt>
                <c:pt idx="35">
                  <c:v>44882</c:v>
                </c:pt>
                <c:pt idx="36">
                  <c:v>44883</c:v>
                </c:pt>
                <c:pt idx="37">
                  <c:v>44886</c:v>
                </c:pt>
                <c:pt idx="38">
                  <c:v>44887</c:v>
                </c:pt>
                <c:pt idx="39">
                  <c:v>44888</c:v>
                </c:pt>
                <c:pt idx="40">
                  <c:v>44890</c:v>
                </c:pt>
                <c:pt idx="41">
                  <c:v>44893</c:v>
                </c:pt>
                <c:pt idx="42">
                  <c:v>44894</c:v>
                </c:pt>
                <c:pt idx="43">
                  <c:v>44895</c:v>
                </c:pt>
                <c:pt idx="44">
                  <c:v>44896</c:v>
                </c:pt>
                <c:pt idx="45">
                  <c:v>44897</c:v>
                </c:pt>
                <c:pt idx="46">
                  <c:v>44900</c:v>
                </c:pt>
                <c:pt idx="47">
                  <c:v>44901</c:v>
                </c:pt>
                <c:pt idx="48">
                  <c:v>44902</c:v>
                </c:pt>
                <c:pt idx="49">
                  <c:v>44903</c:v>
                </c:pt>
                <c:pt idx="50">
                  <c:v>44904</c:v>
                </c:pt>
                <c:pt idx="51">
                  <c:v>44907</c:v>
                </c:pt>
                <c:pt idx="52">
                  <c:v>44908</c:v>
                </c:pt>
                <c:pt idx="53">
                  <c:v>44909</c:v>
                </c:pt>
                <c:pt idx="54">
                  <c:v>44910</c:v>
                </c:pt>
                <c:pt idx="55">
                  <c:v>44911</c:v>
                </c:pt>
                <c:pt idx="56">
                  <c:v>44914</c:v>
                </c:pt>
                <c:pt idx="57">
                  <c:v>44915</c:v>
                </c:pt>
                <c:pt idx="58">
                  <c:v>44916</c:v>
                </c:pt>
                <c:pt idx="59">
                  <c:v>44917</c:v>
                </c:pt>
                <c:pt idx="60">
                  <c:v>44918</c:v>
                </c:pt>
                <c:pt idx="61">
                  <c:v>44922</c:v>
                </c:pt>
                <c:pt idx="62">
                  <c:v>44923</c:v>
                </c:pt>
                <c:pt idx="63">
                  <c:v>44924</c:v>
                </c:pt>
                <c:pt idx="64">
                  <c:v>44925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44943</c:v>
                </c:pt>
                <c:pt idx="75">
                  <c:v>44944</c:v>
                </c:pt>
                <c:pt idx="76">
                  <c:v>44945</c:v>
                </c:pt>
                <c:pt idx="77">
                  <c:v>44946</c:v>
                </c:pt>
                <c:pt idx="78">
                  <c:v>44949</c:v>
                </c:pt>
                <c:pt idx="79">
                  <c:v>44950</c:v>
                </c:pt>
                <c:pt idx="80">
                  <c:v>44951</c:v>
                </c:pt>
                <c:pt idx="81">
                  <c:v>44952</c:v>
                </c:pt>
                <c:pt idx="82">
                  <c:v>44953</c:v>
                </c:pt>
                <c:pt idx="83">
                  <c:v>44956</c:v>
                </c:pt>
              </c:numCache>
            </c:numRef>
          </c:cat>
          <c:val>
            <c:numRef>
              <c:f>'Middle Infra'!$AN$9:$AN$92</c:f>
              <c:numCache>
                <c:formatCode>0%</c:formatCode>
                <c:ptCount val="84"/>
                <c:pt idx="0">
                  <c:v>-3.8119570174873246E-2</c:v>
                </c:pt>
                <c:pt idx="1">
                  <c:v>-5.7638773334981984E-3</c:v>
                </c:pt>
                <c:pt idx="2">
                  <c:v>-5.6615661190630214E-3</c:v>
                </c:pt>
                <c:pt idx="3">
                  <c:v>-7.6441779417475942E-3</c:v>
                </c:pt>
                <c:pt idx="4">
                  <c:v>-8.1901156413167493E-3</c:v>
                </c:pt>
                <c:pt idx="5">
                  <c:v>-8.8721397453615063E-3</c:v>
                </c:pt>
                <c:pt idx="6">
                  <c:v>-1.0219684481623685E-2</c:v>
                </c:pt>
                <c:pt idx="7">
                  <c:v>-1.1484505093337417E-2</c:v>
                </c:pt>
                <c:pt idx="8">
                  <c:v>-1.1249118597182091E-2</c:v>
                </c:pt>
                <c:pt idx="9">
                  <c:v>-1.1469027602671142E-2</c:v>
                </c:pt>
                <c:pt idx="10">
                  <c:v>-1.1384962030172288E-2</c:v>
                </c:pt>
                <c:pt idx="11">
                  <c:v>-1.7171610715901436E-2</c:v>
                </c:pt>
                <c:pt idx="12">
                  <c:v>-1.3606361267936146E-2</c:v>
                </c:pt>
                <c:pt idx="13">
                  <c:v>-1.4415289335505246E-2</c:v>
                </c:pt>
                <c:pt idx="14">
                  <c:v>-1.5618864624860444E-2</c:v>
                </c:pt>
                <c:pt idx="15">
                  <c:v>-1.7850111646961295E-2</c:v>
                </c:pt>
                <c:pt idx="16">
                  <c:v>-1.6077107237872208E-2</c:v>
                </c:pt>
                <c:pt idx="17">
                  <c:v>-1.5725674282764657E-2</c:v>
                </c:pt>
                <c:pt idx="18">
                  <c:v>-1.488965226525314E-2</c:v>
                </c:pt>
                <c:pt idx="19">
                  <c:v>-1.3689974035929992E-2</c:v>
                </c:pt>
                <c:pt idx="20">
                  <c:v>-2.9948687011994747E-3</c:v>
                </c:pt>
                <c:pt idx="21">
                  <c:v>-2.1300039398624423E-3</c:v>
                </c:pt>
                <c:pt idx="22">
                  <c:v>-4.1499030488510013E-3</c:v>
                </c:pt>
                <c:pt idx="23">
                  <c:v>-4.92158712817704E-3</c:v>
                </c:pt>
                <c:pt idx="24">
                  <c:v>-4.4691153941129724E-3</c:v>
                </c:pt>
                <c:pt idx="25">
                  <c:v>-7.3349988841497843E-3</c:v>
                </c:pt>
                <c:pt idx="26">
                  <c:v>-2.0278263625804673E-3</c:v>
                </c:pt>
                <c:pt idx="27">
                  <c:v>-5.5007344148371067E-3</c:v>
                </c:pt>
                <c:pt idx="28">
                  <c:v>-2.2446942640748896E-2</c:v>
                </c:pt>
                <c:pt idx="29">
                  <c:v>-2.2896729911935788E-2</c:v>
                </c:pt>
                <c:pt idx="30">
                  <c:v>-2.2070999975603477E-2</c:v>
                </c:pt>
                <c:pt idx="31">
                  <c:v>-2.2115631242387392E-2</c:v>
                </c:pt>
                <c:pt idx="32">
                  <c:v>-2.0199735281025519E-2</c:v>
                </c:pt>
                <c:pt idx="33">
                  <c:v>-4.8282051157524939E-3</c:v>
                </c:pt>
                <c:pt idx="34">
                  <c:v>-4.7066266588535813E-3</c:v>
                </c:pt>
                <c:pt idx="35">
                  <c:v>-1.4327191135464275E-2</c:v>
                </c:pt>
                <c:pt idx="36">
                  <c:v>-1.2966791472144183E-2</c:v>
                </c:pt>
                <c:pt idx="37">
                  <c:v>-1.9563813293663041E-2</c:v>
                </c:pt>
                <c:pt idx="38">
                  <c:v>-1.896855501960365E-2</c:v>
                </c:pt>
                <c:pt idx="39">
                  <c:v>-1.8639042154323271E-2</c:v>
                </c:pt>
                <c:pt idx="40">
                  <c:v>-1.4063820878845648E-2</c:v>
                </c:pt>
                <c:pt idx="41">
                  <c:v>-1.4085349115274594E-2</c:v>
                </c:pt>
                <c:pt idx="42">
                  <c:v>-2.6344252351717468E-3</c:v>
                </c:pt>
                <c:pt idx="43">
                  <c:v>-2.8296391204730804E-3</c:v>
                </c:pt>
                <c:pt idx="44">
                  <c:v>-2.8974339674670453E-3</c:v>
                </c:pt>
                <c:pt idx="45">
                  <c:v>-3.2974124750309967E-3</c:v>
                </c:pt>
                <c:pt idx="46">
                  <c:v>-3.1377075315722775E-3</c:v>
                </c:pt>
                <c:pt idx="47">
                  <c:v>-3.9475182553318994E-3</c:v>
                </c:pt>
                <c:pt idx="48">
                  <c:v>-5.5632937685806266E-3</c:v>
                </c:pt>
                <c:pt idx="49">
                  <c:v>-7.1256941996303055E-3</c:v>
                </c:pt>
                <c:pt idx="50">
                  <c:v>-7.0120900270380804E-3</c:v>
                </c:pt>
                <c:pt idx="51">
                  <c:v>-1.2118447268330272E-2</c:v>
                </c:pt>
                <c:pt idx="52">
                  <c:v>-1.3072920799492647E-2</c:v>
                </c:pt>
                <c:pt idx="53">
                  <c:v>-1.3842037622748877E-2</c:v>
                </c:pt>
                <c:pt idx="54">
                  <c:v>-1.5624619786919069E-2</c:v>
                </c:pt>
                <c:pt idx="55">
                  <c:v>-1.6250074151033012E-2</c:v>
                </c:pt>
                <c:pt idx="56">
                  <c:v>-1.2682914190855703E-2</c:v>
                </c:pt>
                <c:pt idx="57">
                  <c:v>-3.8788841587352928E-2</c:v>
                </c:pt>
                <c:pt idx="58">
                  <c:v>-3.8897577592304312E-2</c:v>
                </c:pt>
                <c:pt idx="59">
                  <c:v>-3.9081563518372532E-2</c:v>
                </c:pt>
                <c:pt idx="60">
                  <c:v>-3.9265327347430171E-2</c:v>
                </c:pt>
                <c:pt idx="61">
                  <c:v>-4.082032279019962E-2</c:v>
                </c:pt>
                <c:pt idx="62">
                  <c:v>-1.7865199987063107E-2</c:v>
                </c:pt>
                <c:pt idx="63">
                  <c:v>-1.6730609990656158E-2</c:v>
                </c:pt>
                <c:pt idx="64">
                  <c:v>-1.4665522215302601E-2</c:v>
                </c:pt>
                <c:pt idx="65">
                  <c:v>-1.2697941032122014E-2</c:v>
                </c:pt>
                <c:pt idx="66">
                  <c:v>-2.3088349275553876E-3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E-9A4A-A29D-7EA5FAA2D32B}"/>
            </c:ext>
          </c:extLst>
        </c:ser>
        <c:ser>
          <c:idx val="1"/>
          <c:order val="1"/>
          <c:tx>
            <c:strRef>
              <c:f>'Middle Infra'!$AO$8</c:f>
              <c:strCache>
                <c:ptCount val="1"/>
                <c:pt idx="0">
                  <c:v>Equity NAV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'Middle Infra'!$AM$9:$AM$92</c:f>
              <c:numCache>
                <c:formatCode>m/d/yy</c:formatCode>
                <c:ptCount val="84"/>
                <c:pt idx="0">
                  <c:v>44833</c:v>
                </c:pt>
                <c:pt idx="1">
                  <c:v>44834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44844</c:v>
                </c:pt>
                <c:pt idx="8">
                  <c:v>44845</c:v>
                </c:pt>
                <c:pt idx="9">
                  <c:v>44846</c:v>
                </c:pt>
                <c:pt idx="10">
                  <c:v>44847</c:v>
                </c:pt>
                <c:pt idx="11">
                  <c:v>44848</c:v>
                </c:pt>
                <c:pt idx="12">
                  <c:v>44851</c:v>
                </c:pt>
                <c:pt idx="13">
                  <c:v>44852</c:v>
                </c:pt>
                <c:pt idx="14">
                  <c:v>44853</c:v>
                </c:pt>
                <c:pt idx="15">
                  <c:v>44854</c:v>
                </c:pt>
                <c:pt idx="16">
                  <c:v>44855</c:v>
                </c:pt>
                <c:pt idx="17">
                  <c:v>44858</c:v>
                </c:pt>
                <c:pt idx="18">
                  <c:v>44859</c:v>
                </c:pt>
                <c:pt idx="19">
                  <c:v>44860</c:v>
                </c:pt>
                <c:pt idx="20">
                  <c:v>44861</c:v>
                </c:pt>
                <c:pt idx="21">
                  <c:v>44862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44879</c:v>
                </c:pt>
                <c:pt idx="33">
                  <c:v>44880</c:v>
                </c:pt>
                <c:pt idx="34">
                  <c:v>44881</c:v>
                </c:pt>
                <c:pt idx="35">
                  <c:v>44882</c:v>
                </c:pt>
                <c:pt idx="36">
                  <c:v>44883</c:v>
                </c:pt>
                <c:pt idx="37">
                  <c:v>44886</c:v>
                </c:pt>
                <c:pt idx="38">
                  <c:v>44887</c:v>
                </c:pt>
                <c:pt idx="39">
                  <c:v>44888</c:v>
                </c:pt>
                <c:pt idx="40">
                  <c:v>44890</c:v>
                </c:pt>
                <c:pt idx="41">
                  <c:v>44893</c:v>
                </c:pt>
                <c:pt idx="42">
                  <c:v>44894</c:v>
                </c:pt>
                <c:pt idx="43">
                  <c:v>44895</c:v>
                </c:pt>
                <c:pt idx="44">
                  <c:v>44896</c:v>
                </c:pt>
                <c:pt idx="45">
                  <c:v>44897</c:v>
                </c:pt>
                <c:pt idx="46">
                  <c:v>44900</c:v>
                </c:pt>
                <c:pt idx="47">
                  <c:v>44901</c:v>
                </c:pt>
                <c:pt idx="48">
                  <c:v>44902</c:v>
                </c:pt>
                <c:pt idx="49">
                  <c:v>44903</c:v>
                </c:pt>
                <c:pt idx="50">
                  <c:v>44904</c:v>
                </c:pt>
                <c:pt idx="51">
                  <c:v>44907</c:v>
                </c:pt>
                <c:pt idx="52">
                  <c:v>44908</c:v>
                </c:pt>
                <c:pt idx="53">
                  <c:v>44909</c:v>
                </c:pt>
                <c:pt idx="54">
                  <c:v>44910</c:v>
                </c:pt>
                <c:pt idx="55">
                  <c:v>44911</c:v>
                </c:pt>
                <c:pt idx="56">
                  <c:v>44914</c:v>
                </c:pt>
                <c:pt idx="57">
                  <c:v>44915</c:v>
                </c:pt>
                <c:pt idx="58">
                  <c:v>44916</c:v>
                </c:pt>
                <c:pt idx="59">
                  <c:v>44917</c:v>
                </c:pt>
                <c:pt idx="60">
                  <c:v>44918</c:v>
                </c:pt>
                <c:pt idx="61">
                  <c:v>44922</c:v>
                </c:pt>
                <c:pt idx="62">
                  <c:v>44923</c:v>
                </c:pt>
                <c:pt idx="63">
                  <c:v>44924</c:v>
                </c:pt>
                <c:pt idx="64">
                  <c:v>44925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44943</c:v>
                </c:pt>
                <c:pt idx="75">
                  <c:v>44944</c:v>
                </c:pt>
                <c:pt idx="76">
                  <c:v>44945</c:v>
                </c:pt>
                <c:pt idx="77">
                  <c:v>44946</c:v>
                </c:pt>
                <c:pt idx="78">
                  <c:v>44949</c:v>
                </c:pt>
                <c:pt idx="79">
                  <c:v>44950</c:v>
                </c:pt>
                <c:pt idx="80">
                  <c:v>44951</c:v>
                </c:pt>
                <c:pt idx="81">
                  <c:v>44952</c:v>
                </c:pt>
                <c:pt idx="82">
                  <c:v>44953</c:v>
                </c:pt>
                <c:pt idx="83">
                  <c:v>44956</c:v>
                </c:pt>
              </c:numCache>
            </c:numRef>
          </c:cat>
          <c:val>
            <c:numRef>
              <c:f>'Middle Infra'!$AO$9:$AO$59</c:f>
              <c:numCache>
                <c:formatCode>0%</c:formatCode>
                <c:ptCount val="51"/>
                <c:pt idx="0">
                  <c:v>-0.11544248464620782</c:v>
                </c:pt>
                <c:pt idx="1">
                  <c:v>-1.8941499380467321E-2</c:v>
                </c:pt>
                <c:pt idx="2">
                  <c:v>-1.8356699879469345E-2</c:v>
                </c:pt>
                <c:pt idx="3">
                  <c:v>-2.4543745358392249E-2</c:v>
                </c:pt>
                <c:pt idx="4">
                  <c:v>-2.6322430584701649E-2</c:v>
                </c:pt>
                <c:pt idx="5">
                  <c:v>-2.8566382283176359E-2</c:v>
                </c:pt>
                <c:pt idx="6">
                  <c:v>-3.3006991754167651E-2</c:v>
                </c:pt>
                <c:pt idx="7">
                  <c:v>-3.7242344253308225E-2</c:v>
                </c:pt>
                <c:pt idx="8">
                  <c:v>-3.6558311115491363E-2</c:v>
                </c:pt>
                <c:pt idx="9">
                  <c:v>-3.7295184930678002E-2</c:v>
                </c:pt>
                <c:pt idx="10">
                  <c:v>-3.7482250554374402E-2</c:v>
                </c:pt>
                <c:pt idx="11">
                  <c:v>-5.723623914861372E-2</c:v>
                </c:pt>
                <c:pt idx="12">
                  <c:v>-4.5344207557119875E-2</c:v>
                </c:pt>
                <c:pt idx="13">
                  <c:v>-4.76642596570757E-2</c:v>
                </c:pt>
                <c:pt idx="14">
                  <c:v>-5.1629095106053957E-2</c:v>
                </c:pt>
                <c:pt idx="15">
                  <c:v>-5.8071994670484843E-2</c:v>
                </c:pt>
                <c:pt idx="16">
                  <c:v>-5.1557101679011792E-2</c:v>
                </c:pt>
                <c:pt idx="17">
                  <c:v>-5.0754294660966856E-2</c:v>
                </c:pt>
                <c:pt idx="18">
                  <c:v>-4.7974011203219147E-2</c:v>
                </c:pt>
                <c:pt idx="19">
                  <c:v>-4.4058203724336512E-2</c:v>
                </c:pt>
                <c:pt idx="20">
                  <c:v>-9.9094919474956127E-3</c:v>
                </c:pt>
                <c:pt idx="21">
                  <c:v>-6.5773975599632412E-3</c:v>
                </c:pt>
                <c:pt idx="22">
                  <c:v>-1.2133914117065596E-2</c:v>
                </c:pt>
                <c:pt idx="23">
                  <c:v>-1.5021109745443406E-2</c:v>
                </c:pt>
                <c:pt idx="24">
                  <c:v>-1.4097715616635382E-2</c:v>
                </c:pt>
                <c:pt idx="25">
                  <c:v>-2.2764227022753977E-2</c:v>
                </c:pt>
                <c:pt idx="26">
                  <c:v>-6.8948112822872776E-3</c:v>
                </c:pt>
                <c:pt idx="27">
                  <c:v>-1.5479320229970667E-2</c:v>
                </c:pt>
                <c:pt idx="28">
                  <c:v>-6.3032639411454316E-2</c:v>
                </c:pt>
                <c:pt idx="29">
                  <c:v>-6.4408262624715773E-2</c:v>
                </c:pt>
                <c:pt idx="30">
                  <c:v>-6.1975802201856757E-2</c:v>
                </c:pt>
                <c:pt idx="31">
                  <c:v>-6.2001019938298763E-2</c:v>
                </c:pt>
                <c:pt idx="32">
                  <c:v>-5.6642625602380273E-2</c:v>
                </c:pt>
                <c:pt idx="33">
                  <c:v>-1.3463040267986212E-2</c:v>
                </c:pt>
                <c:pt idx="34">
                  <c:v>-1.299964567223999E-2</c:v>
                </c:pt>
                <c:pt idx="35">
                  <c:v>-3.8995793334776874E-2</c:v>
                </c:pt>
                <c:pt idx="36">
                  <c:v>-3.4984554799979146E-2</c:v>
                </c:pt>
                <c:pt idx="37">
                  <c:v>-5.3174283727953478E-2</c:v>
                </c:pt>
                <c:pt idx="38">
                  <c:v>-5.1546599639067152E-2</c:v>
                </c:pt>
                <c:pt idx="39">
                  <c:v>-5.0793919452793546E-2</c:v>
                </c:pt>
                <c:pt idx="40">
                  <c:v>-3.8516038904738814E-2</c:v>
                </c:pt>
                <c:pt idx="41">
                  <c:v>-3.8523927813116858E-2</c:v>
                </c:pt>
                <c:pt idx="42">
                  <c:v>-7.2218786944045262E-3</c:v>
                </c:pt>
                <c:pt idx="43">
                  <c:v>-7.4835878964569225E-3</c:v>
                </c:pt>
                <c:pt idx="44">
                  <c:v>-7.6139086721718277E-3</c:v>
                </c:pt>
                <c:pt idx="45">
                  <c:v>-8.9390042047491694E-3</c:v>
                </c:pt>
                <c:pt idx="46">
                  <c:v>-8.6489065469878383E-3</c:v>
                </c:pt>
                <c:pt idx="47">
                  <c:v>-1.0571420241326113E-2</c:v>
                </c:pt>
                <c:pt idx="48">
                  <c:v>-1.456309977575109E-2</c:v>
                </c:pt>
                <c:pt idx="49">
                  <c:v>-1.8272460128340103E-2</c:v>
                </c:pt>
                <c:pt idx="50">
                  <c:v>-1.7983980637459318E-2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E-9A4A-A29D-7EA5FAA2D32B}"/>
            </c:ext>
          </c:extLst>
        </c:ser>
        <c:ser>
          <c:idx val="2"/>
          <c:order val="2"/>
          <c:tx>
            <c:strRef>
              <c:f>'Middle Infra'!$AP$8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cat>
            <c:numRef>
              <c:f>'Middle Infra'!$AM$9:$AM$92</c:f>
              <c:numCache>
                <c:formatCode>m/d/yy</c:formatCode>
                <c:ptCount val="84"/>
                <c:pt idx="0">
                  <c:v>44833</c:v>
                </c:pt>
                <c:pt idx="1">
                  <c:v>44834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44844</c:v>
                </c:pt>
                <c:pt idx="8">
                  <c:v>44845</c:v>
                </c:pt>
                <c:pt idx="9">
                  <c:v>44846</c:v>
                </c:pt>
                <c:pt idx="10">
                  <c:v>44847</c:v>
                </c:pt>
                <c:pt idx="11">
                  <c:v>44848</c:v>
                </c:pt>
                <c:pt idx="12">
                  <c:v>44851</c:v>
                </c:pt>
                <c:pt idx="13">
                  <c:v>44852</c:v>
                </c:pt>
                <c:pt idx="14">
                  <c:v>44853</c:v>
                </c:pt>
                <c:pt idx="15">
                  <c:v>44854</c:v>
                </c:pt>
                <c:pt idx="16">
                  <c:v>44855</c:v>
                </c:pt>
                <c:pt idx="17">
                  <c:v>44858</c:v>
                </c:pt>
                <c:pt idx="18">
                  <c:v>44859</c:v>
                </c:pt>
                <c:pt idx="19">
                  <c:v>44860</c:v>
                </c:pt>
                <c:pt idx="20">
                  <c:v>44861</c:v>
                </c:pt>
                <c:pt idx="21">
                  <c:v>44862</c:v>
                </c:pt>
                <c:pt idx="22">
                  <c:v>44865</c:v>
                </c:pt>
                <c:pt idx="23">
                  <c:v>44866</c:v>
                </c:pt>
                <c:pt idx="24">
                  <c:v>44867</c:v>
                </c:pt>
                <c:pt idx="25">
                  <c:v>44868</c:v>
                </c:pt>
                <c:pt idx="26">
                  <c:v>44869</c:v>
                </c:pt>
                <c:pt idx="27">
                  <c:v>44872</c:v>
                </c:pt>
                <c:pt idx="28">
                  <c:v>44873</c:v>
                </c:pt>
                <c:pt idx="29">
                  <c:v>44874</c:v>
                </c:pt>
                <c:pt idx="30">
                  <c:v>44875</c:v>
                </c:pt>
                <c:pt idx="31">
                  <c:v>44876</c:v>
                </c:pt>
                <c:pt idx="32">
                  <c:v>44879</c:v>
                </c:pt>
                <c:pt idx="33">
                  <c:v>44880</c:v>
                </c:pt>
                <c:pt idx="34">
                  <c:v>44881</c:v>
                </c:pt>
                <c:pt idx="35">
                  <c:v>44882</c:v>
                </c:pt>
                <c:pt idx="36">
                  <c:v>44883</c:v>
                </c:pt>
                <c:pt idx="37">
                  <c:v>44886</c:v>
                </c:pt>
                <c:pt idx="38">
                  <c:v>44887</c:v>
                </c:pt>
                <c:pt idx="39">
                  <c:v>44888</c:v>
                </c:pt>
                <c:pt idx="40">
                  <c:v>44890</c:v>
                </c:pt>
                <c:pt idx="41">
                  <c:v>44893</c:v>
                </c:pt>
                <c:pt idx="42">
                  <c:v>44894</c:v>
                </c:pt>
                <c:pt idx="43">
                  <c:v>44895</c:v>
                </c:pt>
                <c:pt idx="44">
                  <c:v>44896</c:v>
                </c:pt>
                <c:pt idx="45">
                  <c:v>44897</c:v>
                </c:pt>
                <c:pt idx="46">
                  <c:v>44900</c:v>
                </c:pt>
                <c:pt idx="47">
                  <c:v>44901</c:v>
                </c:pt>
                <c:pt idx="48">
                  <c:v>44902</c:v>
                </c:pt>
                <c:pt idx="49">
                  <c:v>44903</c:v>
                </c:pt>
                <c:pt idx="50">
                  <c:v>44904</c:v>
                </c:pt>
                <c:pt idx="51">
                  <c:v>44907</c:v>
                </c:pt>
                <c:pt idx="52">
                  <c:v>44908</c:v>
                </c:pt>
                <c:pt idx="53">
                  <c:v>44909</c:v>
                </c:pt>
                <c:pt idx="54">
                  <c:v>44910</c:v>
                </c:pt>
                <c:pt idx="55">
                  <c:v>44911</c:v>
                </c:pt>
                <c:pt idx="56">
                  <c:v>44914</c:v>
                </c:pt>
                <c:pt idx="57">
                  <c:v>44915</c:v>
                </c:pt>
                <c:pt idx="58">
                  <c:v>44916</c:v>
                </c:pt>
                <c:pt idx="59">
                  <c:v>44917</c:v>
                </c:pt>
                <c:pt idx="60">
                  <c:v>44918</c:v>
                </c:pt>
                <c:pt idx="61">
                  <c:v>44922</c:v>
                </c:pt>
                <c:pt idx="62">
                  <c:v>44923</c:v>
                </c:pt>
                <c:pt idx="63">
                  <c:v>44924</c:v>
                </c:pt>
                <c:pt idx="64">
                  <c:v>44925</c:v>
                </c:pt>
                <c:pt idx="65">
                  <c:v>44929</c:v>
                </c:pt>
                <c:pt idx="66">
                  <c:v>44930</c:v>
                </c:pt>
                <c:pt idx="67">
                  <c:v>44931</c:v>
                </c:pt>
                <c:pt idx="68">
                  <c:v>44932</c:v>
                </c:pt>
                <c:pt idx="69">
                  <c:v>44935</c:v>
                </c:pt>
                <c:pt idx="70">
                  <c:v>44936</c:v>
                </c:pt>
                <c:pt idx="71">
                  <c:v>44937</c:v>
                </c:pt>
                <c:pt idx="72">
                  <c:v>44938</c:v>
                </c:pt>
                <c:pt idx="73">
                  <c:v>44939</c:v>
                </c:pt>
                <c:pt idx="74">
                  <c:v>44943</c:v>
                </c:pt>
                <c:pt idx="75">
                  <c:v>44944</c:v>
                </c:pt>
                <c:pt idx="76">
                  <c:v>44945</c:v>
                </c:pt>
                <c:pt idx="77">
                  <c:v>44946</c:v>
                </c:pt>
                <c:pt idx="78">
                  <c:v>44949</c:v>
                </c:pt>
                <c:pt idx="79">
                  <c:v>44950</c:v>
                </c:pt>
                <c:pt idx="80">
                  <c:v>44951</c:v>
                </c:pt>
                <c:pt idx="81">
                  <c:v>44952</c:v>
                </c:pt>
                <c:pt idx="82">
                  <c:v>44953</c:v>
                </c:pt>
                <c:pt idx="83">
                  <c:v>44956</c:v>
                </c:pt>
              </c:numCache>
            </c:numRef>
          </c:cat>
          <c:val>
            <c:numRef>
              <c:f>'Middle Infra'!$AP$9:$AP$59</c:f>
              <c:numCache>
                <c:formatCode>0%</c:formatCode>
                <c:ptCount val="51"/>
                <c:pt idx="0">
                  <c:v>-2.1789353336192238E-2</c:v>
                </c:pt>
                <c:pt idx="1">
                  <c:v>-2.0397069442235401E-2</c:v>
                </c:pt>
                <c:pt idx="2">
                  <c:v>-1.7380359035721674E-2</c:v>
                </c:pt>
                <c:pt idx="3">
                  <c:v>-2.6979761764108347E-2</c:v>
                </c:pt>
                <c:pt idx="4">
                  <c:v>-2.2266032586031183E-2</c:v>
                </c:pt>
                <c:pt idx="5">
                  <c:v>-2.23814170515843E-2</c:v>
                </c:pt>
                <c:pt idx="6">
                  <c:v>-2.5143547222833275E-2</c:v>
                </c:pt>
                <c:pt idx="7">
                  <c:v>-3.0200228536848932E-2</c:v>
                </c:pt>
                <c:pt idx="8">
                  <c:v>-2.5943404844930004E-2</c:v>
                </c:pt>
                <c:pt idx="9">
                  <c:v>-2.5517034733225266E-2</c:v>
                </c:pt>
                <c:pt idx="10">
                  <c:v>-2.9351186990568198E-2</c:v>
                </c:pt>
                <c:pt idx="11">
                  <c:v>-5.2658792221594565E-2</c:v>
                </c:pt>
                <c:pt idx="12">
                  <c:v>-5.2192705396626037E-2</c:v>
                </c:pt>
                <c:pt idx="13">
                  <c:v>-4.4319251756239492E-2</c:v>
                </c:pt>
                <c:pt idx="14">
                  <c:v>-5.0773184012756663E-2</c:v>
                </c:pt>
                <c:pt idx="15">
                  <c:v>-3.9972513223215114E-2</c:v>
                </c:pt>
                <c:pt idx="16">
                  <c:v>-3.258069228580001E-2</c:v>
                </c:pt>
                <c:pt idx="17">
                  <c:v>-2.9407237747423327E-2</c:v>
                </c:pt>
                <c:pt idx="18">
                  <c:v>-2.6956768017819748E-2</c:v>
                </c:pt>
                <c:pt idx="19">
                  <c:v>-1.6731992567429542E-2</c:v>
                </c:pt>
                <c:pt idx="20">
                  <c:v>-1.4152642514493547E-2</c:v>
                </c:pt>
                <c:pt idx="21">
                  <c:v>-1.4460660552621452E-2</c:v>
                </c:pt>
                <c:pt idx="22">
                  <c:v>-9.6393556871083048E-3</c:v>
                </c:pt>
                <c:pt idx="23">
                  <c:v>-9.5029972944684314E-3</c:v>
                </c:pt>
                <c:pt idx="24">
                  <c:v>-2.0847243331993556E-2</c:v>
                </c:pt>
                <c:pt idx="25">
                  <c:v>-3.8738645151426679E-2</c:v>
                </c:pt>
                <c:pt idx="26">
                  <c:v>-3.7257366179445965E-2</c:v>
                </c:pt>
                <c:pt idx="27">
                  <c:v>-3.6524472142163714E-2</c:v>
                </c:pt>
                <c:pt idx="28">
                  <c:v>-3.647271827745438E-2</c:v>
                </c:pt>
                <c:pt idx="29">
                  <c:v>-3.2119707518708622E-2</c:v>
                </c:pt>
                <c:pt idx="30">
                  <c:v>-7.3181837477669688E-3</c:v>
                </c:pt>
                <c:pt idx="31">
                  <c:v>-7.8488647346689304E-3</c:v>
                </c:pt>
                <c:pt idx="32">
                  <c:v>-7.4454945098024299E-3</c:v>
                </c:pt>
                <c:pt idx="33">
                  <c:v>-6.986090202745477E-3</c:v>
                </c:pt>
                <c:pt idx="34">
                  <c:v>-1.3010104818079283E-2</c:v>
                </c:pt>
                <c:pt idx="35">
                  <c:v>-2.3022982483765945E-2</c:v>
                </c:pt>
                <c:pt idx="36">
                  <c:v>-2.2788680605152118E-2</c:v>
                </c:pt>
                <c:pt idx="37">
                  <c:v>-2.5665513473025509E-2</c:v>
                </c:pt>
                <c:pt idx="38">
                  <c:v>-2.5188587564342991E-2</c:v>
                </c:pt>
                <c:pt idx="39">
                  <c:v>-2.0770090817688672E-2</c:v>
                </c:pt>
                <c:pt idx="40">
                  <c:v>-9.655410644911858E-3</c:v>
                </c:pt>
                <c:pt idx="41">
                  <c:v>-1.1415072083495185E-2</c:v>
                </c:pt>
                <c:pt idx="42">
                  <c:v>-1.1296343677629101E-2</c:v>
                </c:pt>
                <c:pt idx="43">
                  <c:v>-1.1944319937811801E-2</c:v>
                </c:pt>
                <c:pt idx="44">
                  <c:v>-2.3284783898324345E-2</c:v>
                </c:pt>
                <c:pt idx="45">
                  <c:v>-3.1367234101102572E-2</c:v>
                </c:pt>
                <c:pt idx="46">
                  <c:v>-2.8502309561611941E-2</c:v>
                </c:pt>
                <c:pt idx="47">
                  <c:v>-3.0118786287666087E-2</c:v>
                </c:pt>
                <c:pt idx="48">
                  <c:v>-3.5839455426428787E-2</c:v>
                </c:pt>
                <c:pt idx="49">
                  <c:v>-2.4490850259155358E-2</c:v>
                </c:pt>
                <c:pt idx="50">
                  <c:v>-1.9502526139338644E-2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E-9A4A-A29D-7EA5FAA2D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531888"/>
        <c:axId val="1042235504"/>
      </c:lineChart>
      <c:dateAx>
        <c:axId val="10285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2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235504"/>
        <c:crosses val="autoZero"/>
        <c:auto val="1"/>
        <c:lblOffset val="100"/>
        <c:baseTimeUnit val="days"/>
      </c:dateAx>
      <c:valAx>
        <c:axId val="10422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  <a:alpha val="57773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r>
              <a:rPr lang="en-US">
                <a:latin typeface="Avenir Book" panose="02000503020000020003" pitchFamily="2" charset="0"/>
              </a:rPr>
              <a:t>NET</a:t>
            </a:r>
            <a:r>
              <a:rPr lang="en-US" baseline="0">
                <a:latin typeface="Avenir Book" panose="02000503020000020003" pitchFamily="2" charset="0"/>
              </a:rPr>
              <a:t> ASSET VALUE</a:t>
            </a:r>
            <a:endParaRPr lang="en-US">
              <a:latin typeface="Avenir Book" panose="02000503020000020003" pitchFamily="2" charset="0"/>
            </a:endParaRPr>
          </a:p>
        </c:rich>
      </c:tx>
      <c:layout>
        <c:manualLayout>
          <c:xMode val="edge"/>
          <c:yMode val="edge"/>
          <c:x val="1.6938717609499315E-2"/>
          <c:y val="2.4235114964133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04965789694337E-2"/>
          <c:y val="0.15202637464824115"/>
          <c:w val="0.79034098510528394"/>
          <c:h val="0.5862575484025789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lt1"/>
              </a:solidFill>
              <a:miter lim="800000"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'Data Backend'!$A$1:$A$93</c:f>
              <c:numCache>
                <c:formatCode>General</c:formatCode>
                <c:ptCount val="93"/>
                <c:pt idx="3" formatCode="m/d/yy">
                  <c:v>44826</c:v>
                </c:pt>
                <c:pt idx="4" formatCode="m/d/yy">
                  <c:v>44827</c:v>
                </c:pt>
                <c:pt idx="5" formatCode="m/d/yy">
                  <c:v>44830</c:v>
                </c:pt>
                <c:pt idx="6" formatCode="m/d/yy">
                  <c:v>44831</c:v>
                </c:pt>
                <c:pt idx="7" formatCode="m/d/yy">
                  <c:v>44832</c:v>
                </c:pt>
                <c:pt idx="8" formatCode="m/d/yy">
                  <c:v>44833</c:v>
                </c:pt>
                <c:pt idx="9" formatCode="m/d/yy">
                  <c:v>44834</c:v>
                </c:pt>
                <c:pt idx="10" formatCode="m/d/yy">
                  <c:v>44837</c:v>
                </c:pt>
                <c:pt idx="11" formatCode="m/d/yy">
                  <c:v>44838</c:v>
                </c:pt>
                <c:pt idx="12" formatCode="m/d/yy">
                  <c:v>44839</c:v>
                </c:pt>
                <c:pt idx="13" formatCode="m/d/yy">
                  <c:v>44840</c:v>
                </c:pt>
                <c:pt idx="14" formatCode="m/d/yy">
                  <c:v>44841</c:v>
                </c:pt>
                <c:pt idx="15" formatCode="m/d/yy">
                  <c:v>44844</c:v>
                </c:pt>
                <c:pt idx="16" formatCode="m/d/yy">
                  <c:v>44845</c:v>
                </c:pt>
                <c:pt idx="17" formatCode="m/d/yy">
                  <c:v>44846</c:v>
                </c:pt>
                <c:pt idx="18" formatCode="m/d/yy">
                  <c:v>44847</c:v>
                </c:pt>
                <c:pt idx="19" formatCode="m/d/yy">
                  <c:v>44848</c:v>
                </c:pt>
                <c:pt idx="20" formatCode="m/d/yy">
                  <c:v>44851</c:v>
                </c:pt>
                <c:pt idx="21" formatCode="m/d/yy">
                  <c:v>44852</c:v>
                </c:pt>
                <c:pt idx="22" formatCode="m/d/yy">
                  <c:v>44853</c:v>
                </c:pt>
                <c:pt idx="23" formatCode="m/d/yy">
                  <c:v>44854</c:v>
                </c:pt>
                <c:pt idx="24" formatCode="m/d/yy">
                  <c:v>44855</c:v>
                </c:pt>
                <c:pt idx="25" formatCode="m/d/yy">
                  <c:v>44858</c:v>
                </c:pt>
                <c:pt idx="26" formatCode="m/d/yy">
                  <c:v>44859</c:v>
                </c:pt>
                <c:pt idx="27" formatCode="m/d/yy">
                  <c:v>44860</c:v>
                </c:pt>
                <c:pt idx="28" formatCode="m/d/yy">
                  <c:v>44861</c:v>
                </c:pt>
                <c:pt idx="29" formatCode="m/d/yy">
                  <c:v>44862</c:v>
                </c:pt>
                <c:pt idx="30" formatCode="m/d/yy">
                  <c:v>44865</c:v>
                </c:pt>
                <c:pt idx="31" formatCode="m/d/yy">
                  <c:v>44866</c:v>
                </c:pt>
                <c:pt idx="32" formatCode="m/d/yy">
                  <c:v>44867</c:v>
                </c:pt>
                <c:pt idx="33" formatCode="m/d/yy">
                  <c:v>44868</c:v>
                </c:pt>
                <c:pt idx="34" formatCode="m/d/yy">
                  <c:v>44869</c:v>
                </c:pt>
                <c:pt idx="35" formatCode="m/d/yy">
                  <c:v>44872</c:v>
                </c:pt>
                <c:pt idx="36" formatCode="m/d/yy">
                  <c:v>44873</c:v>
                </c:pt>
                <c:pt idx="37" formatCode="m/d/yy">
                  <c:v>44874</c:v>
                </c:pt>
                <c:pt idx="38" formatCode="m/d/yy">
                  <c:v>44875</c:v>
                </c:pt>
                <c:pt idx="39" formatCode="m/d/yy">
                  <c:v>44876</c:v>
                </c:pt>
                <c:pt idx="40" formatCode="m/d/yy">
                  <c:v>44879</c:v>
                </c:pt>
                <c:pt idx="41" formatCode="m/d/yy">
                  <c:v>44880</c:v>
                </c:pt>
                <c:pt idx="42" formatCode="m/d/yy">
                  <c:v>44881</c:v>
                </c:pt>
                <c:pt idx="43" formatCode="m/d/yy">
                  <c:v>44882</c:v>
                </c:pt>
                <c:pt idx="44" formatCode="m/d/yy">
                  <c:v>44883</c:v>
                </c:pt>
                <c:pt idx="45" formatCode="m/d/yy">
                  <c:v>44886</c:v>
                </c:pt>
                <c:pt idx="46" formatCode="m/d/yy">
                  <c:v>44887</c:v>
                </c:pt>
                <c:pt idx="47" formatCode="m/d/yy">
                  <c:v>44888</c:v>
                </c:pt>
                <c:pt idx="48" formatCode="m/d/yy">
                  <c:v>44890</c:v>
                </c:pt>
                <c:pt idx="49" formatCode="m/d/yy">
                  <c:v>44893</c:v>
                </c:pt>
                <c:pt idx="50" formatCode="m/d/yy">
                  <c:v>44894</c:v>
                </c:pt>
                <c:pt idx="51" formatCode="m/d/yy">
                  <c:v>44895</c:v>
                </c:pt>
                <c:pt idx="52" formatCode="m/d/yy">
                  <c:v>44896</c:v>
                </c:pt>
                <c:pt idx="53" formatCode="m/d/yy">
                  <c:v>44897</c:v>
                </c:pt>
                <c:pt idx="54" formatCode="m/d/yy">
                  <c:v>44900</c:v>
                </c:pt>
                <c:pt idx="55" formatCode="m/d/yy">
                  <c:v>44901</c:v>
                </c:pt>
                <c:pt idx="56" formatCode="m/d/yy">
                  <c:v>44902</c:v>
                </c:pt>
                <c:pt idx="57" formatCode="m/d/yy">
                  <c:v>44903</c:v>
                </c:pt>
                <c:pt idx="58" formatCode="m/d/yy">
                  <c:v>44904</c:v>
                </c:pt>
                <c:pt idx="59" formatCode="m/d/yy">
                  <c:v>44907</c:v>
                </c:pt>
                <c:pt idx="60" formatCode="m/d/yy">
                  <c:v>44908</c:v>
                </c:pt>
                <c:pt idx="61" formatCode="m/d/yy">
                  <c:v>44909</c:v>
                </c:pt>
                <c:pt idx="62" formatCode="m/d/yy">
                  <c:v>44910</c:v>
                </c:pt>
                <c:pt idx="63" formatCode="m/d/yy">
                  <c:v>44911</c:v>
                </c:pt>
                <c:pt idx="64" formatCode="m/d/yy">
                  <c:v>44914</c:v>
                </c:pt>
                <c:pt idx="65" formatCode="m/d/yy">
                  <c:v>44915</c:v>
                </c:pt>
                <c:pt idx="66" formatCode="m/d/yy">
                  <c:v>44916</c:v>
                </c:pt>
                <c:pt idx="67" formatCode="m/d/yy">
                  <c:v>44917</c:v>
                </c:pt>
                <c:pt idx="68" formatCode="m/d/yy">
                  <c:v>44918</c:v>
                </c:pt>
                <c:pt idx="69" formatCode="m/d/yy">
                  <c:v>44922</c:v>
                </c:pt>
                <c:pt idx="70" formatCode="m/d/yy">
                  <c:v>44923</c:v>
                </c:pt>
                <c:pt idx="71" formatCode="m/d/yy">
                  <c:v>44924</c:v>
                </c:pt>
                <c:pt idx="72" formatCode="m/d/yy">
                  <c:v>44925</c:v>
                </c:pt>
                <c:pt idx="73" formatCode="m/d/yy">
                  <c:v>44929</c:v>
                </c:pt>
                <c:pt idx="74" formatCode="m/d/yy">
                  <c:v>44930</c:v>
                </c:pt>
                <c:pt idx="75" formatCode="m/d/yy">
                  <c:v>44931</c:v>
                </c:pt>
                <c:pt idx="76" formatCode="m/d/yy">
                  <c:v>44932</c:v>
                </c:pt>
                <c:pt idx="77" formatCode="m/d/yy">
                  <c:v>44935</c:v>
                </c:pt>
                <c:pt idx="78" formatCode="m/d/yy">
                  <c:v>44936</c:v>
                </c:pt>
                <c:pt idx="79" formatCode="m/d/yy">
                  <c:v>44937</c:v>
                </c:pt>
                <c:pt idx="80" formatCode="m/d/yy">
                  <c:v>44938</c:v>
                </c:pt>
                <c:pt idx="81" formatCode="m/d/yy">
                  <c:v>44939</c:v>
                </c:pt>
                <c:pt idx="82" formatCode="m/d/yy">
                  <c:v>44943</c:v>
                </c:pt>
                <c:pt idx="83" formatCode="m/d/yy">
                  <c:v>44944</c:v>
                </c:pt>
                <c:pt idx="84" formatCode="m/d/yy">
                  <c:v>44945</c:v>
                </c:pt>
                <c:pt idx="85" formatCode="m/d/yy">
                  <c:v>44946</c:v>
                </c:pt>
                <c:pt idx="86" formatCode="m/d/yy">
                  <c:v>44949</c:v>
                </c:pt>
                <c:pt idx="87" formatCode="m/d/yy">
                  <c:v>44950</c:v>
                </c:pt>
                <c:pt idx="88" formatCode="m/d/yy">
                  <c:v>44951</c:v>
                </c:pt>
                <c:pt idx="89" formatCode="m/d/yy">
                  <c:v>44952</c:v>
                </c:pt>
                <c:pt idx="90" formatCode="m/d/yy">
                  <c:v>44953</c:v>
                </c:pt>
                <c:pt idx="91" formatCode="m/d/yy">
                  <c:v>44956</c:v>
                </c:pt>
                <c:pt idx="92" formatCode="m/d/yy">
                  <c:v>44957</c:v>
                </c:pt>
              </c:numCache>
            </c:numRef>
          </c:cat>
          <c:val>
            <c:numRef>
              <c:f>'Data Backend'!$X$6:$X$93</c:f>
              <c:numCache>
                <c:formatCode>General</c:formatCode>
                <c:ptCount val="88"/>
                <c:pt idx="0">
                  <c:v>95707.6</c:v>
                </c:pt>
                <c:pt idx="1">
                  <c:v>96578.6</c:v>
                </c:pt>
                <c:pt idx="2">
                  <c:v>96718.215599999996</c:v>
                </c:pt>
                <c:pt idx="3">
                  <c:v>97585.925499999998</c:v>
                </c:pt>
                <c:pt idx="4">
                  <c:v>97607.156000000003</c:v>
                </c:pt>
                <c:pt idx="5">
                  <c:v>97305.962100000004</c:v>
                </c:pt>
                <c:pt idx="6">
                  <c:v>96933.486300000004</c:v>
                </c:pt>
                <c:pt idx="7">
                  <c:v>96835.779799999989</c:v>
                </c:pt>
                <c:pt idx="8">
                  <c:v>95999.41320000001</c:v>
                </c:pt>
                <c:pt idx="9">
                  <c:v>96422.761900000012</c:v>
                </c:pt>
                <c:pt idx="10">
                  <c:v>95795.186099999992</c:v>
                </c:pt>
                <c:pt idx="11">
                  <c:v>95529.3</c:v>
                </c:pt>
                <c:pt idx="12">
                  <c:v>95788</c:v>
                </c:pt>
                <c:pt idx="13">
                  <c:v>94972.73</c:v>
                </c:pt>
                <c:pt idx="14">
                  <c:v>96735.492300000013</c:v>
                </c:pt>
                <c:pt idx="15">
                  <c:v>97892.638800000001</c:v>
                </c:pt>
                <c:pt idx="16">
                  <c:v>97459.4</c:v>
                </c:pt>
                <c:pt idx="17">
                  <c:v>97339.849000000002</c:v>
                </c:pt>
                <c:pt idx="18">
                  <c:v>96178.44</c:v>
                </c:pt>
                <c:pt idx="19">
                  <c:v>95856.790000000008</c:v>
                </c:pt>
                <c:pt idx="20">
                  <c:v>96928.234800000006</c:v>
                </c:pt>
                <c:pt idx="21">
                  <c:v>97834.58</c:v>
                </c:pt>
                <c:pt idx="22">
                  <c:v>98483.520000000004</c:v>
                </c:pt>
                <c:pt idx="23">
                  <c:v>99587.97</c:v>
                </c:pt>
                <c:pt idx="24">
                  <c:v>99350.897100000002</c:v>
                </c:pt>
                <c:pt idx="25">
                  <c:v>101288.76180000001</c:v>
                </c:pt>
                <c:pt idx="26">
                  <c:v>101911.6541</c:v>
                </c:pt>
                <c:pt idx="27">
                  <c:v>102776.76</c:v>
                </c:pt>
                <c:pt idx="28">
                  <c:v>102864.57620000001</c:v>
                </c:pt>
                <c:pt idx="29">
                  <c:v>104298.53</c:v>
                </c:pt>
                <c:pt idx="30">
                  <c:v>103995.44900000001</c:v>
                </c:pt>
                <c:pt idx="31">
                  <c:v>101773.4822</c:v>
                </c:pt>
                <c:pt idx="32">
                  <c:v>103067.20499999999</c:v>
                </c:pt>
                <c:pt idx="33">
                  <c:v>103958.87089999999</c:v>
                </c:pt>
                <c:pt idx="34">
                  <c:v>105443.77740000001</c:v>
                </c:pt>
                <c:pt idx="35">
                  <c:v>105903.53</c:v>
                </c:pt>
                <c:pt idx="36">
                  <c:v>105487.90000000001</c:v>
                </c:pt>
                <c:pt idx="37">
                  <c:v>106430.2279</c:v>
                </c:pt>
                <c:pt idx="38">
                  <c:v>105222.6</c:v>
                </c:pt>
                <c:pt idx="39">
                  <c:v>105386.05</c:v>
                </c:pt>
                <c:pt idx="40">
                  <c:v>103849.31969999999</c:v>
                </c:pt>
                <c:pt idx="41">
                  <c:v>103996.47560000001</c:v>
                </c:pt>
                <c:pt idx="42">
                  <c:v>104803.04000000001</c:v>
                </c:pt>
                <c:pt idx="43">
                  <c:v>105165.97690000001</c:v>
                </c:pt>
                <c:pt idx="44">
                  <c:v>106060.0551</c:v>
                </c:pt>
                <c:pt idx="45">
                  <c:v>105959.4002</c:v>
                </c:pt>
                <c:pt idx="46">
                  <c:v>107483.11350000001</c:v>
                </c:pt>
                <c:pt idx="47">
                  <c:v>108862.04000000001</c:v>
                </c:pt>
                <c:pt idx="48">
                  <c:v>109149.48090000001</c:v>
                </c:pt>
                <c:pt idx="49">
                  <c:v>110262.34</c:v>
                </c:pt>
                <c:pt idx="50">
                  <c:v>110039.09</c:v>
                </c:pt>
                <c:pt idx="51">
                  <c:v>110121.69500000001</c:v>
                </c:pt>
                <c:pt idx="52">
                  <c:v>109750.32</c:v>
                </c:pt>
                <c:pt idx="53">
                  <c:v>110196.14</c:v>
                </c:pt>
                <c:pt idx="54">
                  <c:v>108912.495</c:v>
                </c:pt>
                <c:pt idx="55">
                  <c:v>109878.33</c:v>
                </c:pt>
                <c:pt idx="56">
                  <c:v>109576.68</c:v>
                </c:pt>
                <c:pt idx="57">
                  <c:v>108730.98000000001</c:v>
                </c:pt>
                <c:pt idx="58">
                  <c:v>108244.12330000001</c:v>
                </c:pt>
                <c:pt idx="59">
                  <c:v>109381.258</c:v>
                </c:pt>
                <c:pt idx="60">
                  <c:v>105117.54</c:v>
                </c:pt>
                <c:pt idx="61">
                  <c:v>104683.68</c:v>
                </c:pt>
                <c:pt idx="62">
                  <c:v>106148.22</c:v>
                </c:pt>
                <c:pt idx="63">
                  <c:v>105577.4526</c:v>
                </c:pt>
                <c:pt idx="64">
                  <c:v>104327.323</c:v>
                </c:pt>
                <c:pt idx="65">
                  <c:v>104020.197</c:v>
                </c:pt>
                <c:pt idx="66">
                  <c:v>104739.71</c:v>
                </c:pt>
                <c:pt idx="67">
                  <c:v>106470.2623</c:v>
                </c:pt>
                <c:pt idx="68">
                  <c:v>106197.879</c:v>
                </c:pt>
                <c:pt idx="69">
                  <c:v>104854.62</c:v>
                </c:pt>
                <c:pt idx="70">
                  <c:v>103723.3517</c:v>
                </c:pt>
                <c:pt idx="71">
                  <c:v>102824.42000000001</c:v>
                </c:pt>
                <c:pt idx="72">
                  <c:v>102554.3391</c:v>
                </c:pt>
                <c:pt idx="73">
                  <c:v>102586.3867</c:v>
                </c:pt>
                <c:pt idx="74">
                  <c:v>103586.51000000001</c:v>
                </c:pt>
                <c:pt idx="75">
                  <c:v>106479.06</c:v>
                </c:pt>
                <c:pt idx="76">
                  <c:v>109542.05250000001</c:v>
                </c:pt>
                <c:pt idx="77">
                  <c:v>113055.68239999999</c:v>
                </c:pt>
                <c:pt idx="78">
                  <c:v>109966.5754</c:v>
                </c:pt>
                <c:pt idx="79">
                  <c:v>112403.0272</c:v>
                </c:pt>
                <c:pt idx="80">
                  <c:v>110406.77</c:v>
                </c:pt>
                <c:pt idx="81">
                  <c:v>111561.985</c:v>
                </c:pt>
                <c:pt idx="82">
                  <c:v>112112.57430000001</c:v>
                </c:pt>
                <c:pt idx="83">
                  <c:v>111327.3461</c:v>
                </c:pt>
                <c:pt idx="84">
                  <c:v>114093.408</c:v>
                </c:pt>
                <c:pt idx="85">
                  <c:v>112521.81</c:v>
                </c:pt>
                <c:pt idx="86">
                  <c:v>112771.48</c:v>
                </c:pt>
                <c:pt idx="87">
                  <c:v>113858.03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5-7246-9160-EC1D341EE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6350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44752063"/>
        <c:axId val="1645121679"/>
      </c:lineChart>
      <c:dateAx>
        <c:axId val="1644752063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45121679"/>
        <c:crosses val="autoZero"/>
        <c:auto val="1"/>
        <c:lblOffset val="100"/>
        <c:baseTimeUnit val="days"/>
      </c:dateAx>
      <c:valAx>
        <c:axId val="164512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$&quot;0.#,&quot;K&quot;" sourceLinked="0"/>
        <c:majorTickMark val="none"/>
        <c:minorTickMark val="none"/>
        <c:tickLblPos val="nextTo"/>
        <c:spPr>
          <a:noFill/>
          <a:ln>
            <a:solidFill>
              <a:schemeClr val="l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164475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'Middle Infra'!$B$3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'Middle Infra'!$A$4:$A$59</c:f>
              <c:numCache>
                <c:formatCode>m/d/yy</c:formatCode>
                <c:ptCount val="56"/>
                <c:pt idx="0">
                  <c:v>44826</c:v>
                </c:pt>
                <c:pt idx="1">
                  <c:v>44827</c:v>
                </c:pt>
                <c:pt idx="2">
                  <c:v>44830</c:v>
                </c:pt>
                <c:pt idx="3">
                  <c:v>44831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44844</c:v>
                </c:pt>
                <c:pt idx="13">
                  <c:v>44845</c:v>
                </c:pt>
                <c:pt idx="14">
                  <c:v>44846</c:v>
                </c:pt>
                <c:pt idx="15">
                  <c:v>44847</c:v>
                </c:pt>
                <c:pt idx="16">
                  <c:v>44848</c:v>
                </c:pt>
                <c:pt idx="17">
                  <c:v>44851</c:v>
                </c:pt>
                <c:pt idx="18">
                  <c:v>44852</c:v>
                </c:pt>
                <c:pt idx="19">
                  <c:v>44853</c:v>
                </c:pt>
                <c:pt idx="20">
                  <c:v>44854</c:v>
                </c:pt>
                <c:pt idx="21">
                  <c:v>44855</c:v>
                </c:pt>
                <c:pt idx="22">
                  <c:v>44858</c:v>
                </c:pt>
                <c:pt idx="23">
                  <c:v>44859</c:v>
                </c:pt>
                <c:pt idx="24">
                  <c:v>44860</c:v>
                </c:pt>
                <c:pt idx="25">
                  <c:v>44861</c:v>
                </c:pt>
                <c:pt idx="26">
                  <c:v>44862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44872</c:v>
                </c:pt>
                <c:pt idx="33">
                  <c:v>44873</c:v>
                </c:pt>
                <c:pt idx="34">
                  <c:v>44874</c:v>
                </c:pt>
                <c:pt idx="35">
                  <c:v>44875</c:v>
                </c:pt>
                <c:pt idx="36">
                  <c:v>44876</c:v>
                </c:pt>
                <c:pt idx="37">
                  <c:v>44879</c:v>
                </c:pt>
                <c:pt idx="38">
                  <c:v>44880</c:v>
                </c:pt>
                <c:pt idx="39">
                  <c:v>44881</c:v>
                </c:pt>
                <c:pt idx="40">
                  <c:v>44882</c:v>
                </c:pt>
                <c:pt idx="41">
                  <c:v>44883</c:v>
                </c:pt>
                <c:pt idx="42">
                  <c:v>44886</c:v>
                </c:pt>
                <c:pt idx="43">
                  <c:v>44887</c:v>
                </c:pt>
                <c:pt idx="44">
                  <c:v>44888</c:v>
                </c:pt>
                <c:pt idx="45">
                  <c:v>44890</c:v>
                </c:pt>
                <c:pt idx="46">
                  <c:v>44893</c:v>
                </c:pt>
                <c:pt idx="47">
                  <c:v>44894</c:v>
                </c:pt>
                <c:pt idx="48">
                  <c:v>44895</c:v>
                </c:pt>
                <c:pt idx="49">
                  <c:v>44896</c:v>
                </c:pt>
                <c:pt idx="50">
                  <c:v>44897</c:v>
                </c:pt>
                <c:pt idx="51">
                  <c:v>44900</c:v>
                </c:pt>
                <c:pt idx="52">
                  <c:v>44901</c:v>
                </c:pt>
                <c:pt idx="53">
                  <c:v>44902</c:v>
                </c:pt>
                <c:pt idx="54">
                  <c:v>44903</c:v>
                </c:pt>
                <c:pt idx="55">
                  <c:v>44904</c:v>
                </c:pt>
              </c:numCache>
            </c:numRef>
          </c:cat>
          <c:val>
            <c:numRef>
              <c:f>'Middle Infra'!$B$4:$B$59</c:f>
              <c:numCache>
                <c:formatCode>0%</c:formatCode>
                <c:ptCount val="56"/>
                <c:pt idx="0">
                  <c:v>0</c:v>
                </c:pt>
                <c:pt idx="1">
                  <c:v>-1.5932869509798664E-2</c:v>
                </c:pt>
                <c:pt idx="2">
                  <c:v>-2.7006213819108615E-2</c:v>
                </c:pt>
                <c:pt idx="3">
                  <c:v>-2.2730893833979526E-2</c:v>
                </c:pt>
                <c:pt idx="4">
                  <c:v>-3.2396834669924046E-2</c:v>
                </c:pt>
                <c:pt idx="5">
                  <c:v>-2.5944022518455512E-2</c:v>
                </c:pt>
                <c:pt idx="6">
                  <c:v>-3.9247968559137481E-2</c:v>
                </c:pt>
                <c:pt idx="7">
                  <c:v>-4.11599129003134E-2</c:v>
                </c:pt>
                <c:pt idx="8">
                  <c:v>-1.1099899091826404E-2</c:v>
                </c:pt>
                <c:pt idx="9">
                  <c:v>-8.4709756227097088E-3</c:v>
                </c:pt>
                <c:pt idx="10">
                  <c:v>-2.5492591215677818E-3</c:v>
                </c:pt>
                <c:pt idx="11">
                  <c:v>-2.0208189494927975E-2</c:v>
                </c:pt>
                <c:pt idx="12">
                  <c:v>-3.3512135535609944E-2</c:v>
                </c:pt>
                <c:pt idx="13">
                  <c:v>-4.8714748526209495E-2</c:v>
                </c:pt>
                <c:pt idx="14">
                  <c:v>-4.8887354612565659E-2</c:v>
                </c:pt>
                <c:pt idx="15">
                  <c:v>-7.2693717138456515E-2</c:v>
                </c:pt>
                <c:pt idx="16">
                  <c:v>-2.1323490360613984E-2</c:v>
                </c:pt>
                <c:pt idx="17">
                  <c:v>-3.3379361623028236E-2</c:v>
                </c:pt>
                <c:pt idx="18">
                  <c:v>-3.8504434648679586E-3</c:v>
                </c:pt>
                <c:pt idx="19">
                  <c:v>-2.0155079929895292E-2</c:v>
                </c:pt>
                <c:pt idx="20">
                  <c:v>-2.2704339051463185E-2</c:v>
                </c:pt>
                <c:pt idx="21">
                  <c:v>-3.0431780763715555E-2</c:v>
                </c:pt>
                <c:pt idx="22">
                  <c:v>-1.8322799936268952E-3</c:v>
                </c:pt>
                <c:pt idx="23">
                  <c:v>5.8686069361093551E-3</c:v>
                </c:pt>
                <c:pt idx="24">
                  <c:v>1.3383610388230993E-2</c:v>
                </c:pt>
                <c:pt idx="25">
                  <c:v>1.7234053853099063E-2</c:v>
                </c:pt>
                <c:pt idx="26">
                  <c:v>8.7365234478731235E-3</c:v>
                </c:pt>
                <c:pt idx="27">
                  <c:v>2.6183015561102696E-2</c:v>
                </c:pt>
                <c:pt idx="28">
                  <c:v>3.6008285092145043E-2</c:v>
                </c:pt>
                <c:pt idx="29">
                  <c:v>1.9438100801954405E-2</c:v>
                </c:pt>
                <c:pt idx="30">
                  <c:v>-1.3582771257103499E-2</c:v>
                </c:pt>
                <c:pt idx="31">
                  <c:v>1.1153008656858976E-3</c:v>
                </c:pt>
                <c:pt idx="32">
                  <c:v>3.0006904243453647E-3</c:v>
                </c:pt>
                <c:pt idx="33">
                  <c:v>1.2029316479898133E-2</c:v>
                </c:pt>
                <c:pt idx="34">
                  <c:v>8.8958521429709503E-3</c:v>
                </c:pt>
                <c:pt idx="35">
                  <c:v>3.0458335546232007E-2</c:v>
                </c:pt>
                <c:pt idx="36">
                  <c:v>5.0480641563545481E-2</c:v>
                </c:pt>
                <c:pt idx="37">
                  <c:v>5.3322003292793241E-2</c:v>
                </c:pt>
                <c:pt idx="38">
                  <c:v>6.5245100642625786E-2</c:v>
                </c:pt>
                <c:pt idx="39">
                  <c:v>5.3640660682988894E-2</c:v>
                </c:pt>
                <c:pt idx="40">
                  <c:v>3.6858038132667748E-2</c:v>
                </c:pt>
                <c:pt idx="41">
                  <c:v>5.6189919804556787E-2</c:v>
                </c:pt>
                <c:pt idx="42">
                  <c:v>4.7957937224494041E-2</c:v>
                </c:pt>
                <c:pt idx="43">
                  <c:v>5.3242338945244105E-2</c:v>
                </c:pt>
                <c:pt idx="44">
                  <c:v>6.0996335440012928E-2</c:v>
                </c:pt>
                <c:pt idx="45">
                  <c:v>6.705082585373634E-2</c:v>
                </c:pt>
                <c:pt idx="46">
                  <c:v>5.9774815444261442E-2</c:v>
                </c:pt>
                <c:pt idx="47">
                  <c:v>5.1702161559296966E-2</c:v>
                </c:pt>
                <c:pt idx="48">
                  <c:v>5.0215093738382288E-2</c:v>
                </c:pt>
                <c:pt idx="49">
                  <c:v>8.5479844920069992E-2</c:v>
                </c:pt>
                <c:pt idx="50">
                  <c:v>6.8166126719422238E-2</c:v>
                </c:pt>
                <c:pt idx="51">
                  <c:v>7.2680439747198511E-2</c:v>
                </c:pt>
                <c:pt idx="52">
                  <c:v>6.06511232673006E-2</c:v>
                </c:pt>
                <c:pt idx="53">
                  <c:v>4.3443624196717767E-2</c:v>
                </c:pt>
                <c:pt idx="54">
                  <c:v>4.928567635031067E-2</c:v>
                </c:pt>
                <c:pt idx="55" formatCode="0.00%">
                  <c:v>4.8754580699984063E-2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2-FB43-8861-BFFF29B2F6EF}"/>
            </c:ext>
          </c:extLst>
        </c:ser>
        <c:ser>
          <c:idx val="1"/>
          <c:order val="1"/>
          <c:tx>
            <c:strRef>
              <c:f>'Middle Infra'!$C$3</c:f>
              <c:strCache>
                <c:ptCount val="1"/>
                <c:pt idx="0">
                  <c:v>Pharma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'Middle Infra'!$A$4:$A$59</c:f>
              <c:numCache>
                <c:formatCode>m/d/yy</c:formatCode>
                <c:ptCount val="56"/>
                <c:pt idx="0">
                  <c:v>44826</c:v>
                </c:pt>
                <c:pt idx="1">
                  <c:v>44827</c:v>
                </c:pt>
                <c:pt idx="2">
                  <c:v>44830</c:v>
                </c:pt>
                <c:pt idx="3">
                  <c:v>44831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44844</c:v>
                </c:pt>
                <c:pt idx="13">
                  <c:v>44845</c:v>
                </c:pt>
                <c:pt idx="14">
                  <c:v>44846</c:v>
                </c:pt>
                <c:pt idx="15">
                  <c:v>44847</c:v>
                </c:pt>
                <c:pt idx="16">
                  <c:v>44848</c:v>
                </c:pt>
                <c:pt idx="17">
                  <c:v>44851</c:v>
                </c:pt>
                <c:pt idx="18">
                  <c:v>44852</c:v>
                </c:pt>
                <c:pt idx="19">
                  <c:v>44853</c:v>
                </c:pt>
                <c:pt idx="20">
                  <c:v>44854</c:v>
                </c:pt>
                <c:pt idx="21">
                  <c:v>44855</c:v>
                </c:pt>
                <c:pt idx="22">
                  <c:v>44858</c:v>
                </c:pt>
                <c:pt idx="23">
                  <c:v>44859</c:v>
                </c:pt>
                <c:pt idx="24">
                  <c:v>44860</c:v>
                </c:pt>
                <c:pt idx="25">
                  <c:v>44861</c:v>
                </c:pt>
                <c:pt idx="26">
                  <c:v>44862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44872</c:v>
                </c:pt>
                <c:pt idx="33">
                  <c:v>44873</c:v>
                </c:pt>
                <c:pt idx="34">
                  <c:v>44874</c:v>
                </c:pt>
                <c:pt idx="35">
                  <c:v>44875</c:v>
                </c:pt>
                <c:pt idx="36">
                  <c:v>44876</c:v>
                </c:pt>
                <c:pt idx="37">
                  <c:v>44879</c:v>
                </c:pt>
                <c:pt idx="38">
                  <c:v>44880</c:v>
                </c:pt>
                <c:pt idx="39">
                  <c:v>44881</c:v>
                </c:pt>
                <c:pt idx="40">
                  <c:v>44882</c:v>
                </c:pt>
                <c:pt idx="41">
                  <c:v>44883</c:v>
                </c:pt>
                <c:pt idx="42">
                  <c:v>44886</c:v>
                </c:pt>
                <c:pt idx="43">
                  <c:v>44887</c:v>
                </c:pt>
                <c:pt idx="44">
                  <c:v>44888</c:v>
                </c:pt>
                <c:pt idx="45">
                  <c:v>44890</c:v>
                </c:pt>
                <c:pt idx="46">
                  <c:v>44893</c:v>
                </c:pt>
                <c:pt idx="47">
                  <c:v>44894</c:v>
                </c:pt>
                <c:pt idx="48">
                  <c:v>44895</c:v>
                </c:pt>
                <c:pt idx="49">
                  <c:v>44896</c:v>
                </c:pt>
                <c:pt idx="50">
                  <c:v>44897</c:v>
                </c:pt>
                <c:pt idx="51">
                  <c:v>44900</c:v>
                </c:pt>
                <c:pt idx="52">
                  <c:v>44901</c:v>
                </c:pt>
                <c:pt idx="53">
                  <c:v>44902</c:v>
                </c:pt>
                <c:pt idx="54">
                  <c:v>44903</c:v>
                </c:pt>
                <c:pt idx="55">
                  <c:v>44904</c:v>
                </c:pt>
              </c:numCache>
            </c:numRef>
          </c:cat>
          <c:val>
            <c:numRef>
              <c:f>'Middle Infra'!$C$4:$C$59</c:f>
              <c:numCache>
                <c:formatCode>0%</c:formatCode>
                <c:ptCount val="56"/>
                <c:pt idx="0">
                  <c:v>0</c:v>
                </c:pt>
                <c:pt idx="1">
                  <c:v>-3.9817712999999921E-2</c:v>
                </c:pt>
                <c:pt idx="2">
                  <c:v>-4.2923999999999962E-2</c:v>
                </c:pt>
                <c:pt idx="3">
                  <c:v>-3.4213999999999967E-2</c:v>
                </c:pt>
                <c:pt idx="4">
                  <c:v>-3.2817844000000096E-2</c:v>
                </c:pt>
                <c:pt idx="5">
                  <c:v>-2.4140745000000075E-2</c:v>
                </c:pt>
                <c:pt idx="6">
                  <c:v>-2.392843999999994E-2</c:v>
                </c:pt>
                <c:pt idx="7">
                  <c:v>-2.6940378999999903E-2</c:v>
                </c:pt>
                <c:pt idx="8">
                  <c:v>-3.0665136999999953E-2</c:v>
                </c:pt>
                <c:pt idx="9">
                  <c:v>-3.1642202000000119E-2</c:v>
                </c:pt>
                <c:pt idx="10">
                  <c:v>-4.0005867999999944E-2</c:v>
                </c:pt>
                <c:pt idx="11">
                  <c:v>-3.5772380999999909E-2</c:v>
                </c:pt>
                <c:pt idx="12">
                  <c:v>-4.204813900000004E-2</c:v>
                </c:pt>
                <c:pt idx="13">
                  <c:v>-4.4706999999999941E-2</c:v>
                </c:pt>
                <c:pt idx="14">
                  <c:v>-4.2120000000000046E-2</c:v>
                </c:pt>
                <c:pt idx="15">
                  <c:v>-5.0272700000000059E-2</c:v>
                </c:pt>
                <c:pt idx="16">
                  <c:v>-3.2645076999999856E-2</c:v>
                </c:pt>
                <c:pt idx="17">
                  <c:v>-2.1073612000000019E-2</c:v>
                </c:pt>
                <c:pt idx="18">
                  <c:v>-2.540600000000004E-2</c:v>
                </c:pt>
                <c:pt idx="19">
                  <c:v>-2.6601509999999995E-2</c:v>
                </c:pt>
                <c:pt idx="20">
                  <c:v>-3.8215600000000016E-2</c:v>
                </c:pt>
                <c:pt idx="21">
                  <c:v>-4.1432099999999972E-2</c:v>
                </c:pt>
                <c:pt idx="22">
                  <c:v>-3.0717651999999984E-2</c:v>
                </c:pt>
                <c:pt idx="23">
                  <c:v>-2.1654199999999957E-2</c:v>
                </c:pt>
                <c:pt idx="24">
                  <c:v>-1.5164799999999978E-2</c:v>
                </c:pt>
                <c:pt idx="25">
                  <c:v>-4.1202999999999657E-3</c:v>
                </c:pt>
                <c:pt idx="26">
                  <c:v>-6.4910289999999815E-3</c:v>
                </c:pt>
                <c:pt idx="27">
                  <c:v>1.2887618000000156E-2</c:v>
                </c:pt>
                <c:pt idx="28">
                  <c:v>1.9116541000000042E-2</c:v>
                </c:pt>
                <c:pt idx="29">
                  <c:v>2.7767600000000003E-2</c:v>
                </c:pt>
                <c:pt idx="30">
                  <c:v>2.8645762000000019E-2</c:v>
                </c:pt>
                <c:pt idx="31">
                  <c:v>4.2985300000000004E-2</c:v>
                </c:pt>
                <c:pt idx="32">
                  <c:v>3.9954490000000176E-2</c:v>
                </c:pt>
                <c:pt idx="33">
                  <c:v>1.7734821999999983E-2</c:v>
                </c:pt>
                <c:pt idx="34">
                  <c:v>3.0672049999999951E-2</c:v>
                </c:pt>
                <c:pt idx="35">
                  <c:v>3.9588709E-2</c:v>
                </c:pt>
                <c:pt idx="36">
                  <c:v>5.4437774000000161E-2</c:v>
                </c:pt>
                <c:pt idx="37">
                  <c:v>5.9035299999999902E-2</c:v>
                </c:pt>
                <c:pt idx="38">
                  <c:v>5.4879000000000122E-2</c:v>
                </c:pt>
                <c:pt idx="39">
                  <c:v>6.4302279000000073E-2</c:v>
                </c:pt>
                <c:pt idx="40">
                  <c:v>5.2226000000000106E-2</c:v>
                </c:pt>
                <c:pt idx="41">
                  <c:v>5.3860500000000089E-2</c:v>
                </c:pt>
                <c:pt idx="42">
                  <c:v>3.8493196999999979E-2</c:v>
                </c:pt>
                <c:pt idx="43">
                  <c:v>3.9964756000000046E-2</c:v>
                </c:pt>
                <c:pt idx="44">
                  <c:v>4.8030400000000029E-2</c:v>
                </c:pt>
                <c:pt idx="45">
                  <c:v>5.1659769000000022E-2</c:v>
                </c:pt>
                <c:pt idx="46">
                  <c:v>6.0600551000000058E-2</c:v>
                </c:pt>
                <c:pt idx="47">
                  <c:v>5.959400200000009E-2</c:v>
                </c:pt>
                <c:pt idx="48">
                  <c:v>7.483113500000016E-2</c:v>
                </c:pt>
                <c:pt idx="49">
                  <c:v>8.8620400000000155E-2</c:v>
                </c:pt>
                <c:pt idx="50">
                  <c:v>9.1494809000000066E-2</c:v>
                </c:pt>
                <c:pt idx="51">
                  <c:v>0.10262339999999992</c:v>
                </c:pt>
                <c:pt idx="52">
                  <c:v>0.10039090000000006</c:v>
                </c:pt>
                <c:pt idx="53">
                  <c:v>0.10121694999999997</c:v>
                </c:pt>
                <c:pt idx="54">
                  <c:v>9.7503200000000012E-2</c:v>
                </c:pt>
                <c:pt idx="55" formatCode="0.00%">
                  <c:v>0.10196139999999998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2-FB43-8861-BFFF29B2F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749359"/>
        <c:axId val="905751535"/>
      </c:lineChart>
      <c:dateAx>
        <c:axId val="9057493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751535"/>
        <c:crosses val="autoZero"/>
        <c:auto val="1"/>
        <c:lblOffset val="100"/>
        <c:baseTimeUnit val="days"/>
      </c:dateAx>
      <c:valAx>
        <c:axId val="90575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74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INTERDAY VAR</a:t>
            </a:r>
            <a:endParaRPr lang="en-US"/>
          </a:p>
        </c:rich>
      </c:tx>
      <c:layout>
        <c:manualLayout>
          <c:xMode val="edge"/>
          <c:yMode val="edge"/>
          <c:x val="2.8729228139666489E-2"/>
          <c:y val="2.2994650822029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'Middle Infra'!$AB$3</c:f>
              <c:strCache>
                <c:ptCount val="1"/>
                <c:pt idx="0">
                  <c:v>Pharma </c:v>
                </c:pt>
              </c:strCache>
            </c:strRef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Infra'!$AB$5:$AB$60</c:f>
              <c:numCache>
                <c:formatCode>0%</c:formatCode>
                <c:ptCount val="56"/>
                <c:pt idx="0">
                  <c:v>-4.1573312856853881E-2</c:v>
                </c:pt>
                <c:pt idx="1">
                  <c:v>-3.9971798653335354E-2</c:v>
                </c:pt>
                <c:pt idx="2">
                  <c:v>-3.8312613353978779E-2</c:v>
                </c:pt>
                <c:pt idx="3">
                  <c:v>-3.658924408701883E-2</c:v>
                </c:pt>
                <c:pt idx="4">
                  <c:v>-3.4793875126373247E-2</c:v>
                </c:pt>
                <c:pt idx="5">
                  <c:v>-3.2916996002430379E-2</c:v>
                </c:pt>
                <c:pt idx="6">
                  <c:v>-3.0946845307848549E-2</c:v>
                </c:pt>
                <c:pt idx="7">
                  <c:v>-2.8868598027812623E-2</c:v>
                </c:pt>
                <c:pt idx="8">
                  <c:v>-2.6663136589304436E-2</c:v>
                </c:pt>
                <c:pt idx="9">
                  <c:v>-2.430511396656157E-2</c:v>
                </c:pt>
                <c:pt idx="10">
                  <c:v>-2.1759742313908564E-2</c:v>
                </c:pt>
                <c:pt idx="11">
                  <c:v>-1.8977118152422475E-2</c:v>
                </c:pt>
                <c:pt idx="12">
                  <c:v>-1.588132870854746E-2</c:v>
                </c:pt>
                <c:pt idx="13">
                  <c:v>-1.3124413657516461E-2</c:v>
                </c:pt>
                <c:pt idx="14">
                  <c:v>-1.116510826360499E-2</c:v>
                </c:pt>
                <c:pt idx="15">
                  <c:v>-9.595899699226763E-3</c:v>
                </c:pt>
                <c:pt idx="16">
                  <c:v>-8.2595887101680997E-3</c:v>
                </c:pt>
                <c:pt idx="17">
                  <c:v>-7.0778084333307945E-3</c:v>
                </c:pt>
                <c:pt idx="18">
                  <c:v>-6.0053677640365972E-3</c:v>
                </c:pt>
                <c:pt idx="19">
                  <c:v>-5.013565331326777E-3</c:v>
                </c:pt>
                <c:pt idx="20">
                  <c:v>-4.0828420316389906E-3</c:v>
                </c:pt>
                <c:pt idx="21">
                  <c:v>-3.1991111068814674E-3</c:v>
                </c:pt>
                <c:pt idx="22">
                  <c:v>-2.3517471106662838E-3</c:v>
                </c:pt>
                <c:pt idx="23">
                  <c:v>-1.5324006993981613E-3</c:v>
                </c:pt>
                <c:pt idx="24">
                  <c:v>-7.3425605912702681E-4</c:v>
                </c:pt>
                <c:pt idx="25">
                  <c:v>4.8461030440070246E-5</c:v>
                </c:pt>
                <c:pt idx="26">
                  <c:v>8.2082789490187124E-4</c:v>
                </c:pt>
                <c:pt idx="27">
                  <c:v>1.5874820032745435E-3</c:v>
                </c:pt>
                <c:pt idx="28">
                  <c:v>2.3528273131309179E-3</c:v>
                </c:pt>
                <c:pt idx="29">
                  <c:v>3.1212151981481933E-3</c:v>
                </c:pt>
                <c:pt idx="30">
                  <c:v>3.8971197969523376E-3</c:v>
                </c:pt>
                <c:pt idx="31">
                  <c:v>4.6853264696106482E-3</c:v>
                </c:pt>
                <c:pt idx="32">
                  <c:v>5.4911547796848243E-3</c:v>
                </c:pt>
                <c:pt idx="33">
                  <c:v>6.3207449937907187E-3</c:v>
                </c:pt>
                <c:pt idx="34">
                  <c:v>7.1814523438444447E-3</c:v>
                </c:pt>
                <c:pt idx="35">
                  <c:v>8.082422613332519E-3</c:v>
                </c:pt>
                <c:pt idx="36">
                  <c:v>9.0354802019166347E-3</c:v>
                </c:pt>
                <c:pt idx="37">
                  <c:v>1.0056579019466974E-2</c:v>
                </c:pt>
                <c:pt idx="38">
                  <c:v>1.1168332057497388E-2</c:v>
                </c:pt>
                <c:pt idx="39">
                  <c:v>1.2404786542907234E-2</c:v>
                </c:pt>
                <c:pt idx="40">
                  <c:v>1.3821424448491097E-2</c:v>
                </c:pt>
                <c:pt idx="41">
                  <c:v>1.5519386250489708E-2</c:v>
                </c:pt>
                <c:pt idx="42">
                  <c:v>1.7718954140242552E-2</c:v>
                </c:pt>
                <c:pt idx="43">
                  <c:v>1.9517420046627123E-2</c:v>
                </c:pt>
                <c:pt idx="44">
                  <c:v>2.2613209490502127E-2</c:v>
                </c:pt>
                <c:pt idx="45">
                  <c:v>2.539583365198821E-2</c:v>
                </c:pt>
                <c:pt idx="46">
                  <c:v>2.7941205304641222E-2</c:v>
                </c:pt>
                <c:pt idx="47">
                  <c:v>3.0299227927384095E-2</c:v>
                </c:pt>
                <c:pt idx="48">
                  <c:v>3.2504689365892417E-2</c:v>
                </c:pt>
                <c:pt idx="49">
                  <c:v>3.4582936645928333E-2</c:v>
                </c:pt>
                <c:pt idx="50">
                  <c:v>3.6553087340510153E-2</c:v>
                </c:pt>
                <c:pt idx="51">
                  <c:v>3.8429966464452091E-2</c:v>
                </c:pt>
                <c:pt idx="52">
                  <c:v>4.0225335425099464E-2</c:v>
                </c:pt>
                <c:pt idx="53">
                  <c:v>4.1948704692055999E-2</c:v>
                </c:pt>
                <c:pt idx="54">
                  <c:v>4.360788999141265E-2</c:v>
                </c:pt>
                <c:pt idx="55">
                  <c:v>4.1948704692055999E-2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D-9B4C-9B5E-7FB1C7491EE4}"/>
            </c:ext>
          </c:extLst>
        </c:ser>
        <c:ser>
          <c:idx val="1"/>
          <c:order val="1"/>
          <c:tx>
            <c:strRef>
              <c:f>'Middle Infra'!$AC$3</c:f>
              <c:strCache>
                <c:ptCount val="1"/>
                <c:pt idx="0">
                  <c:v>Equity NAV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Infra'!$AC$5:$AC$60</c:f>
              <c:numCache>
                <c:formatCode>0%</c:formatCode>
                <c:ptCount val="56"/>
                <c:pt idx="0">
                  <c:v>-0.12439734462546109</c:v>
                </c:pt>
                <c:pt idx="1">
                  <c:v>-0.11960854921566103</c:v>
                </c:pt>
                <c:pt idx="2">
                  <c:v>-0.11464730758064445</c:v>
                </c:pt>
                <c:pt idx="3">
                  <c:v>-0.10949414514419722</c:v>
                </c:pt>
                <c:pt idx="4">
                  <c:v>-0.10412569157772369</c:v>
                </c:pt>
                <c:pt idx="5">
                  <c:v>-9.851350898593611E-2</c:v>
                </c:pt>
                <c:pt idx="6">
                  <c:v>-9.2622428793141115E-2</c:v>
                </c:pt>
                <c:pt idx="7">
                  <c:v>-8.6408121724742742E-2</c:v>
                </c:pt>
                <c:pt idx="8">
                  <c:v>-7.9813423038951836E-2</c:v>
                </c:pt>
                <c:pt idx="9">
                  <c:v>-7.2762540888055505E-2</c:v>
                </c:pt>
                <c:pt idx="10">
                  <c:v>-6.5151453793304698E-2</c:v>
                </c:pt>
                <c:pt idx="11">
                  <c:v>-5.6830942003620016E-2</c:v>
                </c:pt>
                <c:pt idx="12">
                  <c:v>-4.7574013625485467E-2</c:v>
                </c:pt>
                <c:pt idx="13">
                  <c:v>-3.933037637732336E-2</c:v>
                </c:pt>
                <c:pt idx="14">
                  <c:v>-3.347172544800537E-2</c:v>
                </c:pt>
                <c:pt idx="15">
                  <c:v>-2.8779529304128651E-2</c:v>
                </c:pt>
                <c:pt idx="16">
                  <c:v>-2.4783735875378392E-2</c:v>
                </c:pt>
                <c:pt idx="17">
                  <c:v>-2.1250015129925581E-2</c:v>
                </c:pt>
                <c:pt idx="18">
                  <c:v>-1.804323810408601E-2</c:v>
                </c:pt>
                <c:pt idx="19">
                  <c:v>-1.5077582896811166E-2</c:v>
                </c:pt>
                <c:pt idx="20">
                  <c:v>-1.2294564516114496E-2</c:v>
                </c:pt>
                <c:pt idx="21">
                  <c:v>-9.6520611985170066E-3</c:v>
                </c:pt>
                <c:pt idx="22">
                  <c:v>-7.1183010816288656E-3</c:v>
                </c:pt>
                <c:pt idx="23">
                  <c:v>-4.6683182312135391E-3</c:v>
                </c:pt>
                <c:pt idx="24">
                  <c:v>-2.281732223240786E-3</c:v>
                </c:pt>
                <c:pt idx="25">
                  <c:v>5.8722827021046031E-5</c:v>
                </c:pt>
                <c:pt idx="26">
                  <c:v>2.368228972573981E-3</c:v>
                </c:pt>
                <c:pt idx="27">
                  <c:v>4.6606530216479567E-3</c:v>
                </c:pt>
                <c:pt idx="28">
                  <c:v>6.9491635441897102E-3</c:v>
                </c:pt>
                <c:pt idx="29">
                  <c:v>9.2467718755004924E-3</c:v>
                </c:pt>
                <c:pt idx="30">
                  <c:v>1.1566856438617556E-2</c:v>
                </c:pt>
                <c:pt idx="31">
                  <c:v>1.3923726260756631E-2</c:v>
                </c:pt>
                <c:pt idx="32">
                  <c:v>1.6333287726956594E-2</c:v>
                </c:pt>
                <c:pt idx="33">
                  <c:v>1.8813901261695947E-2</c:v>
                </c:pt>
                <c:pt idx="34">
                  <c:v>2.1387560238970694E-2</c:v>
                </c:pt>
                <c:pt idx="35">
                  <c:v>2.4081612081540516E-2</c:v>
                </c:pt>
                <c:pt idx="36">
                  <c:v>2.6931413722674664E-2</c:v>
                </c:pt>
                <c:pt idx="37">
                  <c:v>2.9984670022053333E-2</c:v>
                </c:pt>
                <c:pt idx="38">
                  <c:v>3.3308997607568717E-2</c:v>
                </c:pt>
                <c:pt idx="39">
                  <c:v>3.7006203383920043E-2</c:v>
                </c:pt>
                <c:pt idx="40">
                  <c:v>4.1242187732172697E-2</c:v>
                </c:pt>
                <c:pt idx="41">
                  <c:v>4.631937759759043E-2</c:v>
                </c:pt>
                <c:pt idx="42">
                  <c:v>5.2896453586582876E-2</c:v>
                </c:pt>
                <c:pt idx="43">
                  <c:v>5.8274167538950414E-2</c:v>
                </c:pt>
                <c:pt idx="44">
                  <c:v>6.7531095917084935E-2</c:v>
                </c:pt>
                <c:pt idx="45">
                  <c:v>7.5851607706769603E-2</c:v>
                </c:pt>
                <c:pt idx="46">
                  <c:v>8.346269480152041E-2</c:v>
                </c:pt>
                <c:pt idx="47">
                  <c:v>9.0513576952416769E-2</c:v>
                </c:pt>
                <c:pt idx="48">
                  <c:v>9.7108275638208091E-2</c:v>
                </c:pt>
                <c:pt idx="49">
                  <c:v>0.10332258270660641</c:v>
                </c:pt>
                <c:pt idx="50">
                  <c:v>0.1092136628994014</c:v>
                </c:pt>
                <c:pt idx="51">
                  <c:v>0.11482584549118621</c:v>
                </c:pt>
                <c:pt idx="52">
                  <c:v>0.12019429905766513</c:v>
                </c:pt>
                <c:pt idx="53">
                  <c:v>0.12534746149410211</c:v>
                </c:pt>
                <c:pt idx="54">
                  <c:v>0.13030870312911891</c:v>
                </c:pt>
                <c:pt idx="55">
                  <c:v>0.12534746149410211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0D-9B4C-9B5E-7FB1C7491EE4}"/>
            </c:ext>
          </c:extLst>
        </c:ser>
        <c:ser>
          <c:idx val="2"/>
          <c:order val="2"/>
          <c:tx>
            <c:strRef>
              <c:f>'Middle Infra'!$AD$3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xVal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xVal>
          <c:yVal>
            <c:numRef>
              <c:f>'Middle Infra'!$AD$5:$AD$60</c:f>
              <c:numCache>
                <c:formatCode>0%</c:formatCode>
                <c:ptCount val="56"/>
                <c:pt idx="0">
                  <c:v>-6.874038507485096E-2</c:v>
                </c:pt>
                <c:pt idx="1">
                  <c:v>-6.616651557235087E-2</c:v>
                </c:pt>
                <c:pt idx="2">
                  <c:v>-6.3499960114005272E-2</c:v>
                </c:pt>
                <c:pt idx="3">
                  <c:v>-6.0730251554425317E-2</c:v>
                </c:pt>
                <c:pt idx="4">
                  <c:v>-5.7844828869201247E-2</c:v>
                </c:pt>
                <c:pt idx="5">
                  <c:v>-5.4828407331145412E-2</c:v>
                </c:pt>
                <c:pt idx="6">
                  <c:v>-5.1662084624189267E-2</c:v>
                </c:pt>
                <c:pt idx="7">
                  <c:v>-4.8322034763260045E-2</c:v>
                </c:pt>
                <c:pt idx="8">
                  <c:v>-4.4777532989223483E-2</c:v>
                </c:pt>
                <c:pt idx="9">
                  <c:v>-4.0987842893719498E-2</c:v>
                </c:pt>
                <c:pt idx="10">
                  <c:v>-3.6897055278537406E-2</c:v>
                </c:pt>
                <c:pt idx="11">
                  <c:v>-3.2424967893715129E-2</c:v>
                </c:pt>
                <c:pt idx="12">
                  <c:v>-2.7449577717189977E-2</c:v>
                </c:pt>
                <c:pt idx="13">
                  <c:v>-2.3018808664226002E-2</c:v>
                </c:pt>
                <c:pt idx="14">
                  <c:v>-1.9869915954818136E-2</c:v>
                </c:pt>
                <c:pt idx="15">
                  <c:v>-1.7347966378572412E-2</c:v>
                </c:pt>
                <c:pt idx="16">
                  <c:v>-1.5200317551582774E-2</c:v>
                </c:pt>
                <c:pt idx="17">
                  <c:v>-1.3301022367984076E-2</c:v>
                </c:pt>
                <c:pt idx="18">
                  <c:v>-1.1577452058165608E-2</c:v>
                </c:pt>
                <c:pt idx="19">
                  <c:v>-9.9834792863670429E-3</c:v>
                </c:pt>
                <c:pt idx="20">
                  <c:v>-8.4876696887564891E-3</c:v>
                </c:pt>
                <c:pt idx="21">
                  <c:v>-7.0673837676873737E-3</c:v>
                </c:pt>
                <c:pt idx="22">
                  <c:v>-5.7055448638654869E-3</c:v>
                </c:pt>
                <c:pt idx="23">
                  <c:v>-4.388734350844325E-3</c:v>
                </c:pt>
                <c:pt idx="24">
                  <c:v>-3.1059982104689049E-3</c:v>
                </c:pt>
                <c:pt idx="25">
                  <c:v>-1.8480564191964502E-3</c:v>
                </c:pt>
                <c:pt idx="26">
                  <c:v>-6.0674896602977316E-4</c:v>
                </c:pt>
                <c:pt idx="27">
                  <c:v>6.253772456338777E-4</c:v>
                </c:pt>
                <c:pt idx="28">
                  <c:v>1.8554000250715671E-3</c:v>
                </c:pt>
                <c:pt idx="29">
                  <c:v>3.0903126714854614E-3</c:v>
                </c:pt>
                <c:pt idx="30">
                  <c:v>4.3373057854547079E-3</c:v>
                </c:pt>
                <c:pt idx="31">
                  <c:v>5.6040701463109174E-3</c:v>
                </c:pt>
                <c:pt idx="32">
                  <c:v>6.8991550771809081E-3</c:v>
                </c:pt>
                <c:pt idx="33">
                  <c:v>8.2324288920297018E-3</c:v>
                </c:pt>
                <c:pt idx="34">
                  <c:v>9.6157125332323994E-3</c:v>
                </c:pt>
                <c:pt idx="35">
                  <c:v>1.1063704623592779E-2</c:v>
                </c:pt>
                <c:pt idx="36">
                  <c:v>1.2595408717127251E-2</c:v>
                </c:pt>
                <c:pt idx="37">
                  <c:v>1.4236465099741661E-2</c:v>
                </c:pt>
                <c:pt idx="38">
                  <c:v>1.6023216183566932E-2</c:v>
                </c:pt>
                <c:pt idx="39">
                  <c:v>1.8010380883220507E-2</c:v>
                </c:pt>
                <c:pt idx="40">
                  <c:v>2.0287126910984169E-2</c:v>
                </c:pt>
                <c:pt idx="41">
                  <c:v>2.3016001927498343E-2</c:v>
                </c:pt>
                <c:pt idx="42">
                  <c:v>2.655103189955554E-2</c:v>
                </c:pt>
                <c:pt idx="43">
                  <c:v>2.9441431833292911E-2</c:v>
                </c:pt>
                <c:pt idx="44">
                  <c:v>3.4416822009818049E-2</c:v>
                </c:pt>
                <c:pt idx="45">
                  <c:v>3.8888909394640313E-2</c:v>
                </c:pt>
                <c:pt idx="46">
                  <c:v>4.2979697009822411E-2</c:v>
                </c:pt>
                <c:pt idx="47">
                  <c:v>4.6769387105326403E-2</c:v>
                </c:pt>
                <c:pt idx="48">
                  <c:v>5.0313888879363194E-2</c:v>
                </c:pt>
                <c:pt idx="49">
                  <c:v>5.3653938740292395E-2</c:v>
                </c:pt>
                <c:pt idx="50">
                  <c:v>5.6820261447248534E-2</c:v>
                </c:pt>
                <c:pt idx="51">
                  <c:v>5.9836682985302876E-2</c:v>
                </c:pt>
                <c:pt idx="52">
                  <c:v>6.272210567052984E-2</c:v>
                </c:pt>
                <c:pt idx="53">
                  <c:v>6.5491814230104292E-2</c:v>
                </c:pt>
                <c:pt idx="54">
                  <c:v>6.815836968845003E-2</c:v>
                </c:pt>
                <c:pt idx="55">
                  <c:v>6.5491814230104292E-2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0D-9B4C-9B5E-7FB1C7491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69504"/>
        <c:axId val="967862079"/>
      </c:scatterChart>
      <c:valAx>
        <c:axId val="15282695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62079"/>
        <c:crosses val="autoZero"/>
        <c:crossBetween val="midCat"/>
      </c:valAx>
      <c:valAx>
        <c:axId val="9678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6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DISCRETE InTERDAY</a:t>
            </a:r>
            <a:r>
              <a:rPr lang="en-US" baseline="0"/>
              <a:t> VAR</a:t>
            </a:r>
            <a:endParaRPr lang="en-US"/>
          </a:p>
        </c:rich>
      </c:tx>
      <c:layout>
        <c:manualLayout>
          <c:xMode val="edge"/>
          <c:yMode val="edge"/>
          <c:x val="0.10327741501824465"/>
          <c:y val="1.171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'Middle Infra'!$AB$3</c:f>
              <c:strCache>
                <c:ptCount val="1"/>
                <c:pt idx="0">
                  <c:v>Pharma </c:v>
                </c:pt>
              </c:strCache>
            </c:strRef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cat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cat>
          <c:val>
            <c:numRef>
              <c:f>'Middle Infra'!$AB$5:$AB$60</c:f>
              <c:numCache>
                <c:formatCode>0%</c:formatCode>
                <c:ptCount val="56"/>
                <c:pt idx="0">
                  <c:v>-4.1573312856853881E-2</c:v>
                </c:pt>
                <c:pt idx="1">
                  <c:v>-3.9971798653335354E-2</c:v>
                </c:pt>
                <c:pt idx="2">
                  <c:v>-3.8312613353978779E-2</c:v>
                </c:pt>
                <c:pt idx="3">
                  <c:v>-3.658924408701883E-2</c:v>
                </c:pt>
                <c:pt idx="4">
                  <c:v>-3.4793875126373247E-2</c:v>
                </c:pt>
                <c:pt idx="5">
                  <c:v>-3.2916996002430379E-2</c:v>
                </c:pt>
                <c:pt idx="6">
                  <c:v>-3.0946845307848549E-2</c:v>
                </c:pt>
                <c:pt idx="7">
                  <c:v>-2.8868598027812623E-2</c:v>
                </c:pt>
                <c:pt idx="8">
                  <c:v>-2.6663136589304436E-2</c:v>
                </c:pt>
                <c:pt idx="9">
                  <c:v>-2.430511396656157E-2</c:v>
                </c:pt>
                <c:pt idx="10">
                  <c:v>-2.1759742313908564E-2</c:v>
                </c:pt>
                <c:pt idx="11">
                  <c:v>-1.8977118152422475E-2</c:v>
                </c:pt>
                <c:pt idx="12">
                  <c:v>-1.588132870854746E-2</c:v>
                </c:pt>
                <c:pt idx="13">
                  <c:v>-1.3124413657516461E-2</c:v>
                </c:pt>
                <c:pt idx="14">
                  <c:v>-1.116510826360499E-2</c:v>
                </c:pt>
                <c:pt idx="15">
                  <c:v>-9.595899699226763E-3</c:v>
                </c:pt>
                <c:pt idx="16">
                  <c:v>-8.2595887101680997E-3</c:v>
                </c:pt>
                <c:pt idx="17">
                  <c:v>-7.0778084333307945E-3</c:v>
                </c:pt>
                <c:pt idx="18">
                  <c:v>-6.0053677640365972E-3</c:v>
                </c:pt>
                <c:pt idx="19">
                  <c:v>-5.013565331326777E-3</c:v>
                </c:pt>
                <c:pt idx="20">
                  <c:v>-4.0828420316389906E-3</c:v>
                </c:pt>
                <c:pt idx="21">
                  <c:v>-3.1991111068814674E-3</c:v>
                </c:pt>
                <c:pt idx="22">
                  <c:v>-2.3517471106662838E-3</c:v>
                </c:pt>
                <c:pt idx="23">
                  <c:v>-1.5324006993981613E-3</c:v>
                </c:pt>
                <c:pt idx="24">
                  <c:v>-7.3425605912702681E-4</c:v>
                </c:pt>
                <c:pt idx="25">
                  <c:v>4.8461030440070246E-5</c:v>
                </c:pt>
                <c:pt idx="26">
                  <c:v>8.2082789490187124E-4</c:v>
                </c:pt>
                <c:pt idx="27">
                  <c:v>1.5874820032745435E-3</c:v>
                </c:pt>
                <c:pt idx="28">
                  <c:v>2.3528273131309179E-3</c:v>
                </c:pt>
                <c:pt idx="29">
                  <c:v>3.1212151981481933E-3</c:v>
                </c:pt>
                <c:pt idx="30">
                  <c:v>3.8971197969523376E-3</c:v>
                </c:pt>
                <c:pt idx="31">
                  <c:v>4.6853264696106482E-3</c:v>
                </c:pt>
                <c:pt idx="32">
                  <c:v>5.4911547796848243E-3</c:v>
                </c:pt>
                <c:pt idx="33">
                  <c:v>6.3207449937907187E-3</c:v>
                </c:pt>
                <c:pt idx="34">
                  <c:v>7.1814523438444447E-3</c:v>
                </c:pt>
                <c:pt idx="35">
                  <c:v>8.082422613332519E-3</c:v>
                </c:pt>
                <c:pt idx="36">
                  <c:v>9.0354802019166347E-3</c:v>
                </c:pt>
                <c:pt idx="37">
                  <c:v>1.0056579019466974E-2</c:v>
                </c:pt>
                <c:pt idx="38">
                  <c:v>1.1168332057497388E-2</c:v>
                </c:pt>
                <c:pt idx="39">
                  <c:v>1.2404786542907234E-2</c:v>
                </c:pt>
                <c:pt idx="40">
                  <c:v>1.3821424448491097E-2</c:v>
                </c:pt>
                <c:pt idx="41">
                  <c:v>1.5519386250489708E-2</c:v>
                </c:pt>
                <c:pt idx="42">
                  <c:v>1.7718954140242552E-2</c:v>
                </c:pt>
                <c:pt idx="43">
                  <c:v>1.9517420046627123E-2</c:v>
                </c:pt>
                <c:pt idx="44">
                  <c:v>2.2613209490502127E-2</c:v>
                </c:pt>
                <c:pt idx="45">
                  <c:v>2.539583365198821E-2</c:v>
                </c:pt>
                <c:pt idx="46">
                  <c:v>2.7941205304641222E-2</c:v>
                </c:pt>
                <c:pt idx="47">
                  <c:v>3.0299227927384095E-2</c:v>
                </c:pt>
                <c:pt idx="48">
                  <c:v>3.2504689365892417E-2</c:v>
                </c:pt>
                <c:pt idx="49">
                  <c:v>3.4582936645928333E-2</c:v>
                </c:pt>
                <c:pt idx="50">
                  <c:v>3.6553087340510153E-2</c:v>
                </c:pt>
                <c:pt idx="51">
                  <c:v>3.8429966464452091E-2</c:v>
                </c:pt>
                <c:pt idx="52">
                  <c:v>4.0225335425099464E-2</c:v>
                </c:pt>
                <c:pt idx="53">
                  <c:v>4.1948704692055999E-2</c:v>
                </c:pt>
                <c:pt idx="54">
                  <c:v>4.360788999141265E-2</c:v>
                </c:pt>
                <c:pt idx="55">
                  <c:v>4.1948704692055999E-2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9-BB4C-B7E3-1712EA530FAD}"/>
            </c:ext>
          </c:extLst>
        </c:ser>
        <c:ser>
          <c:idx val="1"/>
          <c:order val="1"/>
          <c:tx>
            <c:strRef>
              <c:f>'Middle Infra'!$AC$3</c:f>
              <c:strCache>
                <c:ptCount val="1"/>
                <c:pt idx="0">
                  <c:v>Equity NAV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cat>
          <c:val>
            <c:numRef>
              <c:f>'Middle Infra'!$AC$5:$AC$60</c:f>
              <c:numCache>
                <c:formatCode>0%</c:formatCode>
                <c:ptCount val="56"/>
                <c:pt idx="0">
                  <c:v>-0.12439734462546109</c:v>
                </c:pt>
                <c:pt idx="1">
                  <c:v>-0.11960854921566103</c:v>
                </c:pt>
                <c:pt idx="2">
                  <c:v>-0.11464730758064445</c:v>
                </c:pt>
                <c:pt idx="3">
                  <c:v>-0.10949414514419722</c:v>
                </c:pt>
                <c:pt idx="4">
                  <c:v>-0.10412569157772369</c:v>
                </c:pt>
                <c:pt idx="5">
                  <c:v>-9.851350898593611E-2</c:v>
                </c:pt>
                <c:pt idx="6">
                  <c:v>-9.2622428793141115E-2</c:v>
                </c:pt>
                <c:pt idx="7">
                  <c:v>-8.6408121724742742E-2</c:v>
                </c:pt>
                <c:pt idx="8">
                  <c:v>-7.9813423038951836E-2</c:v>
                </c:pt>
                <c:pt idx="9">
                  <c:v>-7.2762540888055505E-2</c:v>
                </c:pt>
                <c:pt idx="10">
                  <c:v>-6.5151453793304698E-2</c:v>
                </c:pt>
                <c:pt idx="11">
                  <c:v>-5.6830942003620016E-2</c:v>
                </c:pt>
                <c:pt idx="12">
                  <c:v>-4.7574013625485467E-2</c:v>
                </c:pt>
                <c:pt idx="13">
                  <c:v>-3.933037637732336E-2</c:v>
                </c:pt>
                <c:pt idx="14">
                  <c:v>-3.347172544800537E-2</c:v>
                </c:pt>
                <c:pt idx="15">
                  <c:v>-2.8779529304128651E-2</c:v>
                </c:pt>
                <c:pt idx="16">
                  <c:v>-2.4783735875378392E-2</c:v>
                </c:pt>
                <c:pt idx="17">
                  <c:v>-2.1250015129925581E-2</c:v>
                </c:pt>
                <c:pt idx="18">
                  <c:v>-1.804323810408601E-2</c:v>
                </c:pt>
                <c:pt idx="19">
                  <c:v>-1.5077582896811166E-2</c:v>
                </c:pt>
                <c:pt idx="20">
                  <c:v>-1.2294564516114496E-2</c:v>
                </c:pt>
                <c:pt idx="21">
                  <c:v>-9.6520611985170066E-3</c:v>
                </c:pt>
                <c:pt idx="22">
                  <c:v>-7.1183010816288656E-3</c:v>
                </c:pt>
                <c:pt idx="23">
                  <c:v>-4.6683182312135391E-3</c:v>
                </c:pt>
                <c:pt idx="24">
                  <c:v>-2.281732223240786E-3</c:v>
                </c:pt>
                <c:pt idx="25">
                  <c:v>5.8722827021046031E-5</c:v>
                </c:pt>
                <c:pt idx="26">
                  <c:v>2.368228972573981E-3</c:v>
                </c:pt>
                <c:pt idx="27">
                  <c:v>4.6606530216479567E-3</c:v>
                </c:pt>
                <c:pt idx="28">
                  <c:v>6.9491635441897102E-3</c:v>
                </c:pt>
                <c:pt idx="29">
                  <c:v>9.2467718755004924E-3</c:v>
                </c:pt>
                <c:pt idx="30">
                  <c:v>1.1566856438617556E-2</c:v>
                </c:pt>
                <c:pt idx="31">
                  <c:v>1.3923726260756631E-2</c:v>
                </c:pt>
                <c:pt idx="32">
                  <c:v>1.6333287726956594E-2</c:v>
                </c:pt>
                <c:pt idx="33">
                  <c:v>1.8813901261695947E-2</c:v>
                </c:pt>
                <c:pt idx="34">
                  <c:v>2.1387560238970694E-2</c:v>
                </c:pt>
                <c:pt idx="35">
                  <c:v>2.4081612081540516E-2</c:v>
                </c:pt>
                <c:pt idx="36">
                  <c:v>2.6931413722674664E-2</c:v>
                </c:pt>
                <c:pt idx="37">
                  <c:v>2.9984670022053333E-2</c:v>
                </c:pt>
                <c:pt idx="38">
                  <c:v>3.3308997607568717E-2</c:v>
                </c:pt>
                <c:pt idx="39">
                  <c:v>3.7006203383920043E-2</c:v>
                </c:pt>
                <c:pt idx="40">
                  <c:v>4.1242187732172697E-2</c:v>
                </c:pt>
                <c:pt idx="41">
                  <c:v>4.631937759759043E-2</c:v>
                </c:pt>
                <c:pt idx="42">
                  <c:v>5.2896453586582876E-2</c:v>
                </c:pt>
                <c:pt idx="43">
                  <c:v>5.8274167538950414E-2</c:v>
                </c:pt>
                <c:pt idx="44">
                  <c:v>6.7531095917084935E-2</c:v>
                </c:pt>
                <c:pt idx="45">
                  <c:v>7.5851607706769603E-2</c:v>
                </c:pt>
                <c:pt idx="46">
                  <c:v>8.346269480152041E-2</c:v>
                </c:pt>
                <c:pt idx="47">
                  <c:v>9.0513576952416769E-2</c:v>
                </c:pt>
                <c:pt idx="48">
                  <c:v>9.7108275638208091E-2</c:v>
                </c:pt>
                <c:pt idx="49">
                  <c:v>0.10332258270660641</c:v>
                </c:pt>
                <c:pt idx="50">
                  <c:v>0.1092136628994014</c:v>
                </c:pt>
                <c:pt idx="51">
                  <c:v>0.11482584549118621</c:v>
                </c:pt>
                <c:pt idx="52">
                  <c:v>0.12019429905766513</c:v>
                </c:pt>
                <c:pt idx="53">
                  <c:v>0.12534746149410211</c:v>
                </c:pt>
                <c:pt idx="54">
                  <c:v>0.13030870312911891</c:v>
                </c:pt>
                <c:pt idx="55">
                  <c:v>0.12534746149410211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9-BB4C-B7E3-1712EA530FAD}"/>
            </c:ext>
          </c:extLst>
        </c:ser>
        <c:ser>
          <c:idx val="2"/>
          <c:order val="2"/>
          <c:tx>
            <c:strRef>
              <c:f>'Middle Infra'!$AD$3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cat>
            <c:numRef>
              <c:f>'Middle Infra'!$AA$5:$AA$60</c:f>
              <c:numCache>
                <c:formatCode>0%</c:formatCode>
                <c:ptCount val="56"/>
                <c:pt idx="0">
                  <c:v>1.0000000000000001E-5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8.0000000000000007E-5</c:v>
                </c:pt>
                <c:pt idx="4">
                  <c:v>1.6000000000000001E-4</c:v>
                </c:pt>
                <c:pt idx="5">
                  <c:v>3.2000000000000003E-4</c:v>
                </c:pt>
                <c:pt idx="6">
                  <c:v>6.4000000000000005E-4</c:v>
                </c:pt>
                <c:pt idx="7">
                  <c:v>1.2800000000000001E-3</c:v>
                </c:pt>
                <c:pt idx="8">
                  <c:v>2.5600000000000002E-3</c:v>
                </c:pt>
                <c:pt idx="9">
                  <c:v>5.1200000000000004E-3</c:v>
                </c:pt>
                <c:pt idx="10">
                  <c:v>1.0240000000000001E-2</c:v>
                </c:pt>
                <c:pt idx="11">
                  <c:v>2.0480000000000002E-2</c:v>
                </c:pt>
                <c:pt idx="12">
                  <c:v>4.0960000000000003E-2</c:v>
                </c:pt>
                <c:pt idx="13">
                  <c:v>7.0959999999999995E-2</c:v>
                </c:pt>
                <c:pt idx="14">
                  <c:v>0.10095999999999999</c:v>
                </c:pt>
                <c:pt idx="15">
                  <c:v>0.13095999999999999</c:v>
                </c:pt>
                <c:pt idx="16">
                  <c:v>0.16095999999999999</c:v>
                </c:pt>
                <c:pt idx="17">
                  <c:v>0.19095999999999999</c:v>
                </c:pt>
                <c:pt idx="18">
                  <c:v>0.22095999999999999</c:v>
                </c:pt>
                <c:pt idx="19">
                  <c:v>0.25095999999999996</c:v>
                </c:pt>
                <c:pt idx="20">
                  <c:v>0.28095999999999999</c:v>
                </c:pt>
                <c:pt idx="21">
                  <c:v>0.31096000000000001</c:v>
                </c:pt>
                <c:pt idx="22">
                  <c:v>0.34096000000000004</c:v>
                </c:pt>
                <c:pt idx="23">
                  <c:v>0.37096000000000007</c:v>
                </c:pt>
                <c:pt idx="24">
                  <c:v>0.40096000000000009</c:v>
                </c:pt>
                <c:pt idx="25">
                  <c:v>0.43096000000000012</c:v>
                </c:pt>
                <c:pt idx="26">
                  <c:v>0.46096000000000015</c:v>
                </c:pt>
                <c:pt idx="27">
                  <c:v>0.49096000000000017</c:v>
                </c:pt>
                <c:pt idx="28">
                  <c:v>0.5209600000000002</c:v>
                </c:pt>
                <c:pt idx="29">
                  <c:v>0.55096000000000023</c:v>
                </c:pt>
                <c:pt idx="30">
                  <c:v>0.58096000000000025</c:v>
                </c:pt>
                <c:pt idx="31">
                  <c:v>0.61096000000000028</c:v>
                </c:pt>
                <c:pt idx="32">
                  <c:v>0.64096000000000031</c:v>
                </c:pt>
                <c:pt idx="33">
                  <c:v>0.67096000000000033</c:v>
                </c:pt>
                <c:pt idx="34">
                  <c:v>0.70096000000000036</c:v>
                </c:pt>
                <c:pt idx="35">
                  <c:v>0.73096000000000039</c:v>
                </c:pt>
                <c:pt idx="36">
                  <c:v>0.76096000000000041</c:v>
                </c:pt>
                <c:pt idx="37">
                  <c:v>0.79096000000000044</c:v>
                </c:pt>
                <c:pt idx="38">
                  <c:v>0.82096000000000047</c:v>
                </c:pt>
                <c:pt idx="39">
                  <c:v>0.85096000000000049</c:v>
                </c:pt>
                <c:pt idx="40">
                  <c:v>0.88096000000000052</c:v>
                </c:pt>
                <c:pt idx="41">
                  <c:v>0.91096000000000055</c:v>
                </c:pt>
                <c:pt idx="42">
                  <c:v>0.94096000000000057</c:v>
                </c:pt>
                <c:pt idx="43">
                  <c:v>0.95904</c:v>
                </c:pt>
                <c:pt idx="44">
                  <c:v>0.97951999999999995</c:v>
                </c:pt>
                <c:pt idx="45">
                  <c:v>0.98975999999999997</c:v>
                </c:pt>
                <c:pt idx="46">
                  <c:v>0.99487999999999999</c:v>
                </c:pt>
                <c:pt idx="47">
                  <c:v>0.99743999999999999</c:v>
                </c:pt>
                <c:pt idx="48">
                  <c:v>0.99872000000000005</c:v>
                </c:pt>
                <c:pt idx="49">
                  <c:v>0.99936000000000003</c:v>
                </c:pt>
                <c:pt idx="50">
                  <c:v>0.99968000000000001</c:v>
                </c:pt>
                <c:pt idx="51">
                  <c:v>0.99983999999999995</c:v>
                </c:pt>
                <c:pt idx="52">
                  <c:v>0.99992000000000003</c:v>
                </c:pt>
                <c:pt idx="53">
                  <c:v>0.99995999999999996</c:v>
                </c:pt>
                <c:pt idx="54">
                  <c:v>0.99997999999999998</c:v>
                </c:pt>
                <c:pt idx="55">
                  <c:v>0.99995999999999996</c:v>
                </c:pt>
              </c:numCache>
            </c:numRef>
          </c:cat>
          <c:val>
            <c:numRef>
              <c:f>'Middle Infra'!$AD$5:$AD$60</c:f>
              <c:numCache>
                <c:formatCode>0%</c:formatCode>
                <c:ptCount val="56"/>
                <c:pt idx="0">
                  <c:v>-6.874038507485096E-2</c:v>
                </c:pt>
                <c:pt idx="1">
                  <c:v>-6.616651557235087E-2</c:v>
                </c:pt>
                <c:pt idx="2">
                  <c:v>-6.3499960114005272E-2</c:v>
                </c:pt>
                <c:pt idx="3">
                  <c:v>-6.0730251554425317E-2</c:v>
                </c:pt>
                <c:pt idx="4">
                  <c:v>-5.7844828869201247E-2</c:v>
                </c:pt>
                <c:pt idx="5">
                  <c:v>-5.4828407331145412E-2</c:v>
                </c:pt>
                <c:pt idx="6">
                  <c:v>-5.1662084624189267E-2</c:v>
                </c:pt>
                <c:pt idx="7">
                  <c:v>-4.8322034763260045E-2</c:v>
                </c:pt>
                <c:pt idx="8">
                  <c:v>-4.4777532989223483E-2</c:v>
                </c:pt>
                <c:pt idx="9">
                  <c:v>-4.0987842893719498E-2</c:v>
                </c:pt>
                <c:pt idx="10">
                  <c:v>-3.6897055278537406E-2</c:v>
                </c:pt>
                <c:pt idx="11">
                  <c:v>-3.2424967893715129E-2</c:v>
                </c:pt>
                <c:pt idx="12">
                  <c:v>-2.7449577717189977E-2</c:v>
                </c:pt>
                <c:pt idx="13">
                  <c:v>-2.3018808664226002E-2</c:v>
                </c:pt>
                <c:pt idx="14">
                  <c:v>-1.9869915954818136E-2</c:v>
                </c:pt>
                <c:pt idx="15">
                  <c:v>-1.7347966378572412E-2</c:v>
                </c:pt>
                <c:pt idx="16">
                  <c:v>-1.5200317551582774E-2</c:v>
                </c:pt>
                <c:pt idx="17">
                  <c:v>-1.3301022367984076E-2</c:v>
                </c:pt>
                <c:pt idx="18">
                  <c:v>-1.1577452058165608E-2</c:v>
                </c:pt>
                <c:pt idx="19">
                  <c:v>-9.9834792863670429E-3</c:v>
                </c:pt>
                <c:pt idx="20">
                  <c:v>-8.4876696887564891E-3</c:v>
                </c:pt>
                <c:pt idx="21">
                  <c:v>-7.0673837676873737E-3</c:v>
                </c:pt>
                <c:pt idx="22">
                  <c:v>-5.7055448638654869E-3</c:v>
                </c:pt>
                <c:pt idx="23">
                  <c:v>-4.388734350844325E-3</c:v>
                </c:pt>
                <c:pt idx="24">
                  <c:v>-3.1059982104689049E-3</c:v>
                </c:pt>
                <c:pt idx="25">
                  <c:v>-1.8480564191964502E-3</c:v>
                </c:pt>
                <c:pt idx="26">
                  <c:v>-6.0674896602977316E-4</c:v>
                </c:pt>
                <c:pt idx="27">
                  <c:v>6.253772456338777E-4</c:v>
                </c:pt>
                <c:pt idx="28">
                  <c:v>1.8554000250715671E-3</c:v>
                </c:pt>
                <c:pt idx="29">
                  <c:v>3.0903126714854614E-3</c:v>
                </c:pt>
                <c:pt idx="30">
                  <c:v>4.3373057854547079E-3</c:v>
                </c:pt>
                <c:pt idx="31">
                  <c:v>5.6040701463109174E-3</c:v>
                </c:pt>
                <c:pt idx="32">
                  <c:v>6.8991550771809081E-3</c:v>
                </c:pt>
                <c:pt idx="33">
                  <c:v>8.2324288920297018E-3</c:v>
                </c:pt>
                <c:pt idx="34">
                  <c:v>9.6157125332323994E-3</c:v>
                </c:pt>
                <c:pt idx="35">
                  <c:v>1.1063704623592779E-2</c:v>
                </c:pt>
                <c:pt idx="36">
                  <c:v>1.2595408717127251E-2</c:v>
                </c:pt>
                <c:pt idx="37">
                  <c:v>1.4236465099741661E-2</c:v>
                </c:pt>
                <c:pt idx="38">
                  <c:v>1.6023216183566932E-2</c:v>
                </c:pt>
                <c:pt idx="39">
                  <c:v>1.8010380883220507E-2</c:v>
                </c:pt>
                <c:pt idx="40">
                  <c:v>2.0287126910984169E-2</c:v>
                </c:pt>
                <c:pt idx="41">
                  <c:v>2.3016001927498343E-2</c:v>
                </c:pt>
                <c:pt idx="42">
                  <c:v>2.655103189955554E-2</c:v>
                </c:pt>
                <c:pt idx="43">
                  <c:v>2.9441431833292911E-2</c:v>
                </c:pt>
                <c:pt idx="44">
                  <c:v>3.4416822009818049E-2</c:v>
                </c:pt>
                <c:pt idx="45">
                  <c:v>3.8888909394640313E-2</c:v>
                </c:pt>
                <c:pt idx="46">
                  <c:v>4.2979697009822411E-2</c:v>
                </c:pt>
                <c:pt idx="47">
                  <c:v>4.6769387105326403E-2</c:v>
                </c:pt>
                <c:pt idx="48">
                  <c:v>5.0313888879363194E-2</c:v>
                </c:pt>
                <c:pt idx="49">
                  <c:v>5.3653938740292395E-2</c:v>
                </c:pt>
                <c:pt idx="50">
                  <c:v>5.6820261447248534E-2</c:v>
                </c:pt>
                <c:pt idx="51">
                  <c:v>5.9836682985302876E-2</c:v>
                </c:pt>
                <c:pt idx="52">
                  <c:v>6.272210567052984E-2</c:v>
                </c:pt>
                <c:pt idx="53">
                  <c:v>6.5491814230104292E-2</c:v>
                </c:pt>
                <c:pt idx="54">
                  <c:v>6.815836968845003E-2</c:v>
                </c:pt>
                <c:pt idx="55">
                  <c:v>6.5491814230104292E-2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B9-BB4C-B7E3-1712EA530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269504"/>
        <c:axId val="967862079"/>
      </c:lineChart>
      <c:catAx>
        <c:axId val="15282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62079"/>
        <c:crosses val="autoZero"/>
        <c:auto val="1"/>
        <c:lblAlgn val="ctr"/>
        <c:lblOffset val="100"/>
        <c:noMultiLvlLbl val="0"/>
      </c:catAx>
      <c:valAx>
        <c:axId val="96786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69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INTERDAY VAR (95)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'Middle Infra'!$AG$3</c:f>
              <c:strCache>
                <c:ptCount val="1"/>
                <c:pt idx="0">
                  <c:v>Pharma </c:v>
                </c:pt>
              </c:strCache>
            </c:strRef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cat>
            <c:numRef>
              <c:f>'Middle Infra'!$AF$6:$AF$59</c:f>
              <c:numCache>
                <c:formatCode>m/d/yy</c:formatCode>
                <c:ptCount val="54"/>
                <c:pt idx="0">
                  <c:v>44830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44837</c:v>
                </c:pt>
                <c:pt idx="6">
                  <c:v>44838</c:v>
                </c:pt>
                <c:pt idx="7">
                  <c:v>44839</c:v>
                </c:pt>
                <c:pt idx="8">
                  <c:v>44840</c:v>
                </c:pt>
                <c:pt idx="9">
                  <c:v>44841</c:v>
                </c:pt>
                <c:pt idx="10">
                  <c:v>44844</c:v>
                </c:pt>
                <c:pt idx="11">
                  <c:v>44845</c:v>
                </c:pt>
                <c:pt idx="12">
                  <c:v>44846</c:v>
                </c:pt>
                <c:pt idx="13">
                  <c:v>44847</c:v>
                </c:pt>
                <c:pt idx="14">
                  <c:v>44848</c:v>
                </c:pt>
                <c:pt idx="15">
                  <c:v>44851</c:v>
                </c:pt>
                <c:pt idx="16">
                  <c:v>44852</c:v>
                </c:pt>
                <c:pt idx="17">
                  <c:v>44853</c:v>
                </c:pt>
                <c:pt idx="18">
                  <c:v>44854</c:v>
                </c:pt>
                <c:pt idx="19">
                  <c:v>44855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44865</c:v>
                </c:pt>
                <c:pt idx="26">
                  <c:v>44866</c:v>
                </c:pt>
                <c:pt idx="27">
                  <c:v>44867</c:v>
                </c:pt>
                <c:pt idx="28">
                  <c:v>44868</c:v>
                </c:pt>
                <c:pt idx="29">
                  <c:v>44869</c:v>
                </c:pt>
                <c:pt idx="30">
                  <c:v>44872</c:v>
                </c:pt>
                <c:pt idx="31">
                  <c:v>44873</c:v>
                </c:pt>
                <c:pt idx="32">
                  <c:v>44874</c:v>
                </c:pt>
                <c:pt idx="33">
                  <c:v>44875</c:v>
                </c:pt>
                <c:pt idx="34">
                  <c:v>44876</c:v>
                </c:pt>
                <c:pt idx="35">
                  <c:v>44879</c:v>
                </c:pt>
                <c:pt idx="36">
                  <c:v>44880</c:v>
                </c:pt>
                <c:pt idx="37">
                  <c:v>44881</c:v>
                </c:pt>
                <c:pt idx="38">
                  <c:v>44882</c:v>
                </c:pt>
                <c:pt idx="39">
                  <c:v>44883</c:v>
                </c:pt>
                <c:pt idx="40">
                  <c:v>44886</c:v>
                </c:pt>
                <c:pt idx="41">
                  <c:v>44887</c:v>
                </c:pt>
                <c:pt idx="42">
                  <c:v>44888</c:v>
                </c:pt>
                <c:pt idx="43">
                  <c:v>44890</c:v>
                </c:pt>
                <c:pt idx="44">
                  <c:v>44893</c:v>
                </c:pt>
                <c:pt idx="45">
                  <c:v>44894</c:v>
                </c:pt>
                <c:pt idx="46">
                  <c:v>44895</c:v>
                </c:pt>
                <c:pt idx="47">
                  <c:v>44896</c:v>
                </c:pt>
                <c:pt idx="48">
                  <c:v>44897</c:v>
                </c:pt>
                <c:pt idx="49">
                  <c:v>44900</c:v>
                </c:pt>
                <c:pt idx="50">
                  <c:v>44901</c:v>
                </c:pt>
                <c:pt idx="51">
                  <c:v>44902</c:v>
                </c:pt>
                <c:pt idx="52">
                  <c:v>44903</c:v>
                </c:pt>
                <c:pt idx="53">
                  <c:v>44904</c:v>
                </c:pt>
              </c:numCache>
            </c:numRef>
          </c:cat>
          <c:val>
            <c:numRef>
              <c:f>'Middle Infra'!$AG$6:$AG$59</c:f>
              <c:numCache>
                <c:formatCode>0%</c:formatCode>
                <c:ptCount val="54"/>
                <c:pt idx="0">
                  <c:v>-6.4075172841979694E-2</c:v>
                </c:pt>
                <c:pt idx="1">
                  <c:v>-5.3164091572961994E-2</c:v>
                </c:pt>
                <c:pt idx="2">
                  <c:v>-4.3870315074812941E-2</c:v>
                </c:pt>
                <c:pt idx="3">
                  <c:v>-3.8119570174873246E-2</c:v>
                </c:pt>
                <c:pt idx="4">
                  <c:v>-3.395375384018802E-2</c:v>
                </c:pt>
                <c:pt idx="5">
                  <c:v>-3.1224158053526185E-2</c:v>
                </c:pt>
                <c:pt idx="6">
                  <c:v>-2.9194771283870987E-2</c:v>
                </c:pt>
                <c:pt idx="7">
                  <c:v>-2.7293883212215816E-2</c:v>
                </c:pt>
                <c:pt idx="8">
                  <c:v>-2.6608187418326022E-2</c:v>
                </c:pt>
                <c:pt idx="9">
                  <c:v>-2.5084346553698438E-2</c:v>
                </c:pt>
                <c:pt idx="10">
                  <c:v>-2.4398993349848963E-2</c:v>
                </c:pt>
                <c:pt idx="11">
                  <c:v>-2.3456322507935473E-2</c:v>
                </c:pt>
                <c:pt idx="12">
                  <c:v>-2.2420993622816254E-2</c:v>
                </c:pt>
                <c:pt idx="13">
                  <c:v>-2.2227522249162E-2</c:v>
                </c:pt>
                <c:pt idx="14">
                  <c:v>-2.2327376669579759E-2</c:v>
                </c:pt>
                <c:pt idx="15">
                  <c:v>-2.1633510914030034E-2</c:v>
                </c:pt>
                <c:pt idx="16">
                  <c:v>-2.1243075431942916E-2</c:v>
                </c:pt>
                <c:pt idx="17">
                  <c:v>-2.0675955218103746E-2</c:v>
                </c:pt>
                <c:pt idx="18">
                  <c:v>-2.1087836347013517E-2</c:v>
                </c:pt>
                <c:pt idx="19">
                  <c:v>-2.0678564924917459E-2</c:v>
                </c:pt>
                <c:pt idx="20">
                  <c:v>-2.0201400883816244E-2</c:v>
                </c:pt>
                <c:pt idx="21">
                  <c:v>-1.9665072823332894E-2</c:v>
                </c:pt>
                <c:pt idx="22">
                  <c:v>-1.9111777525743633E-2</c:v>
                </c:pt>
                <c:pt idx="23">
                  <c:v>-1.8659732796062315E-2</c:v>
                </c:pt>
                <c:pt idx="24">
                  <c:v>-1.8387236208437102E-2</c:v>
                </c:pt>
                <c:pt idx="25">
                  <c:v>-1.8362347122685325E-2</c:v>
                </c:pt>
                <c:pt idx="26">
                  <c:v>-1.7890462197452498E-2</c:v>
                </c:pt>
                <c:pt idx="27">
                  <c:v>-1.7440044678020412E-2</c:v>
                </c:pt>
                <c:pt idx="28">
                  <c:v>-1.7124332231154994E-2</c:v>
                </c:pt>
                <c:pt idx="29">
                  <c:v>-1.6807640304460345E-2</c:v>
                </c:pt>
                <c:pt idx="30">
                  <c:v>-1.6690436468143138E-2</c:v>
                </c:pt>
                <c:pt idx="31">
                  <c:v>-1.8244965944387521E-2</c:v>
                </c:pt>
                <c:pt idx="32">
                  <c:v>-1.7913066436152116E-2</c:v>
                </c:pt>
                <c:pt idx="33">
                  <c:v>-1.7536426017666713E-2</c:v>
                </c:pt>
                <c:pt idx="34">
                  <c:v>-1.7250013930971881E-2</c:v>
                </c:pt>
                <c:pt idx="35">
                  <c:v>-1.6926668536390025E-2</c:v>
                </c:pt>
                <c:pt idx="36">
                  <c:v>-1.6879764275568393E-2</c:v>
                </c:pt>
                <c:pt idx="37">
                  <c:v>-1.6551777667600923E-2</c:v>
                </c:pt>
                <c:pt idx="38">
                  <c:v>-1.695741284571024E-2</c:v>
                </c:pt>
                <c:pt idx="39">
                  <c:v>-1.6722063529632757E-2</c:v>
                </c:pt>
                <c:pt idx="40">
                  <c:v>-1.7331465601658685E-2</c:v>
                </c:pt>
                <c:pt idx="41">
                  <c:v>-1.7102138870956001E-2</c:v>
                </c:pt>
                <c:pt idx="42">
                  <c:v>-1.6815608024021222E-2</c:v>
                </c:pt>
                <c:pt idx="43">
                  <c:v>-1.6567873317747853E-2</c:v>
                </c:pt>
                <c:pt idx="44">
                  <c:v>-1.6300051867210067E-2</c:v>
                </c:pt>
                <c:pt idx="45">
                  <c:v>-1.6164542790985306E-2</c:v>
                </c:pt>
                <c:pt idx="46">
                  <c:v>-1.5982680233332613E-2</c:v>
                </c:pt>
                <c:pt idx="47">
                  <c:v>-1.5769785114326806E-2</c:v>
                </c:pt>
                <c:pt idx="48">
                  <c:v>-1.5573801902938021E-2</c:v>
                </c:pt>
                <c:pt idx="49">
                  <c:v>-1.5342760995710402E-2</c:v>
                </c:pt>
                <c:pt idx="50">
                  <c:v>-1.5273251601462133E-2</c:v>
                </c:pt>
                <c:pt idx="51">
                  <c:v>-1.5130930231958484E-2</c:v>
                </c:pt>
                <c:pt idx="52">
                  <c:v>-1.5107777386205563E-2</c:v>
                </c:pt>
                <c:pt idx="53" formatCode="0.0%">
                  <c:v>-1.4916833815182544E-2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D-954F-BC36-ED9B042825BD}"/>
            </c:ext>
          </c:extLst>
        </c:ser>
        <c:ser>
          <c:idx val="1"/>
          <c:order val="1"/>
          <c:tx>
            <c:strRef>
              <c:f>'Middle Infra'!$AH$3</c:f>
              <c:strCache>
                <c:ptCount val="1"/>
                <c:pt idx="0">
                  <c:v>Equity NAV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'Middle Infra'!$AF$6:$AF$59</c:f>
              <c:numCache>
                <c:formatCode>m/d/yy</c:formatCode>
                <c:ptCount val="54"/>
                <c:pt idx="0">
                  <c:v>44830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44837</c:v>
                </c:pt>
                <c:pt idx="6">
                  <c:v>44838</c:v>
                </c:pt>
                <c:pt idx="7">
                  <c:v>44839</c:v>
                </c:pt>
                <c:pt idx="8">
                  <c:v>44840</c:v>
                </c:pt>
                <c:pt idx="9">
                  <c:v>44841</c:v>
                </c:pt>
                <c:pt idx="10">
                  <c:v>44844</c:v>
                </c:pt>
                <c:pt idx="11">
                  <c:v>44845</c:v>
                </c:pt>
                <c:pt idx="12">
                  <c:v>44846</c:v>
                </c:pt>
                <c:pt idx="13">
                  <c:v>44847</c:v>
                </c:pt>
                <c:pt idx="14">
                  <c:v>44848</c:v>
                </c:pt>
                <c:pt idx="15">
                  <c:v>44851</c:v>
                </c:pt>
                <c:pt idx="16">
                  <c:v>44852</c:v>
                </c:pt>
                <c:pt idx="17">
                  <c:v>44853</c:v>
                </c:pt>
                <c:pt idx="18">
                  <c:v>44854</c:v>
                </c:pt>
                <c:pt idx="19">
                  <c:v>44855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44865</c:v>
                </c:pt>
                <c:pt idx="26">
                  <c:v>44866</c:v>
                </c:pt>
                <c:pt idx="27">
                  <c:v>44867</c:v>
                </c:pt>
                <c:pt idx="28">
                  <c:v>44868</c:v>
                </c:pt>
                <c:pt idx="29">
                  <c:v>44869</c:v>
                </c:pt>
                <c:pt idx="30">
                  <c:v>44872</c:v>
                </c:pt>
                <c:pt idx="31">
                  <c:v>44873</c:v>
                </c:pt>
                <c:pt idx="32">
                  <c:v>44874</c:v>
                </c:pt>
                <c:pt idx="33">
                  <c:v>44875</c:v>
                </c:pt>
                <c:pt idx="34">
                  <c:v>44876</c:v>
                </c:pt>
                <c:pt idx="35">
                  <c:v>44879</c:v>
                </c:pt>
                <c:pt idx="36">
                  <c:v>44880</c:v>
                </c:pt>
                <c:pt idx="37">
                  <c:v>44881</c:v>
                </c:pt>
                <c:pt idx="38">
                  <c:v>44882</c:v>
                </c:pt>
                <c:pt idx="39">
                  <c:v>44883</c:v>
                </c:pt>
                <c:pt idx="40">
                  <c:v>44886</c:v>
                </c:pt>
                <c:pt idx="41">
                  <c:v>44887</c:v>
                </c:pt>
                <c:pt idx="42">
                  <c:v>44888</c:v>
                </c:pt>
                <c:pt idx="43">
                  <c:v>44890</c:v>
                </c:pt>
                <c:pt idx="44">
                  <c:v>44893</c:v>
                </c:pt>
                <c:pt idx="45">
                  <c:v>44894</c:v>
                </c:pt>
                <c:pt idx="46">
                  <c:v>44895</c:v>
                </c:pt>
                <c:pt idx="47">
                  <c:v>44896</c:v>
                </c:pt>
                <c:pt idx="48">
                  <c:v>44897</c:v>
                </c:pt>
                <c:pt idx="49">
                  <c:v>44900</c:v>
                </c:pt>
                <c:pt idx="50">
                  <c:v>44901</c:v>
                </c:pt>
                <c:pt idx="51">
                  <c:v>44902</c:v>
                </c:pt>
                <c:pt idx="52">
                  <c:v>44903</c:v>
                </c:pt>
                <c:pt idx="53">
                  <c:v>44904</c:v>
                </c:pt>
              </c:numCache>
            </c:numRef>
          </c:cat>
          <c:val>
            <c:numRef>
              <c:f>'Middle Infra'!$AH$6:$AH$59</c:f>
              <c:numCache>
                <c:formatCode>0%</c:formatCode>
                <c:ptCount val="54"/>
                <c:pt idx="0">
                  <c:v>-0.19259015120026374</c:v>
                </c:pt>
                <c:pt idx="1">
                  <c:v>-0.16126664813107627</c:v>
                </c:pt>
                <c:pt idx="2">
                  <c:v>-0.13290085617249131</c:v>
                </c:pt>
                <c:pt idx="3">
                  <c:v>-0.11544248464620782</c:v>
                </c:pt>
                <c:pt idx="4">
                  <c:v>-0.10280980539284905</c:v>
                </c:pt>
                <c:pt idx="5">
                  <c:v>-9.4639660382894827E-2</c:v>
                </c:pt>
                <c:pt idx="6">
                  <c:v>-8.8600259985864682E-2</c:v>
                </c:pt>
                <c:pt idx="7">
                  <c:v>-8.2851030758541472E-2</c:v>
                </c:pt>
                <c:pt idx="8">
                  <c:v>-8.1082765957659786E-2</c:v>
                </c:pt>
                <c:pt idx="9">
                  <c:v>-7.6427624445459086E-2</c:v>
                </c:pt>
                <c:pt idx="10">
                  <c:v>-7.4528838048025375E-2</c:v>
                </c:pt>
                <c:pt idx="11">
                  <c:v>-7.1704526732410873E-2</c:v>
                </c:pt>
                <c:pt idx="12">
                  <c:v>-6.8527601242431152E-2</c:v>
                </c:pt>
                <c:pt idx="13">
                  <c:v>-6.8212637381185465E-2</c:v>
                </c:pt>
                <c:pt idx="14">
                  <c:v>-6.9218182807889758E-2</c:v>
                </c:pt>
                <c:pt idx="15">
                  <c:v>-6.7092216860676041E-2</c:v>
                </c:pt>
                <c:pt idx="16">
                  <c:v>-6.5925882713809128E-2</c:v>
                </c:pt>
                <c:pt idx="17">
                  <c:v>-6.4183069374855475E-2</c:v>
                </c:pt>
                <c:pt idx="18">
                  <c:v>-6.5628195782868173E-2</c:v>
                </c:pt>
                <c:pt idx="19">
                  <c:v>-6.4400450852460073E-2</c:v>
                </c:pt>
                <c:pt idx="20">
                  <c:v>-6.2966367955809885E-2</c:v>
                </c:pt>
                <c:pt idx="21">
                  <c:v>-6.1288011633070127E-2</c:v>
                </c:pt>
                <c:pt idx="22">
                  <c:v>-5.9548151119136992E-2</c:v>
                </c:pt>
                <c:pt idx="23">
                  <c:v>-5.8105662940876698E-2</c:v>
                </c:pt>
                <c:pt idx="24">
                  <c:v>-5.7261657566782205E-2</c:v>
                </c:pt>
                <c:pt idx="25">
                  <c:v>-5.704822273110028E-2</c:v>
                </c:pt>
                <c:pt idx="26">
                  <c:v>-5.5584658686191425E-2</c:v>
                </c:pt>
                <c:pt idx="27">
                  <c:v>-5.4170809634929935E-2</c:v>
                </c:pt>
                <c:pt idx="28">
                  <c:v>-5.3201857433625023E-2</c:v>
                </c:pt>
                <c:pt idx="29">
                  <c:v>-5.2108378486344503E-2</c:v>
                </c:pt>
                <c:pt idx="30">
                  <c:v>-5.1702364519384342E-2</c:v>
                </c:pt>
                <c:pt idx="31">
                  <c:v>-5.5727719690473708E-2</c:v>
                </c:pt>
                <c:pt idx="32">
                  <c:v>-5.4658867421714066E-2</c:v>
                </c:pt>
                <c:pt idx="33">
                  <c:v>-5.3499469343622971E-2</c:v>
                </c:pt>
                <c:pt idx="34">
                  <c:v>-5.2533027910070702E-2</c:v>
                </c:pt>
                <c:pt idx="35">
                  <c:v>-5.1571829754005011E-2</c:v>
                </c:pt>
                <c:pt idx="36">
                  <c:v>-5.137024467995685E-2</c:v>
                </c:pt>
                <c:pt idx="37">
                  <c:v>-5.0366621669428673E-2</c:v>
                </c:pt>
                <c:pt idx="38">
                  <c:v>-5.1318916842691013E-2</c:v>
                </c:pt>
                <c:pt idx="39">
                  <c:v>-5.0619515463140391E-2</c:v>
                </c:pt>
                <c:pt idx="40">
                  <c:v>-5.2139876359949842E-2</c:v>
                </c:pt>
                <c:pt idx="41">
                  <c:v>-5.1459239031511388E-2</c:v>
                </c:pt>
                <c:pt idx="42">
                  <c:v>-5.0593888766880646E-2</c:v>
                </c:pt>
                <c:pt idx="43">
                  <c:v>-4.9862105065935886E-2</c:v>
                </c:pt>
                <c:pt idx="44">
                  <c:v>-4.9049607288792707E-2</c:v>
                </c:pt>
                <c:pt idx="45">
                  <c:v>-4.8636231993885004E-2</c:v>
                </c:pt>
                <c:pt idx="46">
                  <c:v>-4.800054114823174E-2</c:v>
                </c:pt>
                <c:pt idx="47">
                  <c:v>-4.7300600164700078E-2</c:v>
                </c:pt>
                <c:pt idx="48">
                  <c:v>-4.6732018685551276E-2</c:v>
                </c:pt>
                <c:pt idx="49">
                  <c:v>-4.6022478537582664E-2</c:v>
                </c:pt>
                <c:pt idx="50">
                  <c:v>-4.5782890011848612E-2</c:v>
                </c:pt>
                <c:pt idx="51">
                  <c:v>-4.5362672737647061E-2</c:v>
                </c:pt>
                <c:pt idx="52">
                  <c:v>-4.5240106014980012E-2</c:v>
                </c:pt>
                <c:pt idx="53" formatCode="0.0%">
                  <c:v>-4.4690012529538831E-2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D-954F-BC36-ED9B042825BD}"/>
            </c:ext>
          </c:extLst>
        </c:ser>
        <c:ser>
          <c:idx val="2"/>
          <c:order val="2"/>
          <c:tx>
            <c:strRef>
              <c:f>'Middle Infra'!$AI$3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cat>
            <c:numRef>
              <c:f>'Middle Infra'!$AF$6:$AF$59</c:f>
              <c:numCache>
                <c:formatCode>m/d/yy</c:formatCode>
                <c:ptCount val="54"/>
                <c:pt idx="0">
                  <c:v>44830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44837</c:v>
                </c:pt>
                <c:pt idx="6">
                  <c:v>44838</c:v>
                </c:pt>
                <c:pt idx="7">
                  <c:v>44839</c:v>
                </c:pt>
                <c:pt idx="8">
                  <c:v>44840</c:v>
                </c:pt>
                <c:pt idx="9">
                  <c:v>44841</c:v>
                </c:pt>
                <c:pt idx="10">
                  <c:v>44844</c:v>
                </c:pt>
                <c:pt idx="11">
                  <c:v>44845</c:v>
                </c:pt>
                <c:pt idx="12">
                  <c:v>44846</c:v>
                </c:pt>
                <c:pt idx="13">
                  <c:v>44847</c:v>
                </c:pt>
                <c:pt idx="14">
                  <c:v>44848</c:v>
                </c:pt>
                <c:pt idx="15">
                  <c:v>44851</c:v>
                </c:pt>
                <c:pt idx="16">
                  <c:v>44852</c:v>
                </c:pt>
                <c:pt idx="17">
                  <c:v>44853</c:v>
                </c:pt>
                <c:pt idx="18">
                  <c:v>44854</c:v>
                </c:pt>
                <c:pt idx="19">
                  <c:v>44855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44865</c:v>
                </c:pt>
                <c:pt idx="26">
                  <c:v>44866</c:v>
                </c:pt>
                <c:pt idx="27">
                  <c:v>44867</c:v>
                </c:pt>
                <c:pt idx="28">
                  <c:v>44868</c:v>
                </c:pt>
                <c:pt idx="29">
                  <c:v>44869</c:v>
                </c:pt>
                <c:pt idx="30">
                  <c:v>44872</c:v>
                </c:pt>
                <c:pt idx="31">
                  <c:v>44873</c:v>
                </c:pt>
                <c:pt idx="32">
                  <c:v>44874</c:v>
                </c:pt>
                <c:pt idx="33">
                  <c:v>44875</c:v>
                </c:pt>
                <c:pt idx="34">
                  <c:v>44876</c:v>
                </c:pt>
                <c:pt idx="35">
                  <c:v>44879</c:v>
                </c:pt>
                <c:pt idx="36">
                  <c:v>44880</c:v>
                </c:pt>
                <c:pt idx="37">
                  <c:v>44881</c:v>
                </c:pt>
                <c:pt idx="38">
                  <c:v>44882</c:v>
                </c:pt>
                <c:pt idx="39">
                  <c:v>44883</c:v>
                </c:pt>
                <c:pt idx="40">
                  <c:v>44886</c:v>
                </c:pt>
                <c:pt idx="41">
                  <c:v>44887</c:v>
                </c:pt>
                <c:pt idx="42">
                  <c:v>44888</c:v>
                </c:pt>
                <c:pt idx="43">
                  <c:v>44890</c:v>
                </c:pt>
                <c:pt idx="44">
                  <c:v>44893</c:v>
                </c:pt>
                <c:pt idx="45">
                  <c:v>44894</c:v>
                </c:pt>
                <c:pt idx="46">
                  <c:v>44895</c:v>
                </c:pt>
                <c:pt idx="47">
                  <c:v>44896</c:v>
                </c:pt>
                <c:pt idx="48">
                  <c:v>44897</c:v>
                </c:pt>
                <c:pt idx="49">
                  <c:v>44900</c:v>
                </c:pt>
                <c:pt idx="50">
                  <c:v>44901</c:v>
                </c:pt>
                <c:pt idx="51">
                  <c:v>44902</c:v>
                </c:pt>
                <c:pt idx="52">
                  <c:v>44903</c:v>
                </c:pt>
                <c:pt idx="53">
                  <c:v>44904</c:v>
                </c:pt>
              </c:numCache>
            </c:numRef>
          </c:cat>
          <c:val>
            <c:numRef>
              <c:f>'Middle Infra'!$AI$6:$AI$59</c:f>
              <c:numCache>
                <c:formatCode>0%</c:formatCode>
                <c:ptCount val="54"/>
                <c:pt idx="0">
                  <c:v>-1.9036275534595956E-2</c:v>
                </c:pt>
                <c:pt idx="1">
                  <c:v>-2.5106717036776638E-2</c:v>
                </c:pt>
                <c:pt idx="2">
                  <c:v>-2.259095993052776E-2</c:v>
                </c:pt>
                <c:pt idx="3">
                  <c:v>-2.1789353336192238E-2</c:v>
                </c:pt>
                <c:pt idx="4">
                  <c:v>-2.2496976131215991E-2</c:v>
                </c:pt>
                <c:pt idx="5">
                  <c:v>-2.0734605083781846E-2</c:v>
                </c:pt>
                <c:pt idx="6">
                  <c:v>-2.6938334185122464E-2</c:v>
                </c:pt>
                <c:pt idx="7">
                  <c:v>-2.4940571634567983E-2</c:v>
                </c:pt>
                <c:pt idx="8">
                  <c:v>-2.3156137252497617E-2</c:v>
                </c:pt>
                <c:pt idx="9">
                  <c:v>-2.5240775643265736E-2</c:v>
                </c:pt>
                <c:pt idx="10">
                  <c:v>-2.5825211626089049E-2</c:v>
                </c:pt>
                <c:pt idx="11">
                  <c:v>-2.662141192455612E-2</c:v>
                </c:pt>
                <c:pt idx="12">
                  <c:v>-2.5525164750676656E-2</c:v>
                </c:pt>
                <c:pt idx="13">
                  <c:v>-2.8046279579873643E-2</c:v>
                </c:pt>
                <c:pt idx="14">
                  <c:v>-3.4536525169197724E-2</c:v>
                </c:pt>
                <c:pt idx="15">
                  <c:v>-3.443846018013566E-2</c:v>
                </c:pt>
                <c:pt idx="16">
                  <c:v>-3.4062521011600809E-2</c:v>
                </c:pt>
                <c:pt idx="17">
                  <c:v>-3.4534366931615885E-2</c:v>
                </c:pt>
                <c:pt idx="18">
                  <c:v>-3.3729080548618638E-2</c:v>
                </c:pt>
                <c:pt idx="19">
                  <c:v>-3.332723451340313E-2</c:v>
                </c:pt>
                <c:pt idx="20">
                  <c:v>-3.2967824998831392E-2</c:v>
                </c:pt>
                <c:pt idx="21">
                  <c:v>-3.1981784879976952E-2</c:v>
                </c:pt>
                <c:pt idx="22">
                  <c:v>-3.1063944402727552E-2</c:v>
                </c:pt>
                <c:pt idx="23">
                  <c:v>-3.0288119634026153E-2</c:v>
                </c:pt>
                <c:pt idx="24">
                  <c:v>-3.0157243744908708E-2</c:v>
                </c:pt>
                <c:pt idx="25">
                  <c:v>-2.9406414775323925E-2</c:v>
                </c:pt>
                <c:pt idx="26">
                  <c:v>-2.8648875040310023E-2</c:v>
                </c:pt>
                <c:pt idx="27">
                  <c:v>-2.9182974452064858E-2</c:v>
                </c:pt>
                <c:pt idx="28">
                  <c:v>-3.140969867328109E-2</c:v>
                </c:pt>
                <c:pt idx="29">
                  <c:v>-3.0723775203858106E-2</c:v>
                </c:pt>
                <c:pt idx="30">
                  <c:v>-3.0172303475494894E-2</c:v>
                </c:pt>
                <c:pt idx="31">
                  <c:v>-2.9532556459858698E-2</c:v>
                </c:pt>
                <c:pt idx="32">
                  <c:v>-2.919770813793366E-2</c:v>
                </c:pt>
                <c:pt idx="33">
                  <c:v>-2.8736316296509429E-2</c:v>
                </c:pt>
                <c:pt idx="34">
                  <c:v>-2.8228093630355052E-2</c:v>
                </c:pt>
                <c:pt idx="35">
                  <c:v>-2.778180828469622E-2</c:v>
                </c:pt>
                <c:pt idx="36">
                  <c:v>-2.7242696388217077E-2</c:v>
                </c:pt>
                <c:pt idx="37">
                  <c:v>-2.7378402964201635E-2</c:v>
                </c:pt>
                <c:pt idx="38">
                  <c:v>-2.7799145310707131E-2</c:v>
                </c:pt>
                <c:pt idx="39">
                  <c:v>-2.7363288959873441E-2</c:v>
                </c:pt>
                <c:pt idx="40">
                  <c:v>-2.7327336730527944E-2</c:v>
                </c:pt>
                <c:pt idx="41">
                  <c:v>-2.6912930875745547E-2</c:v>
                </c:pt>
                <c:pt idx="42">
                  <c:v>-2.6485477589717598E-2</c:v>
                </c:pt>
                <c:pt idx="43">
                  <c:v>-2.6091363956194713E-2</c:v>
                </c:pt>
                <c:pt idx="44">
                  <c:v>-2.6040478787186572E-2</c:v>
                </c:pt>
                <c:pt idx="45">
                  <c:v>-2.6018468013069545E-2</c:v>
                </c:pt>
                <c:pt idx="46">
                  <c:v>-2.5789052623415489E-2</c:v>
                </c:pt>
                <c:pt idx="47">
                  <c:v>-2.5912756094286782E-2</c:v>
                </c:pt>
                <c:pt idx="48">
                  <c:v>-2.629300615515345E-2</c:v>
                </c:pt>
                <c:pt idx="49">
                  <c:v>-2.5967213003531144E-2</c:v>
                </c:pt>
                <c:pt idx="50">
                  <c:v>-2.6095630417081902E-2</c:v>
                </c:pt>
                <c:pt idx="51">
                  <c:v>-2.6447905060401289E-2</c:v>
                </c:pt>
                <c:pt idx="52">
                  <c:v>-2.6122060002748779E-2</c:v>
                </c:pt>
                <c:pt idx="53" formatCode="0.0%">
                  <c:v>-2.5899492188198096E-2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4D-954F-BC36-ED9B04282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287103"/>
        <c:axId val="1158933023"/>
      </c:lineChart>
      <c:dateAx>
        <c:axId val="1159287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33023"/>
        <c:crosses val="autoZero"/>
        <c:auto val="1"/>
        <c:lblOffset val="100"/>
        <c:baseTimeUnit val="days"/>
      </c:dateAx>
      <c:valAx>
        <c:axId val="1158933023"/>
        <c:scaling>
          <c:orientation val="minMax"/>
          <c:min val="-0.2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8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Pharma SPX</a:t>
            </a:r>
            <a:r>
              <a:rPr lang="en-US" b="1" baseline="0"/>
              <a:t> Rolling Correlation</a:t>
            </a:r>
            <a:r>
              <a:rPr lang="en-US" b="1"/>
              <a:t> </a:t>
            </a:r>
          </a:p>
        </c:rich>
      </c:tx>
      <c:layout>
        <c:manualLayout>
          <c:xMode val="edge"/>
          <c:yMode val="edge"/>
          <c:x val="4.4005819081331034E-2"/>
          <c:y val="2.989670335878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'Middle Infra'!$AS$4</c:f>
              <c:strCache>
                <c:ptCount val="1"/>
                <c:pt idx="0">
                  <c:v>Pharma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'Middle Infra'!$AR$5:$AR$59</c:f>
              <c:numCache>
                <c:formatCode>m/d/yy</c:formatCode>
                <c:ptCount val="55"/>
                <c:pt idx="0">
                  <c:v>44827</c:v>
                </c:pt>
                <c:pt idx="1">
                  <c:v>44830</c:v>
                </c:pt>
                <c:pt idx="2">
                  <c:v>44831</c:v>
                </c:pt>
                <c:pt idx="3">
                  <c:v>44832</c:v>
                </c:pt>
                <c:pt idx="4">
                  <c:v>44833</c:v>
                </c:pt>
                <c:pt idx="5">
                  <c:v>44834</c:v>
                </c:pt>
                <c:pt idx="6">
                  <c:v>44837</c:v>
                </c:pt>
                <c:pt idx="7">
                  <c:v>44838</c:v>
                </c:pt>
                <c:pt idx="8">
                  <c:v>44839</c:v>
                </c:pt>
                <c:pt idx="9">
                  <c:v>44840</c:v>
                </c:pt>
                <c:pt idx="10">
                  <c:v>44841</c:v>
                </c:pt>
                <c:pt idx="11">
                  <c:v>44844</c:v>
                </c:pt>
                <c:pt idx="12">
                  <c:v>44845</c:v>
                </c:pt>
                <c:pt idx="13">
                  <c:v>44846</c:v>
                </c:pt>
                <c:pt idx="14">
                  <c:v>44847</c:v>
                </c:pt>
                <c:pt idx="15">
                  <c:v>44848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44858</c:v>
                </c:pt>
                <c:pt idx="22">
                  <c:v>44859</c:v>
                </c:pt>
                <c:pt idx="23">
                  <c:v>44860</c:v>
                </c:pt>
                <c:pt idx="24">
                  <c:v>44861</c:v>
                </c:pt>
                <c:pt idx="25">
                  <c:v>44862</c:v>
                </c:pt>
                <c:pt idx="26">
                  <c:v>44865</c:v>
                </c:pt>
                <c:pt idx="27">
                  <c:v>44866</c:v>
                </c:pt>
                <c:pt idx="28">
                  <c:v>44867</c:v>
                </c:pt>
                <c:pt idx="29">
                  <c:v>44868</c:v>
                </c:pt>
                <c:pt idx="30">
                  <c:v>44869</c:v>
                </c:pt>
                <c:pt idx="31">
                  <c:v>44872</c:v>
                </c:pt>
                <c:pt idx="32">
                  <c:v>44873</c:v>
                </c:pt>
                <c:pt idx="33">
                  <c:v>44874</c:v>
                </c:pt>
                <c:pt idx="34">
                  <c:v>44875</c:v>
                </c:pt>
                <c:pt idx="35">
                  <c:v>44876</c:v>
                </c:pt>
                <c:pt idx="36">
                  <c:v>44879</c:v>
                </c:pt>
                <c:pt idx="37">
                  <c:v>44880</c:v>
                </c:pt>
                <c:pt idx="38">
                  <c:v>44881</c:v>
                </c:pt>
                <c:pt idx="39">
                  <c:v>44882</c:v>
                </c:pt>
                <c:pt idx="40">
                  <c:v>44883</c:v>
                </c:pt>
                <c:pt idx="41">
                  <c:v>44886</c:v>
                </c:pt>
                <c:pt idx="42">
                  <c:v>44887</c:v>
                </c:pt>
                <c:pt idx="43">
                  <c:v>44888</c:v>
                </c:pt>
                <c:pt idx="44">
                  <c:v>44890</c:v>
                </c:pt>
                <c:pt idx="45">
                  <c:v>44893</c:v>
                </c:pt>
                <c:pt idx="46">
                  <c:v>44894</c:v>
                </c:pt>
                <c:pt idx="47">
                  <c:v>44895</c:v>
                </c:pt>
                <c:pt idx="48">
                  <c:v>44896</c:v>
                </c:pt>
                <c:pt idx="49">
                  <c:v>44897</c:v>
                </c:pt>
                <c:pt idx="50">
                  <c:v>44900</c:v>
                </c:pt>
                <c:pt idx="51">
                  <c:v>44901</c:v>
                </c:pt>
                <c:pt idx="52">
                  <c:v>44902</c:v>
                </c:pt>
                <c:pt idx="53">
                  <c:v>44903</c:v>
                </c:pt>
                <c:pt idx="54">
                  <c:v>44904</c:v>
                </c:pt>
              </c:numCache>
            </c:numRef>
          </c:cat>
          <c:val>
            <c:numRef>
              <c:f>'Middle Infra'!$AS$5:$AS$59</c:f>
              <c:numCache>
                <c:formatCode>General</c:formatCode>
                <c:ptCount val="55"/>
                <c:pt idx="0">
                  <c:v>1</c:v>
                </c:pt>
                <c:pt idx="1">
                  <c:v>0.93759505084496686</c:v>
                </c:pt>
                <c:pt idx="2">
                  <c:v>0.92357053970637482</c:v>
                </c:pt>
                <c:pt idx="3">
                  <c:v>0.8078122752063851</c:v>
                </c:pt>
                <c:pt idx="4">
                  <c:v>0.74369492070985421</c:v>
                </c:pt>
                <c:pt idx="5">
                  <c:v>0.53836889550826017</c:v>
                </c:pt>
                <c:pt idx="6">
                  <c:v>0.45676572716542924</c:v>
                </c:pt>
                <c:pt idx="7">
                  <c:v>0.40004871971737432</c:v>
                </c:pt>
                <c:pt idx="8">
                  <c:v>0.33965031875625612</c:v>
                </c:pt>
                <c:pt idx="9">
                  <c:v>0.17105978255287621</c:v>
                </c:pt>
                <c:pt idx="10">
                  <c:v>0.16773239002176682</c:v>
                </c:pt>
                <c:pt idx="11">
                  <c:v>0.23240703676899918</c:v>
                </c:pt>
                <c:pt idx="12">
                  <c:v>0.34755837027565201</c:v>
                </c:pt>
                <c:pt idx="13">
                  <c:v>0.40273111954197766</c:v>
                </c:pt>
                <c:pt idx="14">
                  <c:v>0.52317873596929254</c:v>
                </c:pt>
                <c:pt idx="15">
                  <c:v>0.52325789773338216</c:v>
                </c:pt>
                <c:pt idx="16">
                  <c:v>0.48467611746807737</c:v>
                </c:pt>
                <c:pt idx="17">
                  <c:v>0.50354135852438076</c:v>
                </c:pt>
                <c:pt idx="18">
                  <c:v>0.50812419916642027</c:v>
                </c:pt>
                <c:pt idx="19">
                  <c:v>0.49865370529186426</c:v>
                </c:pt>
                <c:pt idx="20">
                  <c:v>0.49933682533840379</c:v>
                </c:pt>
                <c:pt idx="21">
                  <c:v>0.49066230392928384</c:v>
                </c:pt>
                <c:pt idx="22">
                  <c:v>0.52490697252488305</c:v>
                </c:pt>
                <c:pt idx="23">
                  <c:v>0.58164665464037413</c:v>
                </c:pt>
                <c:pt idx="24">
                  <c:v>0.65145165544946471</c:v>
                </c:pt>
                <c:pt idx="25">
                  <c:v>0.68316525719450272</c:v>
                </c:pt>
                <c:pt idx="26">
                  <c:v>0.73974877310841236</c:v>
                </c:pt>
                <c:pt idx="27">
                  <c:v>0.79108779174510679</c:v>
                </c:pt>
                <c:pt idx="28">
                  <c:v>0.7912007667291393</c:v>
                </c:pt>
                <c:pt idx="29">
                  <c:v>0.71231404801064735</c:v>
                </c:pt>
                <c:pt idx="30">
                  <c:v>0.67643350052333939</c:v>
                </c:pt>
                <c:pt idx="31">
                  <c:v>0.66485866618354961</c:v>
                </c:pt>
                <c:pt idx="32">
                  <c:v>0.67902006050319597</c:v>
                </c:pt>
                <c:pt idx="33">
                  <c:v>0.68680479537536065</c:v>
                </c:pt>
                <c:pt idx="34">
                  <c:v>0.71654501956888594</c:v>
                </c:pt>
                <c:pt idx="35">
                  <c:v>0.75802832946128573</c:v>
                </c:pt>
                <c:pt idx="36">
                  <c:v>0.79053109452257675</c:v>
                </c:pt>
                <c:pt idx="37">
                  <c:v>0.8141263558801729</c:v>
                </c:pt>
                <c:pt idx="38">
                  <c:v>0.83273632292092992</c:v>
                </c:pt>
                <c:pt idx="39">
                  <c:v>0.84054394002888477</c:v>
                </c:pt>
                <c:pt idx="40">
                  <c:v>0.85169088525731795</c:v>
                </c:pt>
                <c:pt idx="41">
                  <c:v>0.85667564506293437</c:v>
                </c:pt>
                <c:pt idx="42">
                  <c:v>0.86103452905676903</c:v>
                </c:pt>
                <c:pt idx="43">
                  <c:v>0.86685045502275826</c:v>
                </c:pt>
                <c:pt idx="44">
                  <c:v>0.87254167255493531</c:v>
                </c:pt>
                <c:pt idx="45">
                  <c:v>0.8794253305486851</c:v>
                </c:pt>
                <c:pt idx="46">
                  <c:v>0.88407731280629198</c:v>
                </c:pt>
                <c:pt idx="47">
                  <c:v>0.88618858957981772</c:v>
                </c:pt>
                <c:pt idx="48">
                  <c:v>0.89610599766451404</c:v>
                </c:pt>
                <c:pt idx="49">
                  <c:v>0.90079562045595274</c:v>
                </c:pt>
                <c:pt idx="50">
                  <c:v>0.90502741546158549</c:v>
                </c:pt>
                <c:pt idx="51">
                  <c:v>0.90502888576652774</c:v>
                </c:pt>
                <c:pt idx="52">
                  <c:v>0.89718001485120857</c:v>
                </c:pt>
                <c:pt idx="53">
                  <c:v>0.89471630014325909</c:v>
                </c:pt>
                <c:pt idx="54">
                  <c:v>0.89159730005107574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9-384E-B08F-8F7DC49F0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901616"/>
        <c:axId val="1982564336"/>
      </c:lineChart>
      <c:dateAx>
        <c:axId val="19819016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564336"/>
        <c:crosses val="autoZero"/>
        <c:auto val="1"/>
        <c:lblOffset val="100"/>
        <c:baseTimeUnit val="days"/>
      </c:dateAx>
      <c:valAx>
        <c:axId val="1982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90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Rolling</a:t>
            </a:r>
            <a:r>
              <a:rPr lang="en-US" b="1" baseline="0"/>
              <a:t> Beta</a:t>
            </a:r>
            <a:endParaRPr lang="en-US" b="1"/>
          </a:p>
        </c:rich>
      </c:tx>
      <c:layout>
        <c:manualLayout>
          <c:xMode val="edge"/>
          <c:yMode val="edge"/>
          <c:x val="3.5974771620439688E-2"/>
          <c:y val="1.7291960917445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Pharma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854-9344-8613-CFE04DA00FE2}"/>
                </c:ext>
              </c:extLst>
            </c:dLbl>
            <c:dLbl>
              <c:idx val="5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54-9344-8613-CFE04DA00FE2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'Middle Infra'!$R$6:$R$59</c:f>
              <c:numCache>
                <c:formatCode>m/d/yy</c:formatCode>
                <c:ptCount val="54"/>
                <c:pt idx="0">
                  <c:v>44830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44837</c:v>
                </c:pt>
                <c:pt idx="6">
                  <c:v>44838</c:v>
                </c:pt>
                <c:pt idx="7">
                  <c:v>44839</c:v>
                </c:pt>
                <c:pt idx="8">
                  <c:v>44840</c:v>
                </c:pt>
                <c:pt idx="9">
                  <c:v>44841</c:v>
                </c:pt>
                <c:pt idx="10">
                  <c:v>44844</c:v>
                </c:pt>
                <c:pt idx="11">
                  <c:v>44845</c:v>
                </c:pt>
                <c:pt idx="12">
                  <c:v>44846</c:v>
                </c:pt>
                <c:pt idx="13">
                  <c:v>44847</c:v>
                </c:pt>
                <c:pt idx="14">
                  <c:v>44848</c:v>
                </c:pt>
                <c:pt idx="15">
                  <c:v>44851</c:v>
                </c:pt>
                <c:pt idx="16">
                  <c:v>44852</c:v>
                </c:pt>
                <c:pt idx="17">
                  <c:v>44853</c:v>
                </c:pt>
                <c:pt idx="18">
                  <c:v>44854</c:v>
                </c:pt>
                <c:pt idx="19">
                  <c:v>44855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44865</c:v>
                </c:pt>
                <c:pt idx="26">
                  <c:v>44866</c:v>
                </c:pt>
                <c:pt idx="27">
                  <c:v>44867</c:v>
                </c:pt>
                <c:pt idx="28">
                  <c:v>44868</c:v>
                </c:pt>
                <c:pt idx="29">
                  <c:v>44869</c:v>
                </c:pt>
                <c:pt idx="30">
                  <c:v>44872</c:v>
                </c:pt>
                <c:pt idx="31">
                  <c:v>44873</c:v>
                </c:pt>
                <c:pt idx="32">
                  <c:v>44874</c:v>
                </c:pt>
                <c:pt idx="33">
                  <c:v>44875</c:v>
                </c:pt>
                <c:pt idx="34">
                  <c:v>44876</c:v>
                </c:pt>
                <c:pt idx="35">
                  <c:v>44879</c:v>
                </c:pt>
                <c:pt idx="36">
                  <c:v>44880</c:v>
                </c:pt>
                <c:pt idx="37">
                  <c:v>44881</c:v>
                </c:pt>
                <c:pt idx="38">
                  <c:v>44882</c:v>
                </c:pt>
                <c:pt idx="39">
                  <c:v>44883</c:v>
                </c:pt>
                <c:pt idx="40">
                  <c:v>44886</c:v>
                </c:pt>
                <c:pt idx="41">
                  <c:v>44887</c:v>
                </c:pt>
                <c:pt idx="42">
                  <c:v>44888</c:v>
                </c:pt>
                <c:pt idx="43">
                  <c:v>44890</c:v>
                </c:pt>
                <c:pt idx="44">
                  <c:v>44893</c:v>
                </c:pt>
                <c:pt idx="45">
                  <c:v>44894</c:v>
                </c:pt>
                <c:pt idx="46">
                  <c:v>44895</c:v>
                </c:pt>
                <c:pt idx="47">
                  <c:v>44896</c:v>
                </c:pt>
                <c:pt idx="48">
                  <c:v>44897</c:v>
                </c:pt>
                <c:pt idx="49">
                  <c:v>44900</c:v>
                </c:pt>
                <c:pt idx="50">
                  <c:v>44901</c:v>
                </c:pt>
                <c:pt idx="51">
                  <c:v>44902</c:v>
                </c:pt>
                <c:pt idx="52">
                  <c:v>44903</c:v>
                </c:pt>
                <c:pt idx="53">
                  <c:v>44904</c:v>
                </c:pt>
              </c:numCache>
            </c:numRef>
          </c:cat>
          <c:val>
            <c:numRef>
              <c:f>'Middle Infra'!$S$6:$S$59</c:f>
              <c:numCache>
                <c:formatCode>General</c:formatCode>
                <c:ptCount val="54"/>
                <c:pt idx="0">
                  <c:v>7.8163990300187036</c:v>
                </c:pt>
                <c:pt idx="1">
                  <c:v>1.9982050005616203</c:v>
                </c:pt>
                <c:pt idx="2">
                  <c:v>1.8687977331315155</c:v>
                </c:pt>
                <c:pt idx="3">
                  <c:v>1.5584352791265568</c:v>
                </c:pt>
                <c:pt idx="4">
                  <c:v>1.284907532450962</c:v>
                </c:pt>
                <c:pt idx="5">
                  <c:v>1.2429053640316132</c:v>
                </c:pt>
                <c:pt idx="6">
                  <c:v>0.35280729690474999</c:v>
                </c:pt>
                <c:pt idx="7">
                  <c:v>0.3556254695236023</c:v>
                </c:pt>
                <c:pt idx="8">
                  <c:v>0.3291055702288872</c:v>
                </c:pt>
                <c:pt idx="9">
                  <c:v>0.21824403667089246</c:v>
                </c:pt>
                <c:pt idx="10">
                  <c:v>0.22177340087268241</c:v>
                </c:pt>
                <c:pt idx="11">
                  <c:v>0.20317738939741828</c:v>
                </c:pt>
                <c:pt idx="12">
                  <c:v>0.21087560193193622</c:v>
                </c:pt>
                <c:pt idx="13">
                  <c:v>0.217897773476184</c:v>
                </c:pt>
                <c:pt idx="14">
                  <c:v>0.29833750298555578</c:v>
                </c:pt>
                <c:pt idx="15">
                  <c:v>0.26947932833896465</c:v>
                </c:pt>
                <c:pt idx="16">
                  <c:v>0.21925843157634289</c:v>
                </c:pt>
                <c:pt idx="17">
                  <c:v>0.21161775630013013</c:v>
                </c:pt>
                <c:pt idx="18">
                  <c:v>0.21383868114726895</c:v>
                </c:pt>
                <c:pt idx="19">
                  <c:v>0.21381997178470355</c:v>
                </c:pt>
                <c:pt idx="20">
                  <c:v>0.2364733238026025</c:v>
                </c:pt>
                <c:pt idx="21">
                  <c:v>0.24405673284891818</c:v>
                </c:pt>
                <c:pt idx="22">
                  <c:v>0.24860987772174628</c:v>
                </c:pt>
                <c:pt idx="23">
                  <c:v>0.25238644490833567</c:v>
                </c:pt>
                <c:pt idx="24">
                  <c:v>0.25233910047643671</c:v>
                </c:pt>
                <c:pt idx="25">
                  <c:v>0.2802560141780096</c:v>
                </c:pt>
                <c:pt idx="26">
                  <c:v>0.28318430390541782</c:v>
                </c:pt>
                <c:pt idx="27">
                  <c:v>0.2602951497893744</c:v>
                </c:pt>
                <c:pt idx="28">
                  <c:v>0.23403348280180369</c:v>
                </c:pt>
                <c:pt idx="29">
                  <c:v>0.24703592412642558</c:v>
                </c:pt>
                <c:pt idx="30">
                  <c:v>0.24630981063264235</c:v>
                </c:pt>
                <c:pt idx="31">
                  <c:v>0.22662559552040876</c:v>
                </c:pt>
                <c:pt idx="32">
                  <c:v>0.22237828731340079</c:v>
                </c:pt>
                <c:pt idx="33">
                  <c:v>0.2279378192293022</c:v>
                </c:pt>
                <c:pt idx="34">
                  <c:v>0.24187062115932637</c:v>
                </c:pt>
                <c:pt idx="35">
                  <c:v>0.24212462615465677</c:v>
                </c:pt>
                <c:pt idx="36">
                  <c:v>0.23562072892976693</c:v>
                </c:pt>
                <c:pt idx="37">
                  <c:v>0.22455494993049169</c:v>
                </c:pt>
                <c:pt idx="38">
                  <c:v>0.23742549779372435</c:v>
                </c:pt>
                <c:pt idx="39">
                  <c:v>0.2319048402737395</c:v>
                </c:pt>
                <c:pt idx="40">
                  <c:v>0.24197278399861893</c:v>
                </c:pt>
                <c:pt idx="41">
                  <c:v>0.24183630254782301</c:v>
                </c:pt>
                <c:pt idx="42">
                  <c:v>0.24435485887552519</c:v>
                </c:pt>
                <c:pt idx="43">
                  <c:v>0.24478775994123231</c:v>
                </c:pt>
                <c:pt idx="44">
                  <c:v>0.2386326329879373</c:v>
                </c:pt>
                <c:pt idx="45">
                  <c:v>0.23872664340047647</c:v>
                </c:pt>
                <c:pt idx="46">
                  <c:v>0.23593554282685422</c:v>
                </c:pt>
                <c:pt idx="47">
                  <c:v>0.24436203477970325</c:v>
                </c:pt>
                <c:pt idx="48">
                  <c:v>0.23788364361801556</c:v>
                </c:pt>
                <c:pt idx="49">
                  <c:v>0.2393869358992621</c:v>
                </c:pt>
                <c:pt idx="50">
                  <c:v>0.24022731374615508</c:v>
                </c:pt>
                <c:pt idx="51">
                  <c:v>0.23658741560081295</c:v>
                </c:pt>
                <c:pt idx="52">
                  <c:v>0.23457522992289873</c:v>
                </c:pt>
                <c:pt idx="53">
                  <c:v>0.23430009709033225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4-9344-8613-CFE04DA00FE2}"/>
            </c:ext>
          </c:extLst>
        </c:ser>
        <c:ser>
          <c:idx val="1"/>
          <c:order val="1"/>
          <c:tx>
            <c:v>Equity NAV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54-9344-8613-CFE04DA00FE2}"/>
                </c:ext>
              </c:extLst>
            </c:dLbl>
            <c:dLbl>
              <c:idx val="5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54-9344-8613-CFE04DA00FE2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'Middle Infra'!$R$6:$R$59</c:f>
              <c:numCache>
                <c:formatCode>m/d/yy</c:formatCode>
                <c:ptCount val="54"/>
                <c:pt idx="0">
                  <c:v>44830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44837</c:v>
                </c:pt>
                <c:pt idx="6">
                  <c:v>44838</c:v>
                </c:pt>
                <c:pt idx="7">
                  <c:v>44839</c:v>
                </c:pt>
                <c:pt idx="8">
                  <c:v>44840</c:v>
                </c:pt>
                <c:pt idx="9">
                  <c:v>44841</c:v>
                </c:pt>
                <c:pt idx="10">
                  <c:v>44844</c:v>
                </c:pt>
                <c:pt idx="11">
                  <c:v>44845</c:v>
                </c:pt>
                <c:pt idx="12">
                  <c:v>44846</c:v>
                </c:pt>
                <c:pt idx="13">
                  <c:v>44847</c:v>
                </c:pt>
                <c:pt idx="14">
                  <c:v>44848</c:v>
                </c:pt>
                <c:pt idx="15">
                  <c:v>44851</c:v>
                </c:pt>
                <c:pt idx="16">
                  <c:v>44852</c:v>
                </c:pt>
                <c:pt idx="17">
                  <c:v>44853</c:v>
                </c:pt>
                <c:pt idx="18">
                  <c:v>44854</c:v>
                </c:pt>
                <c:pt idx="19">
                  <c:v>44855</c:v>
                </c:pt>
                <c:pt idx="20">
                  <c:v>44858</c:v>
                </c:pt>
                <c:pt idx="21">
                  <c:v>44859</c:v>
                </c:pt>
                <c:pt idx="22">
                  <c:v>44860</c:v>
                </c:pt>
                <c:pt idx="23">
                  <c:v>44861</c:v>
                </c:pt>
                <c:pt idx="24">
                  <c:v>44862</c:v>
                </c:pt>
                <c:pt idx="25">
                  <c:v>44865</c:v>
                </c:pt>
                <c:pt idx="26">
                  <c:v>44866</c:v>
                </c:pt>
                <c:pt idx="27">
                  <c:v>44867</c:v>
                </c:pt>
                <c:pt idx="28">
                  <c:v>44868</c:v>
                </c:pt>
                <c:pt idx="29">
                  <c:v>44869</c:v>
                </c:pt>
                <c:pt idx="30">
                  <c:v>44872</c:v>
                </c:pt>
                <c:pt idx="31">
                  <c:v>44873</c:v>
                </c:pt>
                <c:pt idx="32">
                  <c:v>44874</c:v>
                </c:pt>
                <c:pt idx="33">
                  <c:v>44875</c:v>
                </c:pt>
                <c:pt idx="34">
                  <c:v>44876</c:v>
                </c:pt>
                <c:pt idx="35">
                  <c:v>44879</c:v>
                </c:pt>
                <c:pt idx="36">
                  <c:v>44880</c:v>
                </c:pt>
                <c:pt idx="37">
                  <c:v>44881</c:v>
                </c:pt>
                <c:pt idx="38">
                  <c:v>44882</c:v>
                </c:pt>
                <c:pt idx="39">
                  <c:v>44883</c:v>
                </c:pt>
                <c:pt idx="40">
                  <c:v>44886</c:v>
                </c:pt>
                <c:pt idx="41">
                  <c:v>44887</c:v>
                </c:pt>
                <c:pt idx="42">
                  <c:v>44888</c:v>
                </c:pt>
                <c:pt idx="43">
                  <c:v>44890</c:v>
                </c:pt>
                <c:pt idx="44">
                  <c:v>44893</c:v>
                </c:pt>
                <c:pt idx="45">
                  <c:v>44894</c:v>
                </c:pt>
                <c:pt idx="46">
                  <c:v>44895</c:v>
                </c:pt>
                <c:pt idx="47">
                  <c:v>44896</c:v>
                </c:pt>
                <c:pt idx="48">
                  <c:v>44897</c:v>
                </c:pt>
                <c:pt idx="49">
                  <c:v>44900</c:v>
                </c:pt>
                <c:pt idx="50">
                  <c:v>44901</c:v>
                </c:pt>
                <c:pt idx="51">
                  <c:v>44902</c:v>
                </c:pt>
                <c:pt idx="52">
                  <c:v>44903</c:v>
                </c:pt>
                <c:pt idx="53">
                  <c:v>44904</c:v>
                </c:pt>
              </c:numCache>
            </c:numRef>
          </c:cat>
          <c:val>
            <c:numRef>
              <c:f>'Middle Infra'!$T$6:$T$59</c:f>
              <c:numCache>
                <c:formatCode>General</c:formatCode>
                <c:ptCount val="54"/>
                <c:pt idx="0">
                  <c:v>23.375605905099768</c:v>
                </c:pt>
                <c:pt idx="1">
                  <c:v>6.1829357337587414</c:v>
                </c:pt>
                <c:pt idx="2">
                  <c:v>5.7921410882212472</c:v>
                </c:pt>
                <c:pt idx="3">
                  <c:v>4.8301254125222846</c:v>
                </c:pt>
                <c:pt idx="4">
                  <c:v>4.0006941839839403</c:v>
                </c:pt>
                <c:pt idx="5">
                  <c:v>3.85960888073383</c:v>
                </c:pt>
                <c:pt idx="6">
                  <c:v>1.0724436380176647</c:v>
                </c:pt>
                <c:pt idx="7">
                  <c:v>1.0796730082055712</c:v>
                </c:pt>
                <c:pt idx="8">
                  <c:v>0.99203507616843289</c:v>
                </c:pt>
                <c:pt idx="9">
                  <c:v>0.64905839570715096</c:v>
                </c:pt>
                <c:pt idx="10">
                  <c:v>0.6691576340861467</c:v>
                </c:pt>
                <c:pt idx="11">
                  <c:v>0.61751422181370952</c:v>
                </c:pt>
                <c:pt idx="12">
                  <c:v>0.64192568107035775</c:v>
                </c:pt>
                <c:pt idx="13">
                  <c:v>0.68060366462352029</c:v>
                </c:pt>
                <c:pt idx="14">
                  <c:v>0.97233743189497823</c:v>
                </c:pt>
                <c:pt idx="15">
                  <c:v>0.88008931279571057</c:v>
                </c:pt>
                <c:pt idx="16">
                  <c:v>0.71511057170828463</c:v>
                </c:pt>
                <c:pt idx="17">
                  <c:v>0.69146303355528982</c:v>
                </c:pt>
                <c:pt idx="18">
                  <c:v>0.69867083930001728</c:v>
                </c:pt>
                <c:pt idx="19">
                  <c:v>0.69925176192092675</c:v>
                </c:pt>
                <c:pt idx="20">
                  <c:v>0.77224916746761907</c:v>
                </c:pt>
                <c:pt idx="21">
                  <c:v>0.79609835776236881</c:v>
                </c:pt>
                <c:pt idx="22">
                  <c:v>0.80992413339453417</c:v>
                </c:pt>
                <c:pt idx="23">
                  <c:v>0.82147810415802092</c:v>
                </c:pt>
                <c:pt idx="24">
                  <c:v>0.82127061017263425</c:v>
                </c:pt>
                <c:pt idx="25">
                  <c:v>0.90426983922769544</c:v>
                </c:pt>
                <c:pt idx="26">
                  <c:v>0.91183977528355065</c:v>
                </c:pt>
                <c:pt idx="27">
                  <c:v>0.84340389800656568</c:v>
                </c:pt>
                <c:pt idx="28">
                  <c:v>0.7597012149304585</c:v>
                </c:pt>
                <c:pt idx="29">
                  <c:v>0.79420660076682525</c:v>
                </c:pt>
                <c:pt idx="30">
                  <c:v>0.79206908553759769</c:v>
                </c:pt>
                <c:pt idx="31">
                  <c:v>0.73584280752965092</c:v>
                </c:pt>
                <c:pt idx="32">
                  <c:v>0.72353239882152831</c:v>
                </c:pt>
                <c:pt idx="33">
                  <c:v>0.73492194444190517</c:v>
                </c:pt>
                <c:pt idx="34">
                  <c:v>0.77029560434891786</c:v>
                </c:pt>
                <c:pt idx="35">
                  <c:v>0.77091239299121805</c:v>
                </c:pt>
                <c:pt idx="36">
                  <c:v>0.75182441840478276</c:v>
                </c:pt>
                <c:pt idx="37">
                  <c:v>0.72080922683553228</c:v>
                </c:pt>
                <c:pt idx="38">
                  <c:v>0.75344846380389907</c:v>
                </c:pt>
                <c:pt idx="39">
                  <c:v>0.7349946789772791</c:v>
                </c:pt>
                <c:pt idx="40">
                  <c:v>0.76224623600689922</c:v>
                </c:pt>
                <c:pt idx="41">
                  <c:v>0.76162404906830916</c:v>
                </c:pt>
                <c:pt idx="42">
                  <c:v>0.76820175294886184</c:v>
                </c:pt>
                <c:pt idx="43">
                  <c:v>0.76909455542003635</c:v>
                </c:pt>
                <c:pt idx="44">
                  <c:v>0.75201495885170344</c:v>
                </c:pt>
                <c:pt idx="45">
                  <c:v>0.75199081059373807</c:v>
                </c:pt>
                <c:pt idx="46">
                  <c:v>0.7444877212085963</c:v>
                </c:pt>
                <c:pt idx="47">
                  <c:v>0.75617051751816911</c:v>
                </c:pt>
                <c:pt idx="48">
                  <c:v>0.73755709466911756</c:v>
                </c:pt>
                <c:pt idx="49">
                  <c:v>0.74122667462691005</c:v>
                </c:pt>
                <c:pt idx="50">
                  <c:v>0.7425573604413277</c:v>
                </c:pt>
                <c:pt idx="51">
                  <c:v>0.73146993696668516</c:v>
                </c:pt>
                <c:pt idx="52">
                  <c:v>0.72592158908545112</c:v>
                </c:pt>
                <c:pt idx="53">
                  <c:v>0.7252722537802706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4-9344-8613-CFE04DA0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193839"/>
        <c:axId val="1132248127"/>
      </c:lineChart>
      <c:dateAx>
        <c:axId val="113219383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248127"/>
        <c:crosses val="autoZero"/>
        <c:auto val="1"/>
        <c:lblOffset val="100"/>
        <c:baseTimeUnit val="days"/>
      </c:dateAx>
      <c:valAx>
        <c:axId val="11322481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9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</a:t>
            </a:r>
            <a:r>
              <a:rPr lang="en-US" baseline="0"/>
              <a:t> Leverage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'Middle Infra'!$G$3</c:f>
              <c:strCache>
                <c:ptCount val="1"/>
                <c:pt idx="0">
                  <c:v>Pharma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</a:ln>
              <a:effectLst/>
            </c:spPr>
          </c:marker>
          <c:cat>
            <c:numRef>
              <c:f>'Middle Infra'!$F$4:$F$59</c:f>
              <c:numCache>
                <c:formatCode>m/d/yy</c:formatCode>
                <c:ptCount val="56"/>
                <c:pt idx="0">
                  <c:v>44826</c:v>
                </c:pt>
                <c:pt idx="1">
                  <c:v>44827</c:v>
                </c:pt>
                <c:pt idx="2">
                  <c:v>44830</c:v>
                </c:pt>
                <c:pt idx="3">
                  <c:v>44831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44844</c:v>
                </c:pt>
                <c:pt idx="13">
                  <c:v>44845</c:v>
                </c:pt>
                <c:pt idx="14">
                  <c:v>44846</c:v>
                </c:pt>
                <c:pt idx="15">
                  <c:v>44847</c:v>
                </c:pt>
                <c:pt idx="16">
                  <c:v>44848</c:v>
                </c:pt>
                <c:pt idx="17">
                  <c:v>44851</c:v>
                </c:pt>
                <c:pt idx="18">
                  <c:v>44852</c:v>
                </c:pt>
                <c:pt idx="19">
                  <c:v>44853</c:v>
                </c:pt>
                <c:pt idx="20">
                  <c:v>44854</c:v>
                </c:pt>
                <c:pt idx="21">
                  <c:v>44855</c:v>
                </c:pt>
                <c:pt idx="22">
                  <c:v>44858</c:v>
                </c:pt>
                <c:pt idx="23">
                  <c:v>44859</c:v>
                </c:pt>
                <c:pt idx="24">
                  <c:v>44860</c:v>
                </c:pt>
                <c:pt idx="25">
                  <c:v>44861</c:v>
                </c:pt>
                <c:pt idx="26">
                  <c:v>44862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44872</c:v>
                </c:pt>
                <c:pt idx="33">
                  <c:v>44873</c:v>
                </c:pt>
                <c:pt idx="34">
                  <c:v>44874</c:v>
                </c:pt>
                <c:pt idx="35">
                  <c:v>44875</c:v>
                </c:pt>
                <c:pt idx="36">
                  <c:v>44876</c:v>
                </c:pt>
                <c:pt idx="37">
                  <c:v>44879</c:v>
                </c:pt>
                <c:pt idx="38">
                  <c:v>44880</c:v>
                </c:pt>
                <c:pt idx="39">
                  <c:v>44881</c:v>
                </c:pt>
                <c:pt idx="40">
                  <c:v>44882</c:v>
                </c:pt>
                <c:pt idx="41">
                  <c:v>44883</c:v>
                </c:pt>
                <c:pt idx="42">
                  <c:v>44886</c:v>
                </c:pt>
                <c:pt idx="43">
                  <c:v>44887</c:v>
                </c:pt>
                <c:pt idx="44">
                  <c:v>44888</c:v>
                </c:pt>
                <c:pt idx="45">
                  <c:v>44890</c:v>
                </c:pt>
                <c:pt idx="46">
                  <c:v>44893</c:v>
                </c:pt>
                <c:pt idx="47">
                  <c:v>44894</c:v>
                </c:pt>
                <c:pt idx="48">
                  <c:v>44895</c:v>
                </c:pt>
                <c:pt idx="49">
                  <c:v>44896</c:v>
                </c:pt>
                <c:pt idx="50">
                  <c:v>44897</c:v>
                </c:pt>
                <c:pt idx="51">
                  <c:v>44900</c:v>
                </c:pt>
                <c:pt idx="52">
                  <c:v>44901</c:v>
                </c:pt>
                <c:pt idx="53">
                  <c:v>44902</c:v>
                </c:pt>
                <c:pt idx="54">
                  <c:v>44903</c:v>
                </c:pt>
                <c:pt idx="55">
                  <c:v>44904</c:v>
                </c:pt>
              </c:numCache>
            </c:numRef>
          </c:cat>
          <c:val>
            <c:numRef>
              <c:f>'Middle Infra'!$G$4:$G$59</c:f>
              <c:numCache>
                <c:formatCode>0.00\x</c:formatCode>
                <c:ptCount val="56"/>
                <c:pt idx="0">
                  <c:v>0.66492270000000009</c:v>
                </c:pt>
                <c:pt idx="1">
                  <c:v>0.65272958633530798</c:v>
                </c:pt>
                <c:pt idx="2">
                  <c:v>0.64135627682650065</c:v>
                </c:pt>
                <c:pt idx="3">
                  <c:v>0.64778729449381123</c:v>
                </c:pt>
                <c:pt idx="4">
                  <c:v>0.65167543889219559</c:v>
                </c:pt>
                <c:pt idx="5">
                  <c:v>0.65216736095821526</c:v>
                </c:pt>
                <c:pt idx="6">
                  <c:v>0.64405673288954346</c:v>
                </c:pt>
                <c:pt idx="7">
                  <c:v>0.6593782201553301</c:v>
                </c:pt>
                <c:pt idx="8">
                  <c:v>0.65825669472490633</c:v>
                </c:pt>
                <c:pt idx="9">
                  <c:v>0.66353789820981035</c:v>
                </c:pt>
                <c:pt idx="10">
                  <c:v>0.65814738959258545</c:v>
                </c:pt>
                <c:pt idx="11">
                  <c:v>0.6442046532998138</c:v>
                </c:pt>
                <c:pt idx="12">
                  <c:v>0.63220563125979468</c:v>
                </c:pt>
                <c:pt idx="13">
                  <c:v>0.63289284020714054</c:v>
                </c:pt>
                <c:pt idx="14">
                  <c:v>0.63672808702551464</c:v>
                </c:pt>
                <c:pt idx="15">
                  <c:v>0.62500509356738509</c:v>
                </c:pt>
                <c:pt idx="16">
                  <c:v>0.63878438855063324</c:v>
                </c:pt>
                <c:pt idx="17">
                  <c:v>0.63340767559327449</c:v>
                </c:pt>
                <c:pt idx="18">
                  <c:v>0.64109475330240073</c:v>
                </c:pt>
                <c:pt idx="19">
                  <c:v>0.63766894686676578</c:v>
                </c:pt>
                <c:pt idx="20">
                  <c:v>0.61894360108148971</c:v>
                </c:pt>
                <c:pt idx="21">
                  <c:v>0.62107504330157515</c:v>
                </c:pt>
                <c:pt idx="22">
                  <c:v>0.62601310057077397</c:v>
                </c:pt>
                <c:pt idx="23">
                  <c:v>0.6227954369508204</c:v>
                </c:pt>
                <c:pt idx="24">
                  <c:v>0.62786250938228039</c:v>
                </c:pt>
                <c:pt idx="25">
                  <c:v>0.64785415346853636</c:v>
                </c:pt>
                <c:pt idx="26">
                  <c:v>0.64893311466635972</c:v>
                </c:pt>
                <c:pt idx="27">
                  <c:v>0.64767137670746011</c:v>
                </c:pt>
                <c:pt idx="28">
                  <c:v>0.63913322450920751</c:v>
                </c:pt>
                <c:pt idx="29">
                  <c:v>0.64446777656738741</c:v>
                </c:pt>
                <c:pt idx="30">
                  <c:v>0.63241330109130411</c:v>
                </c:pt>
                <c:pt idx="31">
                  <c:v>0.64826225259358883</c:v>
                </c:pt>
                <c:pt idx="32">
                  <c:v>0.63798213900687128</c:v>
                </c:pt>
                <c:pt idx="33">
                  <c:v>0.62989995836066626</c:v>
                </c:pt>
                <c:pt idx="34">
                  <c:v>0.62996444892436931</c:v>
                </c:pt>
                <c:pt idx="35">
                  <c:v>0.63680665562134342</c:v>
                </c:pt>
                <c:pt idx="36">
                  <c:v>0.64450467420375246</c:v>
                </c:pt>
                <c:pt idx="37">
                  <c:v>0.65084931540997726</c:v>
                </c:pt>
                <c:pt idx="38">
                  <c:v>0.65446605724448015</c:v>
                </c:pt>
                <c:pt idx="39">
                  <c:v>0.64353388366652176</c:v>
                </c:pt>
                <c:pt idx="40">
                  <c:v>0.62580842898768896</c:v>
                </c:pt>
                <c:pt idx="41">
                  <c:v>0.64138052427242498</c:v>
                </c:pt>
                <c:pt idx="42">
                  <c:v>0.63572404605747268</c:v>
                </c:pt>
                <c:pt idx="43">
                  <c:v>0.63222320968730983</c:v>
                </c:pt>
                <c:pt idx="44">
                  <c:v>0.63678639474580112</c:v>
                </c:pt>
                <c:pt idx="45">
                  <c:v>0.62923322590273956</c:v>
                </c:pt>
                <c:pt idx="46">
                  <c:v>0.63766669776131391</c:v>
                </c:pt>
                <c:pt idx="47">
                  <c:v>0.63646557146139826</c:v>
                </c:pt>
                <c:pt idx="48">
                  <c:v>0.6439845408832523</c:v>
                </c:pt>
                <c:pt idx="49">
                  <c:v>0.65066271034421175</c:v>
                </c:pt>
                <c:pt idx="50">
                  <c:v>0.63777335747274266</c:v>
                </c:pt>
                <c:pt idx="51">
                  <c:v>0.65131113669454144</c:v>
                </c:pt>
                <c:pt idx="52">
                  <c:v>0.64169196600953349</c:v>
                </c:pt>
                <c:pt idx="53">
                  <c:v>0.64113619936562005</c:v>
                </c:pt>
                <c:pt idx="54">
                  <c:v>0.6432311996903517</c:v>
                </c:pt>
                <c:pt idx="55">
                  <c:v>0.64401538928677537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E-694B-ABC5-581A455578CA}"/>
            </c:ext>
          </c:extLst>
        </c:ser>
        <c:ser>
          <c:idx val="1"/>
          <c:order val="1"/>
          <c:tx>
            <c:strRef>
              <c:f>'Middle Infra'!$H$3</c:f>
              <c:strCache>
                <c:ptCount val="1"/>
                <c:pt idx="0">
                  <c:v>Equity 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'Middle Infra'!$F$4:$F$59</c:f>
              <c:numCache>
                <c:formatCode>m/d/yy</c:formatCode>
                <c:ptCount val="56"/>
                <c:pt idx="0">
                  <c:v>44826</c:v>
                </c:pt>
                <c:pt idx="1">
                  <c:v>44827</c:v>
                </c:pt>
                <c:pt idx="2">
                  <c:v>44830</c:v>
                </c:pt>
                <c:pt idx="3">
                  <c:v>44831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44844</c:v>
                </c:pt>
                <c:pt idx="13">
                  <c:v>44845</c:v>
                </c:pt>
                <c:pt idx="14">
                  <c:v>44846</c:v>
                </c:pt>
                <c:pt idx="15">
                  <c:v>44847</c:v>
                </c:pt>
                <c:pt idx="16">
                  <c:v>44848</c:v>
                </c:pt>
                <c:pt idx="17">
                  <c:v>44851</c:v>
                </c:pt>
                <c:pt idx="18">
                  <c:v>44852</c:v>
                </c:pt>
                <c:pt idx="19">
                  <c:v>44853</c:v>
                </c:pt>
                <c:pt idx="20">
                  <c:v>44854</c:v>
                </c:pt>
                <c:pt idx="21">
                  <c:v>44855</c:v>
                </c:pt>
                <c:pt idx="22">
                  <c:v>44858</c:v>
                </c:pt>
                <c:pt idx="23">
                  <c:v>44859</c:v>
                </c:pt>
                <c:pt idx="24">
                  <c:v>44860</c:v>
                </c:pt>
                <c:pt idx="25">
                  <c:v>44861</c:v>
                </c:pt>
                <c:pt idx="26">
                  <c:v>44862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44872</c:v>
                </c:pt>
                <c:pt idx="33">
                  <c:v>44873</c:v>
                </c:pt>
                <c:pt idx="34">
                  <c:v>44874</c:v>
                </c:pt>
                <c:pt idx="35">
                  <c:v>44875</c:v>
                </c:pt>
                <c:pt idx="36">
                  <c:v>44876</c:v>
                </c:pt>
                <c:pt idx="37">
                  <c:v>44879</c:v>
                </c:pt>
                <c:pt idx="38">
                  <c:v>44880</c:v>
                </c:pt>
                <c:pt idx="39">
                  <c:v>44881</c:v>
                </c:pt>
                <c:pt idx="40">
                  <c:v>44882</c:v>
                </c:pt>
                <c:pt idx="41">
                  <c:v>44883</c:v>
                </c:pt>
                <c:pt idx="42">
                  <c:v>44886</c:v>
                </c:pt>
                <c:pt idx="43">
                  <c:v>44887</c:v>
                </c:pt>
                <c:pt idx="44">
                  <c:v>44888</c:v>
                </c:pt>
                <c:pt idx="45">
                  <c:v>44890</c:v>
                </c:pt>
                <c:pt idx="46">
                  <c:v>44893</c:v>
                </c:pt>
                <c:pt idx="47">
                  <c:v>44894</c:v>
                </c:pt>
                <c:pt idx="48">
                  <c:v>44895</c:v>
                </c:pt>
                <c:pt idx="49">
                  <c:v>44896</c:v>
                </c:pt>
                <c:pt idx="50">
                  <c:v>44897</c:v>
                </c:pt>
                <c:pt idx="51">
                  <c:v>44900</c:v>
                </c:pt>
                <c:pt idx="52">
                  <c:v>44901</c:v>
                </c:pt>
                <c:pt idx="53">
                  <c:v>44902</c:v>
                </c:pt>
                <c:pt idx="54">
                  <c:v>44903</c:v>
                </c:pt>
                <c:pt idx="55">
                  <c:v>44904</c:v>
                </c:pt>
              </c:numCache>
            </c:numRef>
          </c:cat>
          <c:val>
            <c:numRef>
              <c:f>'Middle Infra'!$H$4:$H$59</c:f>
              <c:numCache>
                <c:formatCode>0.00\x</c:formatCode>
                <c:ptCount val="56"/>
                <c:pt idx="0">
                  <c:v>2.00467097414518</c:v>
                </c:pt>
                <c:pt idx="1">
                  <c:v>2.1473312167969394</c:v>
                </c:pt>
                <c:pt idx="2">
                  <c:v>2.1257132586722594</c:v>
                </c:pt>
                <c:pt idx="3">
                  <c:v>2.1031304721408048</c:v>
                </c:pt>
                <c:pt idx="4">
                  <c:v>2.1089144731761547</c:v>
                </c:pt>
                <c:pt idx="5">
                  <c:v>2.0693608374722405</c:v>
                </c:pt>
                <c:pt idx="6">
                  <c:v>2.0426599110613637</c:v>
                </c:pt>
                <c:pt idx="7">
                  <c:v>2.1054046490031295</c:v>
                </c:pt>
                <c:pt idx="8">
                  <c:v>2.1196859010395874</c:v>
                </c:pt>
                <c:pt idx="9">
                  <c:v>2.1414893533558481</c:v>
                </c:pt>
                <c:pt idx="10">
                  <c:v>2.1661266791778759</c:v>
                </c:pt>
                <c:pt idx="11">
                  <c:v>2.0991208573451963</c:v>
                </c:pt>
                <c:pt idx="12">
                  <c:v>2.0909597082275244</c:v>
                </c:pt>
                <c:pt idx="13">
                  <c:v>2.1067626037660503</c:v>
                </c:pt>
                <c:pt idx="14">
                  <c:v>2.106281903271336</c:v>
                </c:pt>
                <c:pt idx="15">
                  <c:v>2.1092923592998218</c:v>
                </c:pt>
                <c:pt idx="16">
                  <c:v>2.066371954515509</c:v>
                </c:pt>
                <c:pt idx="17">
                  <c:v>1.9962439187366117</c:v>
                </c:pt>
                <c:pt idx="18">
                  <c:v>2.0399819511970554</c:v>
                </c:pt>
                <c:pt idx="19">
                  <c:v>2.0345333380489561</c:v>
                </c:pt>
                <c:pt idx="20">
                  <c:v>2.0284460718619313</c:v>
                </c:pt>
                <c:pt idx="21">
                  <c:v>2.0511047886924101</c:v>
                </c:pt>
                <c:pt idx="22">
                  <c:v>2.0160991704369544</c:v>
                </c:pt>
                <c:pt idx="23">
                  <c:v>1.9653078306306597</c:v>
                </c:pt>
                <c:pt idx="24">
                  <c:v>1.9535491856961555</c:v>
                </c:pt>
                <c:pt idx="25">
                  <c:v>1.9696305848218865</c:v>
                </c:pt>
                <c:pt idx="26">
                  <c:v>1.9825628951868797</c:v>
                </c:pt>
                <c:pt idx="27">
                  <c:v>1.9038514588310087</c:v>
                </c:pt>
                <c:pt idx="28">
                  <c:v>1.8567423697205809</c:v>
                </c:pt>
                <c:pt idx="29">
                  <c:v>1.8426907120042801</c:v>
                </c:pt>
                <c:pt idx="30">
                  <c:v>1.8053584692017006</c:v>
                </c:pt>
                <c:pt idx="31">
                  <c:v>1.8045864115813297</c:v>
                </c:pt>
                <c:pt idx="32">
                  <c:v>1.7852498804021155</c:v>
                </c:pt>
                <c:pt idx="33">
                  <c:v>1.8346640994826875</c:v>
                </c:pt>
                <c:pt idx="34">
                  <c:v>1.7918340594783486</c:v>
                </c:pt>
                <c:pt idx="35">
                  <c:v>1.7830887609364943</c:v>
                </c:pt>
                <c:pt idx="36">
                  <c:v>1.7600284876011252</c:v>
                </c:pt>
                <c:pt idx="37">
                  <c:v>1.7640992828660786</c:v>
                </c:pt>
                <c:pt idx="38">
                  <c:v>1.7859383282065633</c:v>
                </c:pt>
                <c:pt idx="39">
                  <c:v>1.7296304072139341</c:v>
                </c:pt>
                <c:pt idx="40">
                  <c:v>1.7152125991143299</c:v>
                </c:pt>
                <c:pt idx="41">
                  <c:v>1.7531591462731411</c:v>
                </c:pt>
                <c:pt idx="42">
                  <c:v>1.7834439480650675</c:v>
                </c:pt>
                <c:pt idx="43">
                  <c:v>1.7691034042390512</c:v>
                </c:pt>
                <c:pt idx="44">
                  <c:v>1.7575492386305487</c:v>
                </c:pt>
                <c:pt idx="45">
                  <c:v>1.7262172017032453</c:v>
                </c:pt>
                <c:pt idx="46">
                  <c:v>1.7240163917537048</c:v>
                </c:pt>
                <c:pt idx="47">
                  <c:v>1.7235583011195885</c:v>
                </c:pt>
                <c:pt idx="48">
                  <c:v>1.7026919249434653</c:v>
                </c:pt>
                <c:pt idx="49">
                  <c:v>1.6852551384451988</c:v>
                </c:pt>
                <c:pt idx="50">
                  <c:v>1.6449828128005468</c:v>
                </c:pt>
                <c:pt idx="51">
                  <c:v>1.6535440921129854</c:v>
                </c:pt>
                <c:pt idx="52">
                  <c:v>1.6342249632936308</c:v>
                </c:pt>
                <c:pt idx="53">
                  <c:v>1.6309172953381199</c:v>
                </c:pt>
                <c:pt idx="54">
                  <c:v>1.6448390327917781</c:v>
                </c:pt>
                <c:pt idx="55">
                  <c:v>1.6365345541696135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E-694B-ABC5-581A455578CA}"/>
            </c:ext>
          </c:extLst>
        </c:ser>
        <c:ser>
          <c:idx val="2"/>
          <c:order val="2"/>
          <c:tx>
            <c:strRef>
              <c:f>'Middle Infra'!$I$3</c:f>
              <c:strCache>
                <c:ptCount val="1"/>
                <c:pt idx="0">
                  <c:v>SPX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</a:ln>
              <a:effectLst/>
            </c:spPr>
          </c:marker>
          <c:cat>
            <c:numRef>
              <c:f>'Middle Infra'!$F$4:$F$59</c:f>
              <c:numCache>
                <c:formatCode>m/d/yy</c:formatCode>
                <c:ptCount val="56"/>
                <c:pt idx="0">
                  <c:v>44826</c:v>
                </c:pt>
                <c:pt idx="1">
                  <c:v>44827</c:v>
                </c:pt>
                <c:pt idx="2">
                  <c:v>44830</c:v>
                </c:pt>
                <c:pt idx="3">
                  <c:v>44831</c:v>
                </c:pt>
                <c:pt idx="4">
                  <c:v>44832</c:v>
                </c:pt>
                <c:pt idx="5">
                  <c:v>44833</c:v>
                </c:pt>
                <c:pt idx="6">
                  <c:v>44834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44844</c:v>
                </c:pt>
                <c:pt idx="13">
                  <c:v>44845</c:v>
                </c:pt>
                <c:pt idx="14">
                  <c:v>44846</c:v>
                </c:pt>
                <c:pt idx="15">
                  <c:v>44847</c:v>
                </c:pt>
                <c:pt idx="16">
                  <c:v>44848</c:v>
                </c:pt>
                <c:pt idx="17">
                  <c:v>44851</c:v>
                </c:pt>
                <c:pt idx="18">
                  <c:v>44852</c:v>
                </c:pt>
                <c:pt idx="19">
                  <c:v>44853</c:v>
                </c:pt>
                <c:pt idx="20">
                  <c:v>44854</c:v>
                </c:pt>
                <c:pt idx="21">
                  <c:v>44855</c:v>
                </c:pt>
                <c:pt idx="22">
                  <c:v>44858</c:v>
                </c:pt>
                <c:pt idx="23">
                  <c:v>44859</c:v>
                </c:pt>
                <c:pt idx="24">
                  <c:v>44860</c:v>
                </c:pt>
                <c:pt idx="25">
                  <c:v>44861</c:v>
                </c:pt>
                <c:pt idx="26">
                  <c:v>44862</c:v>
                </c:pt>
                <c:pt idx="27">
                  <c:v>44865</c:v>
                </c:pt>
                <c:pt idx="28">
                  <c:v>44866</c:v>
                </c:pt>
                <c:pt idx="29">
                  <c:v>44867</c:v>
                </c:pt>
                <c:pt idx="30">
                  <c:v>44868</c:v>
                </c:pt>
                <c:pt idx="31">
                  <c:v>44869</c:v>
                </c:pt>
                <c:pt idx="32">
                  <c:v>44872</c:v>
                </c:pt>
                <c:pt idx="33">
                  <c:v>44873</c:v>
                </c:pt>
                <c:pt idx="34">
                  <c:v>44874</c:v>
                </c:pt>
                <c:pt idx="35">
                  <c:v>44875</c:v>
                </c:pt>
                <c:pt idx="36">
                  <c:v>44876</c:v>
                </c:pt>
                <c:pt idx="37">
                  <c:v>44879</c:v>
                </c:pt>
                <c:pt idx="38">
                  <c:v>44880</c:v>
                </c:pt>
                <c:pt idx="39">
                  <c:v>44881</c:v>
                </c:pt>
                <c:pt idx="40">
                  <c:v>44882</c:v>
                </c:pt>
                <c:pt idx="41">
                  <c:v>44883</c:v>
                </c:pt>
                <c:pt idx="42">
                  <c:v>44886</c:v>
                </c:pt>
                <c:pt idx="43">
                  <c:v>44887</c:v>
                </c:pt>
                <c:pt idx="44">
                  <c:v>44888</c:v>
                </c:pt>
                <c:pt idx="45">
                  <c:v>44890</c:v>
                </c:pt>
                <c:pt idx="46">
                  <c:v>44893</c:v>
                </c:pt>
                <c:pt idx="47">
                  <c:v>44894</c:v>
                </c:pt>
                <c:pt idx="48">
                  <c:v>44895</c:v>
                </c:pt>
                <c:pt idx="49">
                  <c:v>44896</c:v>
                </c:pt>
                <c:pt idx="50">
                  <c:v>44897</c:v>
                </c:pt>
                <c:pt idx="51">
                  <c:v>44900</c:v>
                </c:pt>
                <c:pt idx="52">
                  <c:v>44901</c:v>
                </c:pt>
                <c:pt idx="53">
                  <c:v>44902</c:v>
                </c:pt>
                <c:pt idx="54">
                  <c:v>44903</c:v>
                </c:pt>
                <c:pt idx="55">
                  <c:v>44904</c:v>
                </c:pt>
              </c:numCache>
            </c:numRef>
          </c:cat>
          <c:val>
            <c:numRef>
              <c:f>'Middle Infra'!$I$4:$I$59</c:f>
              <c:numCache>
                <c:formatCode>0.0\x</c:formatCode>
                <c:ptCount val="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FE-694B-ABC5-581A45557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208400"/>
        <c:axId val="454210048"/>
      </c:lineChart>
      <c:dateAx>
        <c:axId val="4542084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10048"/>
        <c:crosses val="autoZero"/>
        <c:auto val="1"/>
        <c:lblOffset val="100"/>
        <c:baseTimeUnit val="days"/>
      </c:dateAx>
      <c:valAx>
        <c:axId val="4542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0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Correlation </a:t>
            </a:r>
            <a:endParaRPr lang="en-US"/>
          </a:p>
        </c:rich>
      </c:tx>
      <c:layout>
        <c:manualLayout>
          <c:xMode val="edge"/>
          <c:yMode val="edge"/>
          <c:x val="3.2304227942291007E-2"/>
          <c:y val="2.4779693473240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'Middle Infra'!$AJ$6</c:f>
              <c:strCache>
                <c:ptCount val="1"/>
                <c:pt idx="0">
                  <c:v>Pharma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val>
            <c:numRef>
              <c:f>'Middle Infra'!$AJ$7:$AJ$59</c:f>
              <c:numCache>
                <c:formatCode>0%</c:formatCode>
                <c:ptCount val="53"/>
                <c:pt idx="0">
                  <c:v>-1</c:v>
                </c:pt>
                <c:pt idx="1">
                  <c:v>-0.61962996397562931</c:v>
                </c:pt>
                <c:pt idx="2">
                  <c:v>-0.3863172712904035</c:v>
                </c:pt>
                <c:pt idx="3">
                  <c:v>-0.35655355782191628</c:v>
                </c:pt>
                <c:pt idx="4">
                  <c:v>-0.14654801318821928</c:v>
                </c:pt>
                <c:pt idx="5">
                  <c:v>-0.40629464545803479</c:v>
                </c:pt>
                <c:pt idx="6">
                  <c:v>-0.47874671376252897</c:v>
                </c:pt>
                <c:pt idx="7">
                  <c:v>-0.45810532202305843</c:v>
                </c:pt>
                <c:pt idx="8">
                  <c:v>-0.51199329277544148</c:v>
                </c:pt>
                <c:pt idx="9">
                  <c:v>-0.56056477745198208</c:v>
                </c:pt>
                <c:pt idx="10">
                  <c:v>-0.60510490627559665</c:v>
                </c:pt>
                <c:pt idx="11">
                  <c:v>-0.62648426391620005</c:v>
                </c:pt>
                <c:pt idx="12">
                  <c:v>-0.65521460658479769</c:v>
                </c:pt>
                <c:pt idx="13">
                  <c:v>-0.59895452523879267</c:v>
                </c:pt>
                <c:pt idx="14">
                  <c:v>-0.60685760649420473</c:v>
                </c:pt>
                <c:pt idx="15">
                  <c:v>-0.62414586665690874</c:v>
                </c:pt>
                <c:pt idx="16">
                  <c:v>-0.64107863272990107</c:v>
                </c:pt>
                <c:pt idx="17">
                  <c:v>-0.65520232171983095</c:v>
                </c:pt>
                <c:pt idx="18">
                  <c:v>-0.6687616196466768</c:v>
                </c:pt>
                <c:pt idx="19">
                  <c:v>-0.68133472135207129</c:v>
                </c:pt>
                <c:pt idx="20">
                  <c:v>-0.6917993333412894</c:v>
                </c:pt>
                <c:pt idx="21">
                  <c:v>-0.69901422458851226</c:v>
                </c:pt>
                <c:pt idx="22">
                  <c:v>-0.70263759317549157</c:v>
                </c:pt>
                <c:pt idx="23">
                  <c:v>-0.70527588519335704</c:v>
                </c:pt>
                <c:pt idx="24">
                  <c:v>-0.70439234553034091</c:v>
                </c:pt>
                <c:pt idx="25">
                  <c:v>-0.69920085365136342</c:v>
                </c:pt>
                <c:pt idx="26">
                  <c:v>-0.69689171582597143</c:v>
                </c:pt>
                <c:pt idx="27">
                  <c:v>-0.70310135825719178</c:v>
                </c:pt>
                <c:pt idx="28">
                  <c:v>-0.70673746951199556</c:v>
                </c:pt>
                <c:pt idx="29">
                  <c:v>-0.70807336225480999</c:v>
                </c:pt>
                <c:pt idx="30">
                  <c:v>-0.70789178548535647</c:v>
                </c:pt>
                <c:pt idx="31">
                  <c:v>-0.7063078643600661</c:v>
                </c:pt>
                <c:pt idx="32">
                  <c:v>-0.70259259334175383</c:v>
                </c:pt>
                <c:pt idx="33">
                  <c:v>-0.69640311408612421</c:v>
                </c:pt>
                <c:pt idx="34">
                  <c:v>-0.68781633909021089</c:v>
                </c:pt>
                <c:pt idx="35">
                  <c:v>-0.67667682567629117</c:v>
                </c:pt>
                <c:pt idx="36">
                  <c:v>-0.6664882263758124</c:v>
                </c:pt>
                <c:pt idx="37">
                  <c:v>-0.65989798560552504</c:v>
                </c:pt>
                <c:pt idx="38">
                  <c:v>-0.65113490618187164</c:v>
                </c:pt>
                <c:pt idx="39">
                  <c:v>-0.64371810711727029</c:v>
                </c:pt>
                <c:pt idx="40">
                  <c:v>-0.63427261461653517</c:v>
                </c:pt>
                <c:pt idx="41">
                  <c:v>-0.62252326722938323</c:v>
                </c:pt>
                <c:pt idx="42">
                  <c:v>-0.60867915231383296</c:v>
                </c:pt>
                <c:pt idx="43">
                  <c:v>-0.59479660851642302</c:v>
                </c:pt>
                <c:pt idx="44">
                  <c:v>-0.58132995855692626</c:v>
                </c:pt>
                <c:pt idx="45">
                  <c:v>-0.56692684808514282</c:v>
                </c:pt>
                <c:pt idx="46">
                  <c:v>-0.55364120804482764</c:v>
                </c:pt>
                <c:pt idx="47">
                  <c:v>-0.54283271940297351</c:v>
                </c:pt>
                <c:pt idx="48">
                  <c:v>-0.53042052272888784</c:v>
                </c:pt>
                <c:pt idx="49">
                  <c:v>-0.51925647902296568</c:v>
                </c:pt>
                <c:pt idx="50">
                  <c:v>-0.51025373904972027</c:v>
                </c:pt>
                <c:pt idx="51">
                  <c:v>-0.50003928492255645</c:v>
                </c:pt>
                <c:pt idx="52">
                  <c:v>-0.48888122268497197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9-D948-8944-B64B63C62FA5}"/>
            </c:ext>
          </c:extLst>
        </c:ser>
        <c:ser>
          <c:idx val="1"/>
          <c:order val="1"/>
          <c:tx>
            <c:strRef>
              <c:f>'Middle Infra'!$AK$6</c:f>
              <c:strCache>
                <c:ptCount val="1"/>
                <c:pt idx="0">
                  <c:v>Equity NAV</c:v>
                </c:pt>
              </c:strCache>
            </c:strRef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val>
            <c:numRef>
              <c:f>'Middle Infra'!$AK$7:$AK$59</c:f>
              <c:numCache>
                <c:formatCode>0%</c:formatCode>
                <c:ptCount val="53"/>
                <c:pt idx="0">
                  <c:v>-1</c:v>
                </c:pt>
                <c:pt idx="1">
                  <c:v>-0.60573616555437548</c:v>
                </c:pt>
                <c:pt idx="2">
                  <c:v>-0.3720900384034288</c:v>
                </c:pt>
                <c:pt idx="3">
                  <c:v>-0.34418317123907471</c:v>
                </c:pt>
                <c:pt idx="4">
                  <c:v>-0.13513269321956464</c:v>
                </c:pt>
                <c:pt idx="5">
                  <c:v>-0.39990727997313424</c:v>
                </c:pt>
                <c:pt idx="6">
                  <c:v>-0.47336664007988299</c:v>
                </c:pt>
                <c:pt idx="7">
                  <c:v>-0.45325775780371996</c:v>
                </c:pt>
                <c:pt idx="8">
                  <c:v>-0.50758731526929401</c:v>
                </c:pt>
                <c:pt idx="9">
                  <c:v>-0.55636178381089763</c:v>
                </c:pt>
                <c:pt idx="10">
                  <c:v>-0.6011350422073396</c:v>
                </c:pt>
                <c:pt idx="11">
                  <c:v>-0.62273876036442355</c:v>
                </c:pt>
                <c:pt idx="12">
                  <c:v>-0.65135671321909427</c:v>
                </c:pt>
                <c:pt idx="13">
                  <c:v>-0.59233636239640941</c:v>
                </c:pt>
                <c:pt idx="14">
                  <c:v>-0.59914500385754221</c:v>
                </c:pt>
                <c:pt idx="15">
                  <c:v>-0.6158635214468855</c:v>
                </c:pt>
                <c:pt idx="16">
                  <c:v>-0.63258642897389894</c:v>
                </c:pt>
                <c:pt idx="17">
                  <c:v>-0.64627662244324746</c:v>
                </c:pt>
                <c:pt idx="18">
                  <c:v>-0.65961141873565954</c:v>
                </c:pt>
                <c:pt idx="19">
                  <c:v>-0.6721061654068875</c:v>
                </c:pt>
                <c:pt idx="20">
                  <c:v>-0.68266514443518855</c:v>
                </c:pt>
                <c:pt idx="21">
                  <c:v>-0.69006389064371099</c:v>
                </c:pt>
                <c:pt idx="22">
                  <c:v>-0.69389019287327247</c:v>
                </c:pt>
                <c:pt idx="23">
                  <c:v>-0.69671426185865093</c:v>
                </c:pt>
                <c:pt idx="24">
                  <c:v>-0.69596179329999686</c:v>
                </c:pt>
                <c:pt idx="25">
                  <c:v>-0.69086013131444179</c:v>
                </c:pt>
                <c:pt idx="26">
                  <c:v>-0.68862379445838218</c:v>
                </c:pt>
                <c:pt idx="27">
                  <c:v>-0.6950301126826417</c:v>
                </c:pt>
                <c:pt idx="28">
                  <c:v>-0.69879294642998968</c:v>
                </c:pt>
                <c:pt idx="29">
                  <c:v>-0.70018667813771529</c:v>
                </c:pt>
                <c:pt idx="30">
                  <c:v>-0.69988384521990765</c:v>
                </c:pt>
                <c:pt idx="31">
                  <c:v>-0.69808971147048215</c:v>
                </c:pt>
                <c:pt idx="32">
                  <c:v>-0.69406462657588608</c:v>
                </c:pt>
                <c:pt idx="33">
                  <c:v>-0.68743209075952183</c:v>
                </c:pt>
                <c:pt idx="34">
                  <c:v>-0.67834799623274522</c:v>
                </c:pt>
                <c:pt idx="35">
                  <c:v>-0.66662100554772963</c:v>
                </c:pt>
                <c:pt idx="36">
                  <c:v>-0.65590049136906292</c:v>
                </c:pt>
                <c:pt idx="37">
                  <c:v>-0.64878732365850389</c:v>
                </c:pt>
                <c:pt idx="38">
                  <c:v>-0.639444112372895</c:v>
                </c:pt>
                <c:pt idx="39">
                  <c:v>-0.63135037838302133</c:v>
                </c:pt>
                <c:pt idx="40">
                  <c:v>-0.62117046077936733</c:v>
                </c:pt>
                <c:pt idx="41">
                  <c:v>-0.6086309611227112</c:v>
                </c:pt>
                <c:pt idx="42">
                  <c:v>-0.59397821964280029</c:v>
                </c:pt>
                <c:pt idx="43">
                  <c:v>-0.57933009944138747</c:v>
                </c:pt>
                <c:pt idx="44">
                  <c:v>-0.56514985879892221</c:v>
                </c:pt>
                <c:pt idx="45">
                  <c:v>-0.54998345764133849</c:v>
                </c:pt>
                <c:pt idx="46">
                  <c:v>-0.53597311567270167</c:v>
                </c:pt>
                <c:pt idx="47">
                  <c:v>-0.52457689048252476</c:v>
                </c:pt>
                <c:pt idx="48">
                  <c:v>-0.51155530115416281</c:v>
                </c:pt>
                <c:pt idx="49">
                  <c:v>-0.49983277999833914</c:v>
                </c:pt>
                <c:pt idx="50">
                  <c:v>-0.49037647394245493</c:v>
                </c:pt>
                <c:pt idx="51">
                  <c:v>-0.47966214610912877</c:v>
                </c:pt>
                <c:pt idx="52">
                  <c:v>-0.46802216852232453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9-D948-8944-B64B63C6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8623"/>
        <c:axId val="1076656527"/>
      </c:lineChart>
      <c:catAx>
        <c:axId val="47286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76656527"/>
        <c:crosses val="autoZero"/>
        <c:auto val="1"/>
        <c:lblAlgn val="ctr"/>
        <c:lblOffset val="100"/>
        <c:noMultiLvlLbl val="0"/>
      </c:catAx>
      <c:valAx>
        <c:axId val="10766565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623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VAR</a:t>
            </a:r>
            <a:r>
              <a:rPr lang="en-US" baseline="0"/>
              <a:t> (</a:t>
            </a:r>
            <a:r>
              <a:rPr lang="en-US"/>
              <a:t>95)</a:t>
            </a:r>
          </a:p>
        </c:rich>
      </c:tx>
      <c:layout>
        <c:manualLayout>
          <c:xMode val="edge"/>
          <c:yMode val="edge"/>
          <c:x val="6.6858805535902996E-2"/>
          <c:y val="2.6874199123002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Gamblfolio</c:v>
          </c:tx>
          <c:spPr>
            <a:ln w="2222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marker>
          <c:val>
            <c:numRef>
              <c:f>'Middle Infra'!$AN$9:$AN$59</c:f>
              <c:numCache>
                <c:formatCode>0%</c:formatCode>
                <c:ptCount val="51"/>
                <c:pt idx="0">
                  <c:v>-3.8119570174873246E-2</c:v>
                </c:pt>
                <c:pt idx="1">
                  <c:v>-5.7638773334981984E-3</c:v>
                </c:pt>
                <c:pt idx="2">
                  <c:v>-5.6615661190630214E-3</c:v>
                </c:pt>
                <c:pt idx="3">
                  <c:v>-7.6441779417475942E-3</c:v>
                </c:pt>
                <c:pt idx="4">
                  <c:v>-8.1901156413167493E-3</c:v>
                </c:pt>
                <c:pt idx="5">
                  <c:v>-8.8721397453615063E-3</c:v>
                </c:pt>
                <c:pt idx="6">
                  <c:v>-1.0219684481623685E-2</c:v>
                </c:pt>
                <c:pt idx="7">
                  <c:v>-1.1484505093337417E-2</c:v>
                </c:pt>
                <c:pt idx="8">
                  <c:v>-1.1249118597182091E-2</c:v>
                </c:pt>
                <c:pt idx="9">
                  <c:v>-1.1469027602671142E-2</c:v>
                </c:pt>
                <c:pt idx="10">
                  <c:v>-1.1384962030172288E-2</c:v>
                </c:pt>
                <c:pt idx="11">
                  <c:v>-1.7171610715901436E-2</c:v>
                </c:pt>
                <c:pt idx="12">
                  <c:v>-1.3606361267936146E-2</c:v>
                </c:pt>
                <c:pt idx="13">
                  <c:v>-1.4415289335505246E-2</c:v>
                </c:pt>
                <c:pt idx="14">
                  <c:v>-1.5618864624860444E-2</c:v>
                </c:pt>
                <c:pt idx="15">
                  <c:v>-1.7850111646961295E-2</c:v>
                </c:pt>
                <c:pt idx="16">
                  <c:v>-1.6077107237872208E-2</c:v>
                </c:pt>
                <c:pt idx="17">
                  <c:v>-1.5725674282764657E-2</c:v>
                </c:pt>
                <c:pt idx="18">
                  <c:v>-1.488965226525314E-2</c:v>
                </c:pt>
                <c:pt idx="19">
                  <c:v>-1.3689974035929992E-2</c:v>
                </c:pt>
                <c:pt idx="20">
                  <c:v>-2.9948687011994747E-3</c:v>
                </c:pt>
                <c:pt idx="21">
                  <c:v>-2.1300039398624423E-3</c:v>
                </c:pt>
                <c:pt idx="22">
                  <c:v>-4.1499030488510013E-3</c:v>
                </c:pt>
                <c:pt idx="23">
                  <c:v>-4.92158712817704E-3</c:v>
                </c:pt>
                <c:pt idx="24">
                  <c:v>-4.4691153941129724E-3</c:v>
                </c:pt>
                <c:pt idx="25">
                  <c:v>-7.3349988841497843E-3</c:v>
                </c:pt>
                <c:pt idx="26">
                  <c:v>-2.0278263625804673E-3</c:v>
                </c:pt>
                <c:pt idx="27">
                  <c:v>-5.5007344148371067E-3</c:v>
                </c:pt>
                <c:pt idx="28">
                  <c:v>-2.2446942640748896E-2</c:v>
                </c:pt>
                <c:pt idx="29">
                  <c:v>-2.2896729911935788E-2</c:v>
                </c:pt>
                <c:pt idx="30">
                  <c:v>-2.2070999975603477E-2</c:v>
                </c:pt>
                <c:pt idx="31">
                  <c:v>-2.2115631242387392E-2</c:v>
                </c:pt>
                <c:pt idx="32">
                  <c:v>-2.0199735281025519E-2</c:v>
                </c:pt>
                <c:pt idx="33">
                  <c:v>-4.8282051157524939E-3</c:v>
                </c:pt>
                <c:pt idx="34">
                  <c:v>-4.7066266588535813E-3</c:v>
                </c:pt>
                <c:pt idx="35">
                  <c:v>-1.4327191135464275E-2</c:v>
                </c:pt>
                <c:pt idx="36">
                  <c:v>-1.2966791472144183E-2</c:v>
                </c:pt>
                <c:pt idx="37">
                  <c:v>-1.9563813293663041E-2</c:v>
                </c:pt>
                <c:pt idx="38">
                  <c:v>-1.896855501960365E-2</c:v>
                </c:pt>
                <c:pt idx="39">
                  <c:v>-1.8639042154323271E-2</c:v>
                </c:pt>
                <c:pt idx="40">
                  <c:v>-1.4063820878845648E-2</c:v>
                </c:pt>
                <c:pt idx="41">
                  <c:v>-1.4085349115274594E-2</c:v>
                </c:pt>
                <c:pt idx="42">
                  <c:v>-2.6344252351717468E-3</c:v>
                </c:pt>
                <c:pt idx="43">
                  <c:v>-2.8296391204730804E-3</c:v>
                </c:pt>
                <c:pt idx="44">
                  <c:v>-2.8974339674670453E-3</c:v>
                </c:pt>
                <c:pt idx="45">
                  <c:v>-3.2974124750309967E-3</c:v>
                </c:pt>
                <c:pt idx="46">
                  <c:v>-3.1377075315722775E-3</c:v>
                </c:pt>
                <c:pt idx="47">
                  <c:v>-3.9475182553318994E-3</c:v>
                </c:pt>
                <c:pt idx="48">
                  <c:v>-5.5632937685806266E-3</c:v>
                </c:pt>
                <c:pt idx="49">
                  <c:v>-7.1256941996303055E-3</c:v>
                </c:pt>
                <c:pt idx="50">
                  <c:v>-7.0120900270380804E-3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2-3542-99B9-C0F938C4D64D}"/>
            </c:ext>
          </c:extLst>
        </c:ser>
        <c:ser>
          <c:idx val="1"/>
          <c:order val="1"/>
          <c:tx>
            <c:v>Working Capital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'Middle Infra'!$AO$9:$AO$59</c:f>
              <c:numCache>
                <c:formatCode>0%</c:formatCode>
                <c:ptCount val="51"/>
                <c:pt idx="0">
                  <c:v>-0.11544248464620782</c:v>
                </c:pt>
                <c:pt idx="1">
                  <c:v>-1.8941499380467321E-2</c:v>
                </c:pt>
                <c:pt idx="2">
                  <c:v>-1.8356699879469345E-2</c:v>
                </c:pt>
                <c:pt idx="3">
                  <c:v>-2.4543745358392249E-2</c:v>
                </c:pt>
                <c:pt idx="4">
                  <c:v>-2.6322430584701649E-2</c:v>
                </c:pt>
                <c:pt idx="5">
                  <c:v>-2.8566382283176359E-2</c:v>
                </c:pt>
                <c:pt idx="6">
                  <c:v>-3.3006991754167651E-2</c:v>
                </c:pt>
                <c:pt idx="7">
                  <c:v>-3.7242344253308225E-2</c:v>
                </c:pt>
                <c:pt idx="8">
                  <c:v>-3.6558311115491363E-2</c:v>
                </c:pt>
                <c:pt idx="9">
                  <c:v>-3.7295184930678002E-2</c:v>
                </c:pt>
                <c:pt idx="10">
                  <c:v>-3.7482250554374402E-2</c:v>
                </c:pt>
                <c:pt idx="11">
                  <c:v>-5.723623914861372E-2</c:v>
                </c:pt>
                <c:pt idx="12">
                  <c:v>-4.5344207557119875E-2</c:v>
                </c:pt>
                <c:pt idx="13">
                  <c:v>-4.76642596570757E-2</c:v>
                </c:pt>
                <c:pt idx="14">
                  <c:v>-5.1629095106053957E-2</c:v>
                </c:pt>
                <c:pt idx="15">
                  <c:v>-5.8071994670484843E-2</c:v>
                </c:pt>
                <c:pt idx="16">
                  <c:v>-5.1557101679011792E-2</c:v>
                </c:pt>
                <c:pt idx="17">
                  <c:v>-5.0754294660966856E-2</c:v>
                </c:pt>
                <c:pt idx="18">
                  <c:v>-4.7974011203219147E-2</c:v>
                </c:pt>
                <c:pt idx="19">
                  <c:v>-4.4058203724336512E-2</c:v>
                </c:pt>
                <c:pt idx="20">
                  <c:v>-9.9094919474956127E-3</c:v>
                </c:pt>
                <c:pt idx="21">
                  <c:v>-6.5773975599632412E-3</c:v>
                </c:pt>
                <c:pt idx="22">
                  <c:v>-1.2133914117065596E-2</c:v>
                </c:pt>
                <c:pt idx="23">
                  <c:v>-1.5021109745443406E-2</c:v>
                </c:pt>
                <c:pt idx="24">
                  <c:v>-1.4097715616635382E-2</c:v>
                </c:pt>
                <c:pt idx="25">
                  <c:v>-2.2764227022753977E-2</c:v>
                </c:pt>
                <c:pt idx="26">
                  <c:v>-6.8948112822872776E-3</c:v>
                </c:pt>
                <c:pt idx="27">
                  <c:v>-1.5479320229970667E-2</c:v>
                </c:pt>
                <c:pt idx="28">
                  <c:v>-6.3032639411454316E-2</c:v>
                </c:pt>
                <c:pt idx="29">
                  <c:v>-6.4408262624715773E-2</c:v>
                </c:pt>
                <c:pt idx="30">
                  <c:v>-6.1975802201856757E-2</c:v>
                </c:pt>
                <c:pt idx="31">
                  <c:v>-6.2001019938298763E-2</c:v>
                </c:pt>
                <c:pt idx="32">
                  <c:v>-5.6642625602380273E-2</c:v>
                </c:pt>
                <c:pt idx="33">
                  <c:v>-1.3463040267986212E-2</c:v>
                </c:pt>
                <c:pt idx="34">
                  <c:v>-1.299964567223999E-2</c:v>
                </c:pt>
                <c:pt idx="35">
                  <c:v>-3.8995793334776874E-2</c:v>
                </c:pt>
                <c:pt idx="36">
                  <c:v>-3.4984554799979146E-2</c:v>
                </c:pt>
                <c:pt idx="37">
                  <c:v>-5.3174283727953478E-2</c:v>
                </c:pt>
                <c:pt idx="38">
                  <c:v>-5.1546599639067152E-2</c:v>
                </c:pt>
                <c:pt idx="39">
                  <c:v>-5.0793919452793546E-2</c:v>
                </c:pt>
                <c:pt idx="40">
                  <c:v>-3.8516038904738814E-2</c:v>
                </c:pt>
                <c:pt idx="41">
                  <c:v>-3.8523927813116858E-2</c:v>
                </c:pt>
                <c:pt idx="42">
                  <c:v>-7.2218786944045262E-3</c:v>
                </c:pt>
                <c:pt idx="43">
                  <c:v>-7.4835878964569225E-3</c:v>
                </c:pt>
                <c:pt idx="44">
                  <c:v>-7.6139086721718277E-3</c:v>
                </c:pt>
                <c:pt idx="45">
                  <c:v>-8.9390042047491694E-3</c:v>
                </c:pt>
                <c:pt idx="46">
                  <c:v>-8.6489065469878383E-3</c:v>
                </c:pt>
                <c:pt idx="47">
                  <c:v>-1.0571420241326113E-2</c:v>
                </c:pt>
                <c:pt idx="48">
                  <c:v>-1.456309977575109E-2</c:v>
                </c:pt>
                <c:pt idx="49">
                  <c:v>-1.8272460128340103E-2</c:v>
                </c:pt>
                <c:pt idx="50">
                  <c:v>-1.7983980637459318E-2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2-3542-99B9-C0F938C4D64D}"/>
            </c:ext>
          </c:extLst>
        </c:ser>
        <c:ser>
          <c:idx val="2"/>
          <c:order val="2"/>
          <c:tx>
            <c:strRef>
              <c:f>'Middle Infra'!$AP$8</c:f>
              <c:strCache>
                <c:ptCount val="1"/>
                <c:pt idx="0">
                  <c:v>SPX</c:v>
                </c:pt>
              </c:strCache>
            </c:strRef>
          </c:tx>
          <c:spPr>
            <a:ln w="2222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marker>
          <c:val>
            <c:numRef>
              <c:f>'Middle Infra'!$AP$9:$AP$59</c:f>
              <c:numCache>
                <c:formatCode>0%</c:formatCode>
                <c:ptCount val="51"/>
                <c:pt idx="0">
                  <c:v>-2.1789353336192238E-2</c:v>
                </c:pt>
                <c:pt idx="1">
                  <c:v>-2.0397069442235401E-2</c:v>
                </c:pt>
                <c:pt idx="2">
                  <c:v>-1.7380359035721674E-2</c:v>
                </c:pt>
                <c:pt idx="3">
                  <c:v>-2.6979761764108347E-2</c:v>
                </c:pt>
                <c:pt idx="4">
                  <c:v>-2.2266032586031183E-2</c:v>
                </c:pt>
                <c:pt idx="5">
                  <c:v>-2.23814170515843E-2</c:v>
                </c:pt>
                <c:pt idx="6">
                  <c:v>-2.5143547222833275E-2</c:v>
                </c:pt>
                <c:pt idx="7">
                  <c:v>-3.0200228536848932E-2</c:v>
                </c:pt>
                <c:pt idx="8">
                  <c:v>-2.5943404844930004E-2</c:v>
                </c:pt>
                <c:pt idx="9">
                  <c:v>-2.5517034733225266E-2</c:v>
                </c:pt>
                <c:pt idx="10">
                  <c:v>-2.9351186990568198E-2</c:v>
                </c:pt>
                <c:pt idx="11">
                  <c:v>-5.2658792221594565E-2</c:v>
                </c:pt>
                <c:pt idx="12">
                  <c:v>-5.2192705396626037E-2</c:v>
                </c:pt>
                <c:pt idx="13">
                  <c:v>-4.4319251756239492E-2</c:v>
                </c:pt>
                <c:pt idx="14">
                  <c:v>-5.0773184012756663E-2</c:v>
                </c:pt>
                <c:pt idx="15">
                  <c:v>-3.9972513223215114E-2</c:v>
                </c:pt>
                <c:pt idx="16">
                  <c:v>-3.258069228580001E-2</c:v>
                </c:pt>
                <c:pt idx="17">
                  <c:v>-2.9407237747423327E-2</c:v>
                </c:pt>
                <c:pt idx="18">
                  <c:v>-2.6956768017819748E-2</c:v>
                </c:pt>
                <c:pt idx="19">
                  <c:v>-1.6731992567429542E-2</c:v>
                </c:pt>
                <c:pt idx="20">
                  <c:v>-1.4152642514493547E-2</c:v>
                </c:pt>
                <c:pt idx="21">
                  <c:v>-1.4460660552621452E-2</c:v>
                </c:pt>
                <c:pt idx="22">
                  <c:v>-9.6393556871083048E-3</c:v>
                </c:pt>
                <c:pt idx="23">
                  <c:v>-9.5029972944684314E-3</c:v>
                </c:pt>
                <c:pt idx="24">
                  <c:v>-2.0847243331993556E-2</c:v>
                </c:pt>
                <c:pt idx="25">
                  <c:v>-3.8738645151426679E-2</c:v>
                </c:pt>
                <c:pt idx="26">
                  <c:v>-3.7257366179445965E-2</c:v>
                </c:pt>
                <c:pt idx="27">
                  <c:v>-3.6524472142163714E-2</c:v>
                </c:pt>
                <c:pt idx="28">
                  <c:v>-3.647271827745438E-2</c:v>
                </c:pt>
                <c:pt idx="29">
                  <c:v>-3.2119707518708622E-2</c:v>
                </c:pt>
                <c:pt idx="30">
                  <c:v>-7.3181837477669688E-3</c:v>
                </c:pt>
                <c:pt idx="31">
                  <c:v>-7.8488647346689304E-3</c:v>
                </c:pt>
                <c:pt idx="32">
                  <c:v>-7.4454945098024299E-3</c:v>
                </c:pt>
                <c:pt idx="33">
                  <c:v>-6.986090202745477E-3</c:v>
                </c:pt>
                <c:pt idx="34">
                  <c:v>-1.3010104818079283E-2</c:v>
                </c:pt>
                <c:pt idx="35">
                  <c:v>-2.3022982483765945E-2</c:v>
                </c:pt>
                <c:pt idx="36">
                  <c:v>-2.2788680605152118E-2</c:v>
                </c:pt>
                <c:pt idx="37">
                  <c:v>-2.5665513473025509E-2</c:v>
                </c:pt>
                <c:pt idx="38">
                  <c:v>-2.5188587564342991E-2</c:v>
                </c:pt>
                <c:pt idx="39">
                  <c:v>-2.0770090817688672E-2</c:v>
                </c:pt>
                <c:pt idx="40">
                  <c:v>-9.655410644911858E-3</c:v>
                </c:pt>
                <c:pt idx="41">
                  <c:v>-1.1415072083495185E-2</c:v>
                </c:pt>
                <c:pt idx="42">
                  <c:v>-1.1296343677629101E-2</c:v>
                </c:pt>
                <c:pt idx="43">
                  <c:v>-1.1944319937811801E-2</c:v>
                </c:pt>
                <c:pt idx="44">
                  <c:v>-2.3284783898324345E-2</c:v>
                </c:pt>
                <c:pt idx="45">
                  <c:v>-3.1367234101102572E-2</c:v>
                </c:pt>
                <c:pt idx="46">
                  <c:v>-2.8502309561611941E-2</c:v>
                </c:pt>
                <c:pt idx="47">
                  <c:v>-3.0118786287666087E-2</c:v>
                </c:pt>
                <c:pt idx="48">
                  <c:v>-3.5839455426428787E-2</c:v>
                </c:pt>
                <c:pt idx="49">
                  <c:v>-2.4490850259155358E-2</c:v>
                </c:pt>
                <c:pt idx="50">
                  <c:v>-1.9502526139338644E-2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2-3542-99B9-C0F938C4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531888"/>
        <c:axId val="1042235504"/>
      </c:lineChart>
      <c:catAx>
        <c:axId val="10285318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235504"/>
        <c:crosses val="autoZero"/>
        <c:auto val="1"/>
        <c:lblAlgn val="ctr"/>
        <c:lblOffset val="100"/>
        <c:noMultiLvlLbl val="0"/>
      </c:catAx>
      <c:valAx>
        <c:axId val="10422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01370062267152"/>
          <c:y val="0.85363400156816438"/>
          <c:w val="0.27997248173533107"/>
          <c:h val="4.5836609256448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578419</xdr:colOff>
      <xdr:row>50</xdr:row>
      <xdr:rowOff>122556</xdr:rowOff>
    </xdr:from>
    <xdr:to>
      <xdr:col>11</xdr:col>
      <xdr:colOff>776111</xdr:colOff>
      <xdr:row>78</xdr:row>
      <xdr:rowOff>188148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A6794AE5-5584-1199-798E-47E50296C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603214</xdr:colOff>
      <xdr:row>25</xdr:row>
      <xdr:rowOff>70386</xdr:rowOff>
    </xdr:from>
    <xdr:to>
      <xdr:col>12</xdr:col>
      <xdr:colOff>25052</xdr:colOff>
      <xdr:row>48</xdr:row>
      <xdr:rowOff>89790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3F5F27-5C39-BAD1-5705-F72974C9A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612716</xdr:colOff>
      <xdr:row>7</xdr:row>
      <xdr:rowOff>71497</xdr:rowOff>
    </xdr:from>
    <xdr:to>
      <xdr:col>12</xdr:col>
      <xdr:colOff>23518</xdr:colOff>
      <xdr:row>23</xdr:row>
      <xdr:rowOff>164629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1B5019B2-124B-E5F3-624A-5B9ABB74A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664936</xdr:colOff>
      <xdr:row>5</xdr:row>
      <xdr:rowOff>202066</xdr:rowOff>
    </xdr:from>
    <xdr:to>
      <xdr:col>7</xdr:col>
      <xdr:colOff>283936</xdr:colOff>
      <xdr:row>19</xdr:row>
      <xdr:rowOff>100466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5ACBE0-2CBF-698C-FDF8-3CECC9C0E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585309</xdr:colOff>
      <xdr:row>23</xdr:row>
      <xdr:rowOff>137482</xdr:rowOff>
    </xdr:from>
    <xdr:to>
      <xdr:col>27</xdr:col>
      <xdr:colOff>121759</xdr:colOff>
      <xdr:row>53</xdr:row>
      <xdr:rowOff>10482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0811D0-AFB1-6AF1-1E76-6A587289C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355600</xdr:colOff>
      <xdr:row>35</xdr:row>
      <xdr:rowOff>186266</xdr:rowOff>
    </xdr:from>
    <xdr:to>
      <xdr:col>39</xdr:col>
      <xdr:colOff>812800</xdr:colOff>
      <xdr:row>67</xdr:row>
      <xdr:rowOff>186266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666E53-2803-FA44-A18A-9862C7251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723900</xdr:colOff>
      <xdr:row>27</xdr:row>
      <xdr:rowOff>177800</xdr:rowOff>
    </xdr:from>
    <xdr:to>
      <xdr:col>14</xdr:col>
      <xdr:colOff>304800</xdr:colOff>
      <xdr:row>49</xdr:row>
      <xdr:rowOff>127000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DF149841-1473-BD20-CE27-59D3364B8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713066</xdr:colOff>
      <xdr:row>5</xdr:row>
      <xdr:rowOff>186310</xdr:rowOff>
    </xdr:from>
    <xdr:to>
      <xdr:col>23</xdr:col>
      <xdr:colOff>8193</xdr:colOff>
      <xdr:row>20</xdr:row>
      <xdr:rowOff>58719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44DB329B-6DBA-5629-3936-788DF830E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160228</xdr:colOff>
      <xdr:row>4</xdr:row>
      <xdr:rowOff>104695</xdr:rowOff>
    </xdr:from>
    <xdr:to>
      <xdr:col>15</xdr:col>
      <xdr:colOff>225322</xdr:colOff>
      <xdr:row>26</xdr:row>
      <xdr:rowOff>40967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2CD5B638-6FAD-81D0-BA11-55CB4095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368172</xdr:colOff>
      <xdr:row>14</xdr:row>
      <xdr:rowOff>60293</xdr:rowOff>
    </xdr:from>
    <xdr:to>
      <xdr:col>9</xdr:col>
      <xdr:colOff>127000</xdr:colOff>
      <xdr:row>32</xdr:row>
      <xdr:rowOff>133671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9B739890-4073-9E60-5FDB-353BB6A54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760649</xdr:colOff>
      <xdr:row>28</xdr:row>
      <xdr:rowOff>107274</xdr:rowOff>
    </xdr:from>
    <xdr:to>
      <xdr:col>35</xdr:col>
      <xdr:colOff>780915</xdr:colOff>
      <xdr:row>45</xdr:row>
      <xdr:rowOff>138889</xdr:rowOff>
    </xdr:to>
    <xdr:graphicFrame macro="">
      <xdr:nvGraphicFramePr>
        <xdr:cNvPr id="11" name="Chart 4">
          <a:extLst>
            <a:ext uri="{FF2B5EF4-FFF2-40B4-BE49-F238E27FC236}">
              <a16:creationId xmlns:a16="http://schemas.microsoft.com/office/drawing/2014/main" id="{8110FA3A-F5CF-A7B2-BB7B-E853033FE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104</xdr:row>
      <xdr:rowOff>0</xdr:rowOff>
    </xdr:from>
    <xdr:to>
      <xdr:col>24</xdr:col>
      <xdr:colOff>301738</xdr:colOff>
      <xdr:row>127</xdr:row>
      <xdr:rowOff>62150</xdr:rowOff>
    </xdr:to>
    <xdr:graphicFrame macro="">
      <xdr:nvGraphicFramePr>
        <xdr:cNvPr id="13" name="Chart 2">
          <a:extLst>
            <a:ext uri="{FF2B5EF4-FFF2-40B4-BE49-F238E27FC236}">
              <a16:creationId xmlns:a16="http://schemas.microsoft.com/office/drawing/2014/main" id="{AB789AF5-BE43-2C44-9D06-8691851BE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15">
  <a r="1">
    <v t="i">0</v>
  </a>
  <a r="1">
    <v>206.27</v>
  </a>
  <a r="1">
    <v>207.01</v>
  </a>
  <a r="1">
    <v>206.67</v>
  </a>
  <a r="1">
    <v>203.82</v>
  </a>
  <a r="1">
    <v>208.01</v>
  </a>
  <a r="1">
    <v>208.02</v>
  </a>
  <a r="1">
    <v>211.56</v>
  </a>
  <a r="1">
    <v>214.54</v>
  </a>
  <a r="1">
    <v>214.89</v>
  </a>
  <a r="1">
    <v>210.85</v>
  </a>
  <a r="1">
    <v>208.93</v>
  </a>
  <a r="1">
    <v>207.19</v>
  </a>
  <a r="1">
    <v>208.84</v>
  </a>
  <a r="1">
    <v>212.07</v>
  </a>
  <a r="1">
    <v>210.35</v>
  </a>
  <a r="1">
    <v>214.27</v>
  </a>
  <a r="1">
    <v>217.32</v>
  </a>
  <a r="1">
    <v>223.54</v>
  </a>
  <a r="1">
    <v>217.99</v>
  </a>
  <a r="1">
    <v>216.88</v>
  </a>
  <a r="1">
    <v>216.47</v>
  </a>
  <a r="1">
    <v>219.58</v>
  </a>
  <a r="1">
    <v>220.83</v>
  </a>
  <a r="1">
    <v>228.11</v>
  </a>
  <a r="1">
    <v>229.42</v>
  </a>
  <a r="1">
    <v>227.31</v>
  </a>
  <a r="1">
    <v>230.5</v>
  </a>
  <a r="1">
    <v>230.28</v>
  </a>
  <a r="1">
    <v>236.01</v>
  </a>
  <a r="1">
    <v>255.02</v>
  </a>
  <a r="1">
    <v>264.29000000000002</v>
  </a>
  <a r="1">
    <v>263.11</v>
  </a>
  <a r="1">
    <v>265.08999999999997</v>
  </a>
  <a r="1">
    <v>262.58999999999997</v>
  </a>
  <a r="1">
    <v>269.56</v>
  </a>
  <a r="1">
    <v>264.02999999999997</v>
  </a>
  <a r="1">
    <v>257.38</v>
  </a>
  <a r="1">
    <v>256.8</v>
  </a>
  <a r="1">
    <v>259.89</v>
  </a>
  <a r="1">
    <v>260.35000000000002</v>
  </a>
  <a r="1">
    <v>264.85000000000002</v>
  </a>
  <a r="1">
    <v>265.05</v>
  </a>
  <a r="1">
    <v>266.64999999999998</v>
  </a>
  <a r="1">
    <v>270.43</v>
  </a>
  <a r="1">
    <v>267.58999999999997</v>
  </a>
  <a r="1">
    <v>267.41000000000003</v>
  </a>
  <a r="1">
    <v>270.5</v>
  </a>
  <a r="1">
    <v>272.33</v>
  </a>
  <a r="1">
    <v>279.89</v>
  </a>
  <a r="1">
    <v>273.91000000000003</v>
  </a>
  <a r="1">
    <v>271.39999999999998</v>
  </a>
  <a r="1">
    <v>275</v>
  </a>
  <a r="1">
    <v>275.89999999999998</v>
  </a>
  <a r="1">
    <v>276.19</v>
  </a>
  <a r="1">
    <v>278.14</v>
  </a>
  <a r="1">
    <v>280.02</v>
  </a>
  <a r="1">
    <v>278.39</v>
  </a>
  <a r="1">
    <v>273.32</v>
  </a>
  <a r="1">
    <v>273.89</v>
  </a>
  <a r="1">
    <v>279.31</v>
  </a>
  <a r="1">
    <v>272.02999999999997</v>
  </a>
  <a r="1">
    <v>274.45999999999998</v>
  </a>
  <a r="1">
    <v>277.10000000000002</v>
  </a>
  <a r="1">
    <v>274.7</v>
  </a>
  <a r="1">
    <v>280.08999999999997</v>
  </a>
  <a r="1">
    <v>274.36</v>
  </a>
  <a r="1">
    <v>277.72000000000003</v>
  </a>
  <a r="1">
    <v>274.97000000000003</v>
  </a>
  <a r="1">
    <v>276.26</v>
  </a>
  <a r="1">
    <v>272.47000000000003</v>
  </a>
  <a r="1">
    <v>274.11</v>
  </a>
  <a r="1">
    <v>274.95</v>
  </a>
  <a r="1">
    <v>275.47000000000003</v>
  </a>
  <a r="1">
    <v>261.7</v>
  </a>
  <a r="1">
    <v>259.82</v>
  </a>
  <a r="1">
    <v>261.01</v>
  </a>
  <a r="1">
    <v>264.95</v>
  </a>
  <a r="1">
    <v>261</v>
  </a>
  <a r="1">
    <v>265.14999999999998</v>
  </a>
  <a r="1">
    <v>261.2</v>
  </a>
  <a r="1">
    <v>260.67</v>
  </a>
  <a r="1">
    <v>260.10000000000002</v>
  </a>
  <a r="1">
    <v>260.75</v>
  </a>
  <a r="1">
    <v>263.5</v>
  </a>
  <a r="1">
    <v>266</v>
  </a>
  <a r="1">
    <v>261.5</v>
  </a>
  <a r="1">
    <v>259.62</v>
  </a>
  <a r="1">
    <v>259.97000000000003</v>
  </a>
  <a r="1">
    <v>17.09</v>
  </a>
  <a r="1">
    <v>18.2</v>
  </a>
  <a r="1">
    <v>18.52</v>
  </a>
  <a r="1">
    <v>18.8</v>
  </a>
  <a r="1">
    <v>19.309999999999999</v>
  </a>
  <a r="1">
    <v>19.54</v>
  </a>
  <a r="1">
    <v>20.190000000000001</v>
  </a>
  <a r="1">
    <v>19.98</v>
  </a>
  <a r="1">
    <v>19.59</v>
  </a>
  <a r="1">
    <v>19.38</v>
  </a>
  <a r="1">
    <v>19.100000000000001</v>
  </a>
  <a r="1">
    <v>18.28</v>
  </a>
  <a r="1">
    <v>18.420000000000002</v>
  </a>
  <a r="1">
    <v>18.059999999999999</v>
  </a>
  <a r="1">
    <v>19.27</v>
  </a>
  <a r="1">
    <v>19.760000000000002</v>
  </a>
  <a r="1">
    <v>19.510000000000002</v>
  </a>
  <a r="1">
    <v>18.23</v>
  </a>
  <a r="1">
    <v>17.850000000000001</v>
  </a>
  <a r="1">
    <v>18.55</v>
  </a>
  <a r="1">
    <v>18.72</v>
  </a>
  <a r="1">
    <v>19.170000000000002</v>
  </a>
  <a r="1">
    <v>20</v>
  </a>
  <a r="1">
    <v>20.58</v>
  </a>
  <a r="1">
    <v>20.56</v>
  </a>
  <a r="1">
    <v>20.97</v>
  </a>
  <a r="1">
    <v>20.059999999999999</v>
  </a>
  <a r="1">
    <v>20.89</v>
  </a>
  <a r="1">
    <v>20.66</v>
  </a>
  <a r="1">
    <v>18.34</v>
  </a>
  <a r="1">
    <v>19.649999999999999</v>
  </a>
  <a r="1">
    <v>21.46</v>
  </a>
  <a r="1">
    <v>22.2</v>
  </a>
  <a r="1">
    <v>21.84</v>
  </a>
  <a r="1">
    <v>20.28</v>
  </a>
  <a r="1">
    <v>21.14</v>
  </a>
  <a r="1">
    <v>20.2</v>
  </a>
  <a r="1">
    <v>20.38</v>
  </a>
  <a r="1">
    <v>20.95</v>
  </a>
  <a r="1">
    <v>21.48</v>
  </a>
  <a r="1">
    <v>21.7</v>
  </a>
  <a r="1">
    <v>21.45</v>
  </a>
  <a r="1">
    <v>22.9</v>
  </a>
  <a r="1">
    <v>23.35</v>
  </a>
  <a r="1">
    <v>23.36</v>
  </a>
  <a r="1">
    <v>25.52</v>
  </a>
  <a r="1">
    <v>23.99</v>
  </a>
  <a r="1">
    <v>24.08</v>
  </a>
  <a r="1">
    <v>24.49</v>
  </a>
  <a r="1">
    <v>24.75</v>
  </a>
  <a r="1">
    <v>23.91</v>
  </a>
  <a r="1">
    <v>23.64</v>
  </a>
  <a r="1">
    <v>23.71</v>
  </a>
  <a r="1">
    <v>21.83</v>
  </a>
  <a r="1">
    <v>21.97</v>
  </a>
  <a r="1">
    <v>24.54</v>
  </a>
  <a r="1">
    <v>24</v>
  </a>
  <a r="1">
    <v>23.96</v>
  </a>
  <a r="1">
    <v>24.43</v>
  </a>
  <a r="1">
    <v>22.35</v>
  </a>
  <a r="1">
    <v>21.78</v>
  </a>
  <a r="1">
    <v>23.78</v>
  </a>
  <a r="1">
    <v>23.74</v>
  </a>
  <a r="1">
    <v>22.62</v>
  </a>
  <a r="1">
    <v>23.73</v>
  </a>
  <a r="1">
    <v>23.21</v>
  </a>
  <a r="1">
    <v>23.14</v>
  </a>
  <a r="1">
    <v>22.48</v>
  </a>
  <a r="1">
    <v>22.34</v>
  </a>
  <a r="1">
    <v>23.2</v>
  </a>
  <a r="1">
    <v>27.39</v>
  </a>
  <a r="1">
    <v>22.06</v>
  </a>
  <a r="1">
    <v>29.95</v>
  </a>
  <a r="1">
    <v>26.93</v>
  </a>
  <a r="1">
    <v>27.45</v>
  </a>
  <a r="1">
    <v>29.78</v>
  </a>
  <a r="1">
    <v>28.03</v>
  </a>
  <a r="1">
    <v>28.26</v>
  </a>
  <a r="1">
    <v>27.68</v>
  </a>
  <a r="1">
    <v>27.22</v>
  </a>
  <a r="1">
    <v>27.3</v>
  </a>
  <a r="1">
    <v>27.74</v>
  </a>
  <a r="1">
    <v>27</v>
  </a>
  <a r="1">
    <v>376.58</v>
  </a>
  <a r="1">
    <v>370.58</v>
  </a>
  <a r="1">
    <v>366.41</v>
  </a>
  <a r="1">
    <v>368.02</v>
  </a>
  <a r="1">
    <v>364.38</v>
  </a>
  <a r="1">
    <v>366.81</v>
  </a>
  <a r="1">
    <v>361.8</v>
  </a>
  <a r="1">
    <v>361.08</v>
  </a>
  <a r="1">
    <v>372.4</v>
  </a>
  <a r="1">
    <v>373.39</v>
  </a>
  <a r="1">
    <v>375.62</v>
  </a>
  <a r="1">
    <v>368.97</v>
  </a>
  <a r="1">
    <v>363.96</v>
  </a>
  <a r="1">
    <v>358.23500000000001</v>
  </a>
  <a r="1">
    <v>358.17</v>
  </a>
  <a r="1">
    <v>349.20499999999998</v>
  </a>
  <a r="1">
    <v>368.55</v>
  </a>
  <a r="1">
    <v>364.01</v>
  </a>
  <a r="1">
    <v>375.13</v>
  </a>
  <a r="1">
    <v>368.99</v>
  </a>
  <a r="1">
    <v>368.03</v>
  </a>
  <a r="1">
    <v>365.12</v>
  </a>
  <a r="1">
    <v>375.89</v>
  </a>
  <a r="1">
    <v>378.79</v>
  </a>
  <a r="1">
    <v>381.62</v>
  </a>
  <a r="1">
    <v>383.07</v>
  </a>
  <a r="1">
    <v>379.87</v>
  </a>
  <a r="1">
    <v>386.44</v>
  </a>
  <a r="1">
    <v>390.14</v>
  </a>
  <a r="1">
    <v>383.9</v>
  </a>
  <a r="1">
    <v>371.46499999999997</v>
  </a>
  <a r="1">
    <v>377</v>
  </a>
  <a r="1">
    <v>377.71</v>
  </a>
  <a r="1">
    <v>381.11</v>
  </a>
  <a r="1">
    <v>379.93</v>
  </a>
  <a r="1">
    <v>388.05</v>
  </a>
  <a r="1">
    <v>395.59</v>
  </a>
  <a r="1">
    <v>396.66</v>
  </a>
  <a r="1">
    <v>401.15</v>
  </a>
  <a r="1">
    <v>396.78</v>
  </a>
  <a r="1">
    <v>390.46</v>
  </a>
  <a r="1">
    <v>397.74</v>
  </a>
  <a r="1">
    <v>394.64</v>
  </a>
  <a r="1">
    <v>396.63</v>
  </a>
  <a r="1">
    <v>399.55</v>
  </a>
  <a r="1">
    <v>401.83</v>
  </a>
  <a r="1">
    <v>399.09</v>
  </a>
  <a r="1">
    <v>396.05</v>
  </a>
  <a r="1">
    <v>395.49</v>
  </a>
  <a r="1">
    <v>408.77</v>
  </a>
  <a r="1">
    <v>402.25</v>
  </a>
  <a r="1">
    <v>403.95</v>
  </a>
  <a r="1">
    <v>399.42</v>
  </a>
  <a r="1">
    <v>392.94</v>
  </a>
  <a r="1">
    <v>395.14</v>
  </a>
  <a r="1">
    <v>394.94</v>
  </a>
  <a r="1">
    <v>394.11</v>
  </a>
  <a r="1">
    <v>385.18</v>
  </a>
  <a r="1">
    <v>383.05</v>
  </a>
  <a r="1">
    <v>383.47</v>
  </a>
  <a r="1">
    <v>381.33</v>
  </a>
  <a r="1">
    <v>379.23</v>
  </a>
  <a r="1">
    <v>379.63</v>
  </a>
  <a r="1">
    <v>410.22</v>
  </a>
  <a r="1">
    <v>401.61</v>
  </a>
  <a r="1">
    <v>394.3</v>
  </a>
  <a r="1">
    <v>379.65</v>
  </a>
  <a r="1">
    <v>382.79</v>
  </a>
  <a r="1">
    <v>380.64</v>
  </a>
  <a r="1">
    <v>383.25</v>
  </a>
  <a r="1">
    <v>384.37</v>
  </a>
  <a r="1">
    <v>383.18</v>
  </a>
  <a r="1">
    <v>381.72</v>
  </a>
  <a r="1">
    <v>382.61</v>
  </a>
  <a r="1">
    <v>390.37</v>
  </a>
  <a r="1">
    <v>396.67</v>
  </a>
  <a r="1">
    <v>389.36</v>
  </a>
  <a r="1">
    <v>392.23</v>
  </a>
  <a r="1">
    <v>399.01</v>
  </a>
  <a r="1">
    <v>393.62</v>
  </a>
  <a r="1">
    <v>390.1</v>
  </a>
  <a r="1">
    <v>387.25</v>
  </a>
  <a r="1">
    <v>398.48</v>
  </a>
  <a r="1">
    <v>396.72</v>
  </a>
  <a r="1">
    <v>403.65499999999997</v>
  </a>
  <a r="1">
    <v>398.88</v>
  </a>
  <a r="1">
    <v>395.95</v>
  </a>
  <a r="1">
    <v>403.13</v>
  </a>
  <a r="1">
    <v>402.8</v>
  </a>
  <a r="1">
    <v>401.13</v>
  </a>
  <a r="1">
    <v>18.350000000000001</v>
  </a>
  <a r="1">
    <v>18.440000000000001</v>
  </a>
  <a r="1">
    <v>17.899999999999999</v>
  </a>
  <a r="1">
    <v>18.07</v>
  </a>
  <a r="1">
    <v>18.25</v>
  </a>
  <a r="1">
    <v>18.11</v>
  </a>
  <a r="1">
    <v>17.670000000000002</v>
  </a>
  <a r="1">
    <v>18.559999999999999</v>
  </a>
  <a r="1">
    <v>18.86</v>
  </a>
  <a r="1">
    <v>18.73</v>
  </a>
  <a r="1">
    <v>17.91</v>
  </a>
  <a r="1">
    <v>17.399999999999999</v>
  </a>
  <a r="1">
    <v>17.489999999999998</v>
  </a>
  <a r="1">
    <v>17.64</v>
  </a>
  <a r="1">
    <v>17.190000000000001</v>
  </a>
  <a r="1">
    <v>17.559999999999999</v>
  </a>
  <a r="1">
    <v>17.04</v>
  </a>
  <a r="1">
    <v>17.54</v>
  </a>
  <a r="1">
    <v>17.38</v>
  </a>
  <a r="1">
    <v>16.62</v>
  </a>
  <a r="1">
    <v>16.8</v>
  </a>
  <a r="1">
    <v>16.84</v>
  </a>
  <a r="1">
    <v>16.48</v>
  </a>
  <a r="1">
    <v>17.594999999999999</v>
  </a>
  <a r="1">
    <v>17.149999999999999</v>
  </a>
  <a r="1">
    <v>16.55</v>
  </a>
  <a r="1">
    <v>16.68</v>
  </a>
  <a r="1">
    <v>15.98</v>
  </a>
  <a r="1">
    <v>16.600000000000001</v>
  </a>
  <a r="1">
    <v>16.07</v>
  </a>
  <a r="1">
    <v>16.059999999999999</v>
  </a>
  <a r="1">
    <v>15.8</v>
  </a>
  <a r="1">
    <v>16.010000000000002</v>
  </a>
  <a r="1">
    <v>16.16</v>
  </a>
  <a r="1">
    <v>16.440000000000001</v>
  </a>
  <a r="1">
    <v>16.73</v>
  </a>
  <a r="1">
    <v>15.91</v>
  </a>
  <a r="1">
    <v>15.12</v>
  </a>
  <a r="1">
    <v>15.99</v>
  </a>
  <a r="1">
    <v>15.97</v>
  </a>
  <a r="1">
    <v>15.74</v>
  </a>
  <a r="1">
    <v>15.84</v>
  </a>
  <a r="1">
    <v>15.33</v>
  </a>
  <a r="1">
    <v>15.64</v>
  </a>
  <a r="1">
    <v>15.59</v>
  </a>
  <a r="1">
    <v>15.73</v>
  </a>
  <a r="1">
    <v>15.86</v>
  </a>
  <a r="1">
    <v>15.03</v>
  </a>
  <a r="1">
    <v>15.63</v>
  </a>
  <a r="1">
    <v>15.09</v>
  </a>
  <a r="1">
    <v>15.04</v>
  </a>
  <a r="1">
    <v>15.24</v>
  </a>
  <a r="1">
    <v>15.2</v>
  </a>
  <a r="1">
    <v>15.61</v>
  </a>
  <a r="1">
    <v>16.47</v>
  </a>
  <a r="1">
    <v>15.95</v>
  </a>
  <a r="1">
    <v>14.96</v>
  </a>
  <a r="1">
    <v>15.82</v>
  </a>
  <a r="1">
    <v>15.49</v>
  </a>
  <a r="1">
    <v>15.35</v>
  </a>
  <a r="1">
    <v>16.03</v>
  </a>
  <a r="1">
    <v>15.57</v>
  </a>
  <a r="1">
    <v>15.29</v>
  </a>
  <a r="1">
    <v>15.28</v>
  </a>
  <a r="1">
    <v>17.309999999999999</v>
  </a>
  <a r="1">
    <v>20.87</v>
  </a>
  <a r="1">
    <v>19.739999999999998</v>
  </a>
  <a r="1">
    <v>21.87</v>
  </a>
  <a r="1">
    <v>19.920000000000002</v>
  </a>
  <a r="1">
    <v>20.51</v>
  </a>
  <a r="1">
    <v>21.35</v>
  </a>
  <a r="1">
    <v>21.29</v>
  </a>
  <a r="1">
    <v>21.4</v>
  </a>
  <a r="1">
    <v>21.64</v>
  </a>
  <a r="1">
    <v>17.96</v>
  </a>
  <a r="1">
    <v>18.95</v>
  </a>
  <a r="1">
    <v>17.98</v>
  </a>
  <a r="1">
    <v>17.82</v>
  </a>
  <a r="1">
    <v>17.78</v>
  </a>
  <a r="1">
    <v>18.48</v>
  </a>
  <a r="1">
    <v>17.010000000000002</v>
  </a>
  <a r="1">
    <v>16.809999999999999</v>
  </a>
  <a r="1">
    <v>0.4743</v>
  </a>
  <a r="1">
    <v>0.43</v>
  </a>
  <a r="1">
    <v>0.47</v>
  </a>
  <a r="1">
    <v>0.44840000000000002</v>
  </a>
  <a r="1">
    <v>0.46949999999999997</v>
  </a>
  <a r="1">
    <v>0.45400000000000001</v>
  </a>
  <a r="1">
    <v>0.43690000000000001</v>
  </a>
  <a r="1">
    <v>0.42070000000000002</v>
  </a>
  <a r="1">
    <v>0.44219999999999998</v>
  </a>
  <a r="1">
    <v>0.42480000000000001</v>
  </a>
  <a r="1">
    <v>0.42909999999999998</v>
  </a>
  <a r="1">
    <v>0.4229</v>
  </a>
  <a r="1">
    <v>0.41</v>
  </a>
  <a r="1">
    <v>0.38</v>
  </a>
  <a r="1">
    <v>0.4047</v>
  </a>
  <a r="1">
    <v>0.4032</v>
  </a>
  <a r="1">
    <v>0.40100000000000002</v>
  </a>
  <a r="1">
    <v>0.39</v>
  </a>
  <a r="1">
    <v>0.3972</v>
  </a>
  <a r="1">
    <v>0.4</v>
  </a>
  <a r="1">
    <v>0.44</v>
  </a>
  <a r="1">
    <v>0.44190000000000002</v>
  </a>
  <a r="1">
    <v>0.47020000000000001</v>
  </a>
  <a r="1">
    <v>0.47489999999999999</v>
  </a>
  <a r="1">
    <v>0.48</v>
  </a>
  <a r="1">
    <v>0.43180000000000002</v>
  </a>
  <a r="1">
    <v>0.45</v>
  </a>
  <a r="1">
    <v>0.43099999999999999</v>
  </a>
  <a r="1">
    <v>0.42580000000000001</v>
  </a>
  <a r="1">
    <v>0.42499999999999999</v>
  </a>
  <a r="1">
    <v>0.43009999999999998</v>
  </a>
  <a r="1">
    <v>0.45860000000000001</v>
  </a>
  <a r="1">
    <v>0.49</v>
  </a>
  <a r="1">
    <v>0.50309999999999999</v>
  </a>
  <a r="1">
    <v>0.46</v>
  </a>
  <a r="1">
    <v>0.43330000000000002</v>
  </a>
  <a r="1">
    <v>0.41839999999999999</v>
  </a>
  <a r="1">
    <v>0.42</v>
  </a>
  <a r="1">
    <v>0.40410000000000001</v>
  </a>
  <a r="1">
    <v>0.44390000000000002</v>
  </a>
  <a r="1">
    <v>0.43780000000000002</v>
  </a>
  <a r="1">
    <v>0.4415</v>
  </a>
  <a r="1">
    <v>0.46010000000000001</v>
  </a>
  <a r="1">
    <v>0.46500000000000002</v>
  </a>
  <a r="1">
    <v>0.42370000000000002</v>
  </a>
  <a r="1">
    <v>0.32</v>
  </a>
  <a r="1">
    <v>0.35</v>
  </a>
  <a r="1">
    <v>0.33139999999999997</v>
  </a>
  <a r="1">
    <v>0.32700000000000001</v>
  </a>
  <a r="1">
    <v>0.42199999999999999</v>
  </a>
  <a r="1">
    <v>0.34</v>
  </a>
  <a r="1">
    <v>0.36470000000000002</v>
  </a>
  <a r="1">
    <v>0.32300000000000001</v>
  </a>
  <a r="1">
    <v>0.36</v>
  </a>
  <a r="1">
    <v>0.371</v>
  </a>
  <a r="1">
    <v>0.42130000000000001</v>
  </a>
  <a r="1">
    <v>0.47989999999999999</v>
  </a>
  <a r="1">
    <v>0.4763</v>
  </a>
  <a r="1">
    <v>0.61060000000000003</v>
  </a>
  <a r="1">
    <v>0.5</v>
  </a>
  <a r="1">
    <v>0.58079999999999998</v>
  </a>
  <a r="1">
    <v>0.51249999999999996</v>
  </a>
  <a r="1">
    <v>0.55000000000000004</v>
  </a>
  <a r="1">
    <v>0.63360000000000005</v>
  </a>
  <a r="1">
    <v>0.55500000000000005</v>
  </a>
  <a r="1">
    <v>0.56289999999999996</v>
  </a>
  <a r="1">
    <v>0.57269999999999999</v>
  </a>
  <a r="1">
    <v>0.57999999999999996</v>
  </a>
  <a r="1">
    <v>0.60199999999999998</v>
  </a>
  <a r="1">
    <v>0.56999999999999995</v>
  </a>
  <a r="1">
    <v>0.62</v>
  </a>
</arrayData>
</file>

<file path=xl/richData/rdrichvalue.xml><?xml version="1.0" encoding="utf-8"?>
<rvData xmlns="http://schemas.microsoft.com/office/spreadsheetml/2017/richdata" count="864">
  <rv s="0">
    <fb>17.09</fb>
    <v>0</v>
  </rv>
  <rv s="0">
    <fb>18.350000000000001</fb>
    <v>0</v>
  </rv>
  <rv s="0">
    <fb>206.27</fb>
    <v>0</v>
  </rv>
  <rv s="0">
    <fb>376.58</fb>
    <v>0</v>
  </rv>
  <rv s="0">
    <fb>0.4743</fb>
    <v>0</v>
  </rv>
  <rv s="0">
    <fb>18.2</fb>
    <v>0</v>
  </rv>
  <rv s="0">
    <fb>18.440000000000001</fb>
    <v>0</v>
  </rv>
  <rv s="0">
    <fb>207.01</fb>
    <v>0</v>
  </rv>
  <rv s="0">
    <fb>370.58</fb>
    <v>0</v>
  </rv>
  <rv s="0">
    <fb>0.43</fb>
    <v>0</v>
  </rv>
  <rv s="0">
    <fb>18.52</fb>
    <v>0</v>
  </rv>
  <rv s="0">
    <fb>17.899999999999999</fb>
    <v>0</v>
  </rv>
  <rv s="0">
    <fb>206.67</fb>
    <v>0</v>
  </rv>
  <rv s="0">
    <fb>366.41</fb>
    <v>0</v>
  </rv>
  <rv s="0">
    <fb>0.47</fb>
    <v>0</v>
  </rv>
  <rv s="0">
    <fb>18.8</fb>
    <v>0</v>
  </rv>
  <rv s="0">
    <fb>18.07</fb>
    <v>0</v>
  </rv>
  <rv s="0">
    <fb>203.82</fb>
    <v>0</v>
  </rv>
  <rv s="0">
    <fb>368.02</fb>
    <v>0</v>
  </rv>
  <rv s="0">
    <fb>0.44840000000000002</fb>
    <v>0</v>
  </rv>
  <rv s="0">
    <fb>19.309999999999999</fb>
    <v>0</v>
  </rv>
  <rv s="0">
    <fb>18.25</fb>
    <v>0</v>
  </rv>
  <rv s="0">
    <fb>208.01</fb>
    <v>0</v>
  </rv>
  <rv s="0">
    <fb>364.38</fb>
    <v>0</v>
  </rv>
  <rv s="0">
    <fb>0.46949999999999997</fb>
    <v>0</v>
  </rv>
  <rv s="0">
    <fb>19.54</fb>
    <v>0</v>
  </rv>
  <rv s="0">
    <fb>18.11</fb>
    <v>0</v>
  </rv>
  <rv s="0">
    <fb>366.81</fb>
    <v>0</v>
  </rv>
  <rv s="0">
    <fb>0.45400000000000001</fb>
    <v>0</v>
  </rv>
  <rv s="0">
    <fb>17.670000000000002</fb>
    <v>0</v>
  </rv>
  <rv s="0">
    <fb>208.02</fb>
    <v>0</v>
  </rv>
  <rv s="0">
    <fb>361.8</fb>
    <v>0</v>
  </rv>
  <rv s="0">
    <fb>0.43690000000000001</fb>
    <v>0</v>
  </rv>
  <rv s="0">
    <fb>20.190000000000001</fb>
    <v>0</v>
  </rv>
  <rv s="0">
    <fb>18.55</fb>
    <v>0</v>
  </rv>
  <rv s="0">
    <fb>211.56</fb>
    <v>0</v>
  </rv>
  <rv s="0">
    <fb>361.08</fb>
    <v>0</v>
  </rv>
  <rv s="0">
    <fb>0.42070000000000002</fb>
    <v>0</v>
  </rv>
  <rv s="0">
    <fb>19.98</fb>
    <v>0</v>
  </rv>
  <rv s="0">
    <fb>18.559999999999999</fb>
    <v>0</v>
  </rv>
  <rv s="0">
    <fb>214.54</fb>
    <v>0</v>
  </rv>
  <rv s="0">
    <fb>372.4</fb>
    <v>0</v>
  </rv>
  <rv s="0">
    <fb>0.44219999999999998</fb>
    <v>0</v>
  </rv>
  <rv s="0">
    <fb>19.59</fb>
    <v>0</v>
  </rv>
  <rv s="0">
    <fb>18.86</fb>
    <v>0</v>
  </rv>
  <rv s="0">
    <fb>214.89</fb>
    <v>0</v>
  </rv>
  <rv s="0">
    <fb>373.39</fb>
    <v>0</v>
  </rv>
  <rv s="0">
    <fb>0.42480000000000001</fb>
    <v>0</v>
  </rv>
  <rv s="0">
    <fb>19.38</fb>
    <v>0</v>
  </rv>
  <rv s="0">
    <fb>18.73</fb>
    <v>0</v>
  </rv>
  <rv s="0">
    <fb>210.85</fb>
    <v>0</v>
  </rv>
  <rv s="0">
    <fb>375.62</fb>
    <v>0</v>
  </rv>
  <rv s="0">
    <fb>0.42909999999999998</fb>
    <v>0</v>
  </rv>
  <rv s="0">
    <fb>19.100000000000001</fb>
    <v>0</v>
  </rv>
  <rv s="0">
    <fb>17.91</fb>
    <v>0</v>
  </rv>
  <rv s="0">
    <fb>208.93</fb>
    <v>0</v>
  </rv>
  <rv s="0">
    <fb>368.97</fb>
    <v>0</v>
  </rv>
  <rv s="0">
    <fb>0.4229</fb>
    <v>0</v>
  </rv>
  <rv s="0">
    <fb>18.28</fb>
    <v>0</v>
  </rv>
  <rv s="0">
    <fb>17.399999999999999</fb>
    <v>0</v>
  </rv>
  <rv s="0">
    <fb>207.19</fb>
    <v>0</v>
  </rv>
  <rv s="0">
    <fb>363.96</fb>
    <v>0</v>
  </rv>
  <rv s="0">
    <fb>0.41</fb>
    <v>0</v>
  </rv>
  <rv s="0">
    <fb>17.489999999999998</fb>
    <v>0</v>
  </rv>
  <rv s="0">
    <fb>208.84</fb>
    <v>0</v>
  </rv>
  <rv s="0">
    <fb>358.23500000000001</fb>
    <v>0</v>
  </rv>
  <rv s="0">
    <fb>18.420000000000002</fb>
    <v>0</v>
  </rv>
  <rv s="0">
    <fb>17.64</fb>
    <v>0</v>
  </rv>
  <rv s="0">
    <fb>212.07</fb>
    <v>0</v>
  </rv>
  <rv s="0">
    <fb>358.17</fb>
    <v>0</v>
  </rv>
  <rv s="0">
    <fb>0.38</fb>
    <v>0</v>
  </rv>
  <rv s="0">
    <fb>18.059999999999999</fb>
    <v>0</v>
  </rv>
  <rv s="0">
    <fb>17.190000000000001</fb>
    <v>0</v>
  </rv>
  <rv s="0">
    <fb>210.35</fb>
    <v>0</v>
  </rv>
  <rv s="0">
    <fb>349.20499999999998</fb>
    <v>0</v>
  </rv>
  <rv s="0">
    <fb>0.4047</fb>
    <v>0</v>
  </rv>
  <rv s="0">
    <fb>19.27</fb>
    <v>0</v>
  </rv>
  <rv s="0">
    <fb>17.559999999999999</fb>
    <v>0</v>
  </rv>
  <rv s="0">
    <fb>214.27</fb>
    <v>0</v>
  </rv>
  <rv s="0">
    <fb>368.55</fb>
    <v>0</v>
  </rv>
  <rv s="0">
    <fb>0.4032</fb>
    <v>0</v>
  </rv>
  <rv s="0">
    <fb>19.760000000000002</fb>
    <v>0</v>
  </rv>
  <rv s="0">
    <fb>17.04</fb>
    <v>0</v>
  </rv>
  <rv s="0">
    <fb>217.32</fb>
    <v>0</v>
  </rv>
  <rv s="0">
    <fb>364.01</fb>
    <v>0</v>
  </rv>
  <rv s="0">
    <fb>17.54</fb>
    <v>0</v>
  </rv>
  <rv s="0">
    <fb>223.54</fb>
    <v>0</v>
  </rv>
  <rv s="0">
    <fb>375.13</fb>
    <v>0</v>
  </rv>
  <rv s="0">
    <fb>0.40100000000000002</fb>
    <v>0</v>
  </rv>
  <rv s="0">
    <fb>19.510000000000002</fb>
    <v>0</v>
  </rv>
  <rv s="0">
    <fb>17.38</fb>
    <v>0</v>
  </rv>
  <rv s="0">
    <fb>217.99</fb>
    <v>0</v>
  </rv>
  <rv s="0">
    <fb>368.99</fb>
    <v>0</v>
  </rv>
  <rv s="0">
    <fb>18.23</fb>
    <v>0</v>
  </rv>
  <rv s="0">
    <fb>16.62</fb>
    <v>0</v>
  </rv>
  <rv s="0">
    <fb>216.88</fb>
    <v>0</v>
  </rv>
  <rv s="0">
    <fb>368.03</fb>
    <v>0</v>
  </rv>
  <rv s="0">
    <fb>0.39</fb>
    <v>0</v>
  </rv>
  <rv s="0">
    <fb>17.850000000000001</fb>
    <v>0</v>
  </rv>
  <rv s="0">
    <fb>16.8</fb>
    <v>0</v>
  </rv>
  <rv s="0">
    <fb>216.47</fb>
    <v>0</v>
  </rv>
  <rv s="0">
    <fb>365.12</fb>
    <v>0</v>
  </rv>
  <rv s="0">
    <fb>0.3972</fb>
    <v>0</v>
  </rv>
  <rv s="0">
    <fb>16.84</fb>
    <v>0</v>
  </rv>
  <rv s="0">
    <fb>219.58</fb>
    <v>0</v>
  </rv>
  <rv s="0">
    <fb>375.89</fb>
    <v>0</v>
  </rv>
  <rv s="0">
    <fb>18.72</fb>
    <v>0</v>
  </rv>
  <rv s="0">
    <fb>16.48</fb>
    <v>0</v>
  </rv>
  <rv s="0">
    <fb>220.83</fb>
    <v>0</v>
  </rv>
  <rv s="0">
    <fb>378.79</fb>
    <v>0</v>
  </rv>
  <rv s="0">
    <fb>0.4</fb>
    <v>0</v>
  </rv>
  <rv s="0">
    <fb>19.170000000000002</fb>
    <v>0</v>
  </rv>
  <rv s="0">
    <fb>228.11</fb>
    <v>0</v>
  </rv>
  <rv s="0">
    <fb>381.62</fb>
    <v>0</v>
  </rv>
  <rv s="0">
    <fb>0.44</fb>
    <v>0</v>
  </rv>
  <rv s="0">
    <fb>20</fb>
    <v>0</v>
  </rv>
  <rv s="0">
    <fb>229.42</fb>
    <v>0</v>
  </rv>
  <rv s="0">
    <fb>383.07</fb>
    <v>0</v>
  </rv>
  <rv s="0">
    <fb>0.44190000000000002</fb>
    <v>0</v>
  </rv>
  <rv s="0">
    <fb>17.594999999999999</fb>
    <v>0</v>
  </rv>
  <rv s="0">
    <fb>227.31</fb>
    <v>0</v>
  </rv>
  <rv s="0">
    <fb>379.87</fb>
    <v>0</v>
  </rv>
  <rv s="0">
    <fb>0.47020000000000001</fb>
    <v>0</v>
  </rv>
  <rv s="0">
    <fb>20.58</fb>
    <v>0</v>
  </rv>
  <rv s="0">
    <fb>17.149999999999999</fb>
    <v>0</v>
  </rv>
  <rv s="0">
    <fb>230.5</fb>
    <v>0</v>
  </rv>
  <rv s="0">
    <fb>386.44</fb>
    <v>0</v>
  </rv>
  <rv s="0">
    <fb>0.47489999999999999</fb>
    <v>0</v>
  </rv>
  <rv s="0">
    <fb>20.56</fb>
    <v>0</v>
  </rv>
  <rv s="0">
    <fb>16.55</fb>
    <v>0</v>
  </rv>
  <rv s="0">
    <fb>230.28</fb>
    <v>0</v>
  </rv>
  <rv s="0">
    <fb>390.14</fb>
    <v>0</v>
  </rv>
  <rv s="0">
    <fb>0.48</fb>
    <v>0</v>
  </rv>
  <rv s="0">
    <fb>20.97</fb>
    <v>0</v>
  </rv>
  <rv s="0">
    <fb>16.68</fb>
    <v>0</v>
  </rv>
  <rv s="0">
    <fb>236.01</fb>
    <v>0</v>
  </rv>
  <rv s="0">
    <fb>383.9</fb>
    <v>0</v>
  </rv>
  <rv s="0">
    <fb>0.43180000000000002</fb>
    <v>0</v>
  </rv>
  <rv s="0">
    <fb>20.059999999999999</fb>
    <v>0</v>
  </rv>
  <rv s="0">
    <fb>15.98</fb>
    <v>0</v>
  </rv>
  <rv s="0">
    <fb>255.02</fb>
    <v>0</v>
  </rv>
  <rv s="0">
    <fb>371.46499999999997</fb>
    <v>0</v>
  </rv>
  <rv s="0">
    <fb>0.45</fb>
    <v>0</v>
  </rv>
  <rv s="0">
    <fb>20.89</fb>
    <v>0</v>
  </rv>
  <rv s="0">
    <fb>16.600000000000001</fb>
    <v>0</v>
  </rv>
  <rv s="0">
    <fb>264.29000000000002</fb>
    <v>0</v>
  </rv>
  <rv s="0">
    <fb>377</fb>
    <v>0</v>
  </rv>
  <rv s="0">
    <fb>0.43099999999999999</fb>
    <v>0</v>
  </rv>
  <rv s="0">
    <fb>20.66</fb>
    <v>0</v>
  </rv>
  <rv s="0">
    <fb>16.07</fb>
    <v>0</v>
  </rv>
  <rv s="0">
    <fb>263.11</fb>
    <v>0</v>
  </rv>
  <rv s="0">
    <fb>377.71</fb>
    <v>0</v>
  </rv>
  <rv s="0">
    <fb>0.42580000000000001</fb>
    <v>0</v>
  </rv>
  <rv s="0">
    <fb>18.34</fb>
    <v>0</v>
  </rv>
  <rv s="0">
    <fb>16.059999999999999</fb>
    <v>0</v>
  </rv>
  <rv s="0">
    <fb>265.08999999999997</fb>
    <v>0</v>
  </rv>
  <rv s="0">
    <fb>381.11</fb>
    <v>0</v>
  </rv>
  <rv s="0">
    <fb>0.42499999999999999</fb>
    <v>0</v>
  </rv>
  <rv s="0">
    <fb>19.649999999999999</fb>
    <v>0</v>
  </rv>
  <rv s="0">
    <fb>15.8</fb>
    <v>0</v>
  </rv>
  <rv s="0">
    <fb>262.58999999999997</fb>
    <v>0</v>
  </rv>
  <rv s="0">
    <fb>379.93</fb>
    <v>0</v>
  </rv>
  <rv s="0">
    <fb>0.43009999999999998</fb>
    <v>0</v>
  </rv>
  <rv s="0">
    <fb>16.010000000000002</fb>
    <v>0</v>
  </rv>
  <rv s="0">
    <fb>269.56</fb>
    <v>0</v>
  </rv>
  <rv s="0">
    <fb>388.05</fb>
    <v>0</v>
  </rv>
  <rv s="0">
    <fb>0.45860000000000001</fb>
    <v>0</v>
  </rv>
  <rv s="0">
    <fb>21.46</fb>
    <v>0</v>
  </rv>
  <rv s="0">
    <fb>16.16</fb>
    <v>0</v>
  </rv>
  <rv s="0">
    <fb>264.02999999999997</fb>
    <v>0</v>
  </rv>
  <rv s="0">
    <fb>395.59</fb>
    <v>0</v>
  </rv>
  <rv s="0">
    <fb>22.2</fb>
    <v>0</v>
  </rv>
  <rv s="0">
    <fb>16.440000000000001</fb>
    <v>0</v>
  </rv>
  <rv s="0">
    <fb>257.38</fb>
    <v>0</v>
  </rv>
  <rv s="0">
    <fb>396.66</fb>
    <v>0</v>
  </rv>
  <rv s="0">
    <fb>0.49</fb>
    <v>0</v>
  </rv>
  <rv s="0">
    <fb>21.84</fb>
    <v>0</v>
  </rv>
  <rv s="0">
    <fb>16.73</fb>
    <v>0</v>
  </rv>
  <rv s="0">
    <fb>256.8</fb>
    <v>0</v>
  </rv>
  <rv s="0">
    <fb>401.15</fb>
    <v>0</v>
  </rv>
  <rv s="0">
    <fb>0.50309999999999999</fb>
    <v>0</v>
  </rv>
  <rv s="0">
    <fb>15.91</fb>
    <v>0</v>
  </rv>
  <rv s="0">
    <fb>259.89</fb>
    <v>0</v>
  </rv>
  <rv s="0">
    <fb>396.78</fb>
    <v>0</v>
  </rv>
  <rv s="0">
    <fb>20.28</fb>
    <v>0</v>
  </rv>
  <rv s="0">
    <fb>15.12</fb>
    <v>0</v>
  </rv>
  <rv s="0">
    <fb>260.35000000000002</fb>
    <v>0</v>
  </rv>
  <rv s="0">
    <fb>390.46</fb>
    <v>0</v>
  </rv>
  <rv s="0">
    <fb>0.46</fb>
    <v>0</v>
  </rv>
  <rv s="0">
    <fb>21.14</fb>
    <v>0</v>
  </rv>
  <rv s="0">
    <fb>15.99</fb>
    <v>0</v>
  </rv>
  <rv s="0">
    <fb>264.85000000000002</fb>
    <v>0</v>
  </rv>
  <rv s="0">
    <fb>397.74</fb>
    <v>0</v>
  </rv>
  <rv s="0">
    <fb>0.43330000000000002</fb>
    <v>0</v>
  </rv>
  <rv s="0">
    <fb>20.2</fb>
    <v>0</v>
  </rv>
  <rv s="0">
    <fb>15.97</fb>
    <v>0</v>
  </rv>
  <rv s="0">
    <fb>265.05</fb>
    <v>0</v>
  </rv>
  <rv s="0">
    <fb>394.64</fb>
    <v>0</v>
  </rv>
  <rv s="0">
    <fb>0.41839999999999999</fb>
    <v>0</v>
  </rv>
  <rv s="0">
    <fb>20.38</fb>
    <v>0</v>
  </rv>
  <rv s="0">
    <fb>15.74</fb>
    <v>0</v>
  </rv>
  <rv s="0">
    <fb>266.64999999999998</fb>
    <v>0</v>
  </rv>
  <rv s="0">
    <fb>396.63</fb>
    <v>0</v>
  </rv>
  <rv s="0">
    <fb>0.42</fb>
    <v>0</v>
  </rv>
  <rv s="0">
    <fb>20.95</fb>
    <v>0</v>
  </rv>
  <rv s="0">
    <fb>15.84</fb>
    <v>0</v>
  </rv>
  <rv s="0">
    <fb>270.43</fb>
    <v>0</v>
  </rv>
  <rv s="0">
    <fb>399.55</fb>
    <v>0</v>
  </rv>
  <rv s="0">
    <fb>0.40410000000000001</fb>
    <v>0</v>
  </rv>
  <rv s="0">
    <fb>21.48</fb>
    <v>0</v>
  </rv>
  <rv s="0">
    <fb>15.33</fb>
    <v>0</v>
  </rv>
  <rv s="0">
    <fb>267.58999999999997</fb>
    <v>0</v>
  </rv>
  <rv s="0">
    <fb>401.83</fb>
    <v>0</v>
  </rv>
  <rv s="0">
    <fb>0.44390000000000002</fb>
    <v>0</v>
  </rv>
  <rv s="0">
    <fb>21.7</fb>
    <v>0</v>
  </rv>
  <rv s="0">
    <fb>15.64</fb>
    <v>0</v>
  </rv>
  <rv s="0">
    <fb>267.41000000000003</fb>
    <v>0</v>
  </rv>
  <rv s="0">
    <fb>399.09</fb>
    <v>0</v>
  </rv>
  <rv s="0">
    <fb>0.43780000000000002</fb>
    <v>0</v>
  </rv>
  <rv s="0">
    <fb>21.45</fb>
    <v>0</v>
  </rv>
  <rv s="0">
    <fb>15.59</fb>
    <v>0</v>
  </rv>
  <rv s="0">
    <fb>270.5</fb>
    <v>0</v>
  </rv>
  <rv s="0">
    <fb>396.05</fb>
    <v>0</v>
  </rv>
  <rv s="0">
    <fb>0.4415</fb>
    <v>0</v>
  </rv>
  <rv s="0">
    <fb>22.9</fb>
    <v>0</v>
  </rv>
  <rv s="0">
    <fb>15.73</fb>
    <v>0</v>
  </rv>
  <rv s="0">
    <fb>272.33</fb>
    <v>0</v>
  </rv>
  <rv s="0">
    <fb>395.49</fb>
    <v>0</v>
  </rv>
  <rv s="0">
    <fb>23.35</fb>
    <v>0</v>
  </rv>
  <rv s="0">
    <fb>15.86</fb>
    <v>0</v>
  </rv>
  <rv s="0">
    <fb>279.89</fb>
    <v>0</v>
  </rv>
  <rv s="0">
    <fb>408.77</fb>
    <v>0</v>
  </rv>
  <rv s="0">
    <fb>0.46010000000000001</fb>
    <v>0</v>
  </rv>
  <rv s="0">
    <fb>23.36</fb>
    <v>0</v>
  </rv>
  <rv s="0">
    <fb>15.03</fb>
    <v>0</v>
  </rv>
  <rv s="0">
    <fb>273.91000000000003</fb>
    <v>0</v>
  </rv>
  <rv s="0">
    <fb>402.25</fb>
    <v>0</v>
  </rv>
  <rv s="0">
    <fb>25.52</fb>
    <v>0</v>
  </rv>
  <rv s="0">
    <fb>15.63</fb>
    <v>0</v>
  </rv>
  <rv s="0">
    <fb>271.39999999999998</fb>
    <v>0</v>
  </rv>
  <rv s="0">
    <fb>403.95</fb>
    <v>0</v>
  </rv>
  <rv s="0">
    <fb>23.99</fb>
    <v>0</v>
  </rv>
  <rv s="0">
    <fb>15.09</fb>
    <v>0</v>
  </rv>
  <rv s="0">
    <fb>275</fb>
    <v>0</v>
  </rv>
  <rv s="0">
    <fb>399.42</fb>
    <v>0</v>
  </rv>
  <rv s="0">
    <fb>0.46500000000000002</fb>
    <v>0</v>
  </rv>
  <rv s="0">
    <fb>24.08</fb>
    <v>0</v>
  </rv>
  <rv s="0">
    <fb>15.04</fb>
    <v>0</v>
  </rv>
  <rv s="0">
    <fb>275.89999999999998</fb>
    <v>0</v>
  </rv>
  <rv s="0">
    <fb>392.94</fb>
    <v>0</v>
  </rv>
  <rv s="0">
    <fb>24.49</fb>
    <v>0</v>
  </rv>
  <rv s="0">
    <fb>15.24</fb>
    <v>0</v>
  </rv>
  <rv s="0">
    <fb>276.19</fb>
    <v>0</v>
  </rv>
  <rv s="0">
    <fb>395.14</fb>
    <v>0</v>
  </rv>
  <rv s="0">
    <fb>24.75</fb>
    <v>0</v>
  </rv>
  <rv s="0">
    <fb>15.2</fb>
    <v>0</v>
  </rv>
  <rv s="0">
    <fb>278.14</fb>
    <v>0</v>
  </rv>
  <rv s="0">
    <fb>394.94</fb>
    <v>0</v>
  </rv>
  <rv s="0">
    <fb>23.64</fb>
    <v>0</v>
  </rv>
  <rv s="0">
    <fb>279.31</fb>
    <v>0</v>
  </rv>
  <rv s="0">
    <fb>394.11</fb>
    <v>0</v>
  </rv>
  <rv s="0">
    <fb>24.54</fb>
    <v>0</v>
  </rv>
  <rv s="0">
    <fb>16.03</fb>
    <v>0</v>
  </rv>
  <rv s="0">
    <fb>280.02</fb>
    <v>0</v>
  </rv>
  <rv s="0">
    <fb>410.22</fb>
    <v>0</v>
  </rv>
  <rv s="0">
    <fb>24</fb>
    <v>0</v>
  </rv>
  <rv s="0">
    <fb>15.61</fb>
    <v>0</v>
  </rv>
  <rv s="0">
    <fb>401.61</fb>
    <v>0</v>
  </rv>
  <rv s="0">
    <fb>23.91</fb>
    <v>0</v>
  </rv>
  <rv s="0">
    <fb>15.82</fb>
    <v>0</v>
  </rv>
  <rv s="0">
    <fb>277.10000000000002</fb>
    <v>0</v>
  </rv>
  <rv s="0">
    <fb>394.3</fb>
    <v>0</v>
  </rv>
  <rv s="0">
    <fb>0.42370000000000002</fb>
    <v>0</v>
  </rv>
  <rv s="0">
    <fb>23.71</fb>
    <v>0</v>
  </rv>
  <rv s="0">
    <fb>15.49</fb>
    <v>0</v>
  </rv>
  <rv s="0">
    <fb>274.7</fb>
    <v>0</v>
  </rv>
  <rv s="0">
    <fb>385.18</fb>
    <v>0</v>
  </rv>
  <rv s="0">
    <fb>0.42199999999999999</fb>
    <v>0</v>
  </rv>
  <rv s="0">
    <fb>24.43</fb>
    <v>0</v>
  </rv>
  <rv s="0">
    <fb>15.29</fb>
    <v>0</v>
  </rv>
  <rv s="0">
    <fb>278.39</fb>
    <v>0</v>
  </rv>
  <rv s="0">
    <fb>383.47</fb>
    <v>0</v>
  </rv>
  <rv s="0">
    <fb>0.36</fb>
    <v>0</v>
  </rv>
  <rv s="0">
    <fb>21.83</fb>
    <v>0</v>
  </rv>
  <rv s="0">
    <fb>14.96</fb>
    <v>0</v>
  </rv>
  <rv s="0">
    <fb>272.02999999999997</fb>
    <v>0</v>
  </rv>
  <rv s="0">
    <fb>379.23</fb>
    <v>0</v>
  </rv>
  <rv s="0">
    <fb>0.34</fb>
    <v>0</v>
  </rv>
  <rv s="0">
    <fb>22.35</fb>
    <v>0</v>
  </rv>
  <rv s="0">
    <fb>15.57</fb>
    <v>0</v>
  </rv>
  <rv s="0">
    <fb>273.32</fb>
    <v>0</v>
  </rv>
  <rv s="0">
    <fb>383.25</fb>
    <v>0</v>
  </rv>
  <rv s="0">
    <fb>0.35</fb>
    <v>0</v>
  </rv>
  <rv s="0">
    <fb>23.74</fb>
    <v>0</v>
  </rv>
  <rv s="0">
    <fb>274.45999999999998</fb>
    <v>0</v>
  </rv>
  <rv s="0">
    <fb>383.05</fb>
    <v>0</v>
  </rv>
  <rv s="0">
    <fb>0.33139999999999997</fb>
    <v>0</v>
  </rv>
  <rv s="0">
    <fb>23.96</fb>
    <v>0</v>
  </rv>
  <rv s="0">
    <fb>16.47</fb>
    <v>0</v>
  </rv>
  <rv s="0">
    <fb>277.72000000000003</fb>
    <v>0</v>
  </rv>
  <rv s="0">
    <fb>379.65</fb>
    <v>0</v>
  </rv>
  <rv s="0">
    <fb>0.32700000000000001</fb>
    <v>0</v>
  </rv>
  <rv s="0">
    <fb>21.97</fb>
    <v>0</v>
  </rv>
  <rv s="0">
    <fb>280.08999999999997</fb>
    <v>0</v>
  </rv>
  <rv s="0">
    <fb>382.79</fb>
    <v>0</v>
  </rv>
  <rv s="0">
    <fb>0.32300000000000001</fb>
    <v>0</v>
  </rv>
  <rv s="0">
    <fb>21.78</fb>
    <v>0</v>
  </rv>
  <rv s="0">
    <fb>15.28</fb>
    <v>0</v>
  </rv>
  <rv s="0">
    <fb>273.89</fb>
    <v>0</v>
  </rv>
  <rv s="0">
    <fb>381.33</fb>
    <v>0</v>
  </rv>
  <rv s="0">
    <fb>0.32</fb>
    <v>0</v>
  </rv>
  <rv s="0">
    <fb>22.62</fb>
    <v>0</v>
  </rv>
  <rv s="0">
    <fb>15.35</fb>
    <v>0</v>
  </rv>
  <rv s="0">
    <fb>274.36</fb>
    <v>0</v>
  </rv>
  <rv s="0">
    <fb>379.63</fb>
    <v>0</v>
  </rv>
  <rv s="0">
    <fb>0.36470000000000002</fb>
    <v>0</v>
  </rv>
  <rv s="0">
    <fb>23.78</fb>
    <v>0</v>
  </rv>
  <rv s="0">
    <fb>15.95</fb>
    <v>0</v>
  </rv>
  <rv s="0">
    <fb>274.97000000000003</fb>
    <v>0</v>
  </rv>
  <rv s="0">
    <fb>380.64</fb>
    <v>0</v>
  </rv>
  <rv s="0">
    <fb>0.371</fb>
    <v>0</v>
  </rv>
  <rv s="0">
    <fb>23.73</fb>
    <v>0</v>
  </rv>
  <rv s="0">
    <fb>276.26</fb>
    <v>0</v>
  </rv>
  <rv s="0">
    <fb>384.37</fb>
    <v>0</v>
  </rv>
  <rv s="0">
    <fb>23.21</fb>
    <v>0</v>
  </rv>
  <rv s="0">
    <fb>17.309999999999999</fb>
    <v>0</v>
  </rv>
  <rv s="0">
    <fb>272.47000000000003</fb>
    <v>0</v>
  </rv>
  <rv s="0">
    <fb>383.18</fb>
    <v>0</v>
  </rv>
  <rv s="0">
    <fb>0.42130000000000001</fb>
    <v>0</v>
  </rv>
  <rv s="0">
    <fb>23.14</fb>
    <v>0</v>
  </rv>
  <rv s="0">
    <fb>19.739999999999998</fb>
    <v>0</v>
  </rv>
  <rv s="0">
    <fb>274.11</fb>
    <v>0</v>
  </rv>
  <rv s="0">
    <fb>381.72</fb>
    <v>0</v>
  </rv>
  <rv s="0">
    <fb>22.48</fb>
    <v>0</v>
  </rv>
  <rv s="0">
    <fb>20.87</fb>
    <v>0</v>
  </rv>
  <rv s="0">
    <fb>274.95</fb>
    <v>0</v>
  </rv>
  <rv s="0">
    <fb>382.61</fb>
    <v>0</v>
  </rv>
  <rv s="0">
    <fb>0.47989999999999999</fb>
    <v>0</v>
  </rv>
  <rv s="0">
    <fb>22.34</fb>
    <v>0</v>
  </rv>
  <rv s="0">
    <fb>21.87</fb>
    <v>0</v>
  </rv>
  <rv s="0">
    <fb>275.47000000000003</fb>
    <v>0</v>
  </rv>
  <rv s="0">
    <fb>390.37</fb>
    <v>0</v>
  </rv>
  <rv s="0">
    <fb>0.4763</fb>
    <v>0</v>
  </rv>
  <rv s="0">
    <fb>22.06</fb>
    <v>0</v>
  </rv>
  <rv s="0">
    <fb>20.51</fb>
    <v>0</v>
  </rv>
  <rv s="0">
    <fb>264.95</fb>
    <v>0</v>
  </rv>
  <rv s="0">
    <fb>387.25</fb>
    <v>0</v>
  </rv>
  <rv s="0">
    <fb>0.5</fb>
    <v>0</v>
  </rv>
  <rv s="0">
    <fb>23.2</fb>
    <v>0</v>
  </rv>
  <rv s="0">
    <fb>21.29</fb>
    <v>0</v>
  </rv>
  <rv s="0">
    <fb>265.14999999999998</fb>
    <v>0</v>
  </rv>
  <rv s="0">
    <fb>392.23</fb>
    <v>0</v>
  </rv>
  <rv s="0">
    <fb>26.93</fb>
    <v>0</v>
  </rv>
  <rv s="0">
    <fb>21.64</fb>
    <v>0</v>
  </rv>
  <rv s="0">
    <fb>259.82</fb>
    <v>0</v>
  </rv>
  <rv s="0">
    <fb>396.67</fb>
    <v>0</v>
  </rv>
  <rv s="0">
    <fb>0.51249999999999996</fb>
    <v>0</v>
  </rv>
  <rv s="0">
    <fb>29.78</fb>
    <v>0</v>
  </rv>
  <rv s="0">
    <fb>261.7</fb>
    <v>0</v>
  </rv>
  <rv s="0">
    <fb>393.62</fb>
    <v>0</v>
  </rv>
  <rv s="0">
    <fb>0.63360000000000005</fb>
    <v>0</v>
  </rv>
  <rv s="0">
    <fb>29.95</fb>
    <v>0</v>
  </rv>
  <rv s="0">
    <fb>21.35</fb>
    <v>0</v>
  </rv>
  <rv s="0">
    <fb>261</fb>
    <v>0</v>
  </rv>
  <rv s="0">
    <fb>398.48</fb>
    <v>0</v>
  </rv>
  <rv s="0">
    <fb>0.61060000000000003</fb>
    <v>0</v>
  </rv>
  <rv s="0">
    <fb>27.39</fb>
    <v>0</v>
  </rv>
  <rv s="0">
    <fb>21.4</fb>
    <v>0</v>
  </rv>
  <rv s="0">
    <fb>261.2</fb>
    <v>0</v>
  </rv>
  <rv s="0">
    <fb>399.01</fb>
    <v>0</v>
  </rv>
  <rv s="0">
    <fb>0.58079999999999998</fb>
    <v>0</v>
  </rv>
  <rv s="0">
    <fb>27.45</fb>
    <v>0</v>
  </rv>
  <rv s="0">
    <fb>17.96</fb>
    <v>0</v>
  </rv>
  <rv s="0">
    <fb>261.01</fb>
    <v>0</v>
  </rv>
  <rv s="0">
    <fb>389.36</fb>
    <v>0</v>
  </rv>
  <rv s="0">
    <fb>0.55000000000000004</fb>
    <v>0</v>
  </rv>
  <rv s="0">
    <fb>28.03</fb>
    <v>0</v>
  </rv>
  <rv s="0">
    <fb>19.920000000000002</fb>
    <v>0</v>
  </rv>
  <rv s="0">
    <fb>260.67</fb>
    <v>0</v>
  </rv>
  <rv s="0">
    <fb>390.1</fb>
    <v>0</v>
  </rv>
  <rv s="0">
    <fb>0.55500000000000005</fb>
    <v>0</v>
  </rv>
  <rv s="0">
    <fb>27.68</fb>
    <v>0</v>
  </rv>
  <rv s="0">
    <fb>18.48</fb>
    <v>0</v>
  </rv>
  <rv s="0">
    <fb>261.5</fb>
    <v>0</v>
  </rv>
  <rv s="0">
    <fb>396.72</fb>
    <v>0</v>
  </rv>
  <rv s="0">
    <fb>0.57269999999999999</fb>
    <v>0</v>
  </rv>
  <rv s="0">
    <fb>27.3</fb>
    <v>0</v>
  </rv>
  <rv s="0">
    <fb>17.82</fb>
    <v>0</v>
  </rv>
  <rv s="0">
    <fb>260.10000000000002</fb>
    <v>0</v>
  </rv>
  <rv s="0">
    <fb>398.88</fb>
    <v>0</v>
  </rv>
  <rv s="0">
    <fb>0.56289999999999996</fb>
    <v>0</v>
  </rv>
  <rv s="0">
    <fb>27.74</fb>
    <v>0</v>
  </rv>
  <rv s="0">
    <fb>18.95</fb>
    <v>0</v>
  </rv>
  <rv s="0">
    <fb>260.75</fb>
    <v>0</v>
  </rv>
  <rv s="0">
    <fb>395.95</fb>
    <v>0</v>
  </rv>
  <rv s="0">
    <fb>0.60199999999999998</fb>
    <v>0</v>
  </rv>
  <rv s="0">
    <fb>28.26</fb>
    <v>0</v>
  </rv>
  <rv s="0">
    <fb>17.98</fb>
    <v>0</v>
  </rv>
  <rv s="0">
    <fb>266</fb>
    <v>0</v>
  </rv>
  <rv s="0">
    <fb>403.13</fb>
    <v>0</v>
  </rv>
  <rv s="0">
    <fb>0.57999999999999996</fb>
    <v>0</v>
  </rv>
  <rv s="0">
    <fb>27.22</fb>
    <v>0</v>
  </rv>
  <rv s="0">
    <fb>17.78</fb>
    <v>0</v>
  </rv>
  <rv s="0">
    <fb>263.5</fb>
    <v>0</v>
  </rv>
  <rv s="0">
    <fb>403.65499999999997</fb>
    <v>0</v>
  </rv>
  <rv s="0">
    <fb>0.56999999999999995</fb>
    <v>0</v>
  </rv>
  <rv s="0">
    <fb>17.010000000000002</fb>
    <v>0</v>
  </rv>
  <rv s="0">
    <fb>259.97000000000003</fb>
    <v>0</v>
  </rv>
  <rv s="0">
    <fb>402.8</fb>
    <v>0</v>
  </rv>
  <rv s="0">
    <fb>0.62</fb>
    <v>0</v>
  </rv>
  <rv s="0">
    <fb>27</fb>
    <v>0</v>
  </rv>
  <rv s="0">
    <fb>16.809999999999999</fb>
    <v>0</v>
  </rv>
  <rv s="0">
    <fb>259.62</fb>
    <v>0</v>
  </rv>
  <rv s="0">
    <fb>401.13</fb>
    <v>0</v>
  </rv>
  <rv s="1">
    <v>2</v>
    <v>11</v>
  </rv>
  <rv s="2">
    <v>2</v>
    <v>1</v>
  </rv>
  <rv s="3">
    <v>1</v>
    <v>UTHR</v>
    <v>Daily</v>
    <v>44826</v>
    <v>44826</v>
    <v>0</v>
    <v>1</v>
    <v>637994016000000000,638068976499771936,0</v>
    <v>0</v>
    <v>a254k2</v>
    <v>XNAS:UTHR</v>
    <v>1</v>
  </rv>
  <rv s="3">
    <v>1</v>
    <v>UTHR</v>
    <v>Daily</v>
    <v>44827</v>
    <v>44827</v>
    <v>0</v>
    <v>1</v>
    <v>637994880000000000,638068976499771936,0</v>
    <v>0</v>
    <v>a254k2</v>
    <v>XNAS:UTHR</v>
    <v>2</v>
  </rv>
  <rv s="3">
    <v>1</v>
    <v>UTHR</v>
    <v>Daily</v>
    <v>44830</v>
    <v>44830</v>
    <v>0</v>
    <v>1</v>
    <v>637997472000000000,638068976499752020,0</v>
    <v>0</v>
    <v>a254k2</v>
    <v>XNAS:UTHR</v>
    <v>3</v>
  </rv>
  <rv s="3">
    <v>1</v>
    <v>UTHR</v>
    <v>Daily</v>
    <v>44831</v>
    <v>44831</v>
    <v>0</v>
    <v>1</v>
    <v>637998336000000000,638068976499752020,0</v>
    <v>0</v>
    <v>a254k2</v>
    <v>XNAS:UTHR</v>
    <v>4</v>
  </rv>
  <rv s="3">
    <v>1</v>
    <v>UTHR</v>
    <v>Daily</v>
    <v>44832</v>
    <v>44832</v>
    <v>0</v>
    <v>1</v>
    <v>637999200000000000,638068976499702241,0</v>
    <v>0</v>
    <v>a254k2</v>
    <v>XNAS:UTHR</v>
    <v>5</v>
  </rv>
  <rv s="3">
    <v>1</v>
    <v>UTHR</v>
    <v>Daily</v>
    <v>44834</v>
    <v>44834</v>
    <v>0</v>
    <v>1</v>
    <v>638000928000000000,638068976499678294,0</v>
    <v>0</v>
    <v>a254k2</v>
    <v>XNAS:UTHR</v>
    <v>6</v>
  </rv>
  <rv s="3">
    <v>1</v>
    <v>UTHR</v>
    <v>Daily</v>
    <v>44837</v>
    <v>44837</v>
    <v>0</v>
    <v>1</v>
    <v>638003520000000000,638068976499678294,0</v>
    <v>0</v>
    <v>a254k2</v>
    <v>XNAS:UTHR</v>
    <v>7</v>
  </rv>
  <rv s="3">
    <v>1</v>
    <v>UTHR</v>
    <v>Daily</v>
    <v>44838</v>
    <v>44838</v>
    <v>0</v>
    <v>1</v>
    <v>638004384000000000,638068976499688250,0</v>
    <v>0</v>
    <v>a254k2</v>
    <v>XNAS:UTHR</v>
    <v>8</v>
  </rv>
  <rv s="3">
    <v>1</v>
    <v>UTHR</v>
    <v>Daily</v>
    <v>44839</v>
    <v>44839</v>
    <v>0</v>
    <v>1</v>
    <v>638005248000000000,638068976499765391,0</v>
    <v>0</v>
    <v>a254k2</v>
    <v>XNAS:UTHR</v>
    <v>9</v>
  </rv>
  <rv s="3">
    <v>1</v>
    <v>UTHR</v>
    <v>Daily</v>
    <v>44840</v>
    <v>44840</v>
    <v>0</v>
    <v>1</v>
    <v>638006112000000000,638068976500737694,0</v>
    <v>0</v>
    <v>a254k2</v>
    <v>XNAS:UTHR</v>
    <v>10</v>
  </rv>
  <rv s="3">
    <v>1</v>
    <v>UTHR</v>
    <v>Daily</v>
    <v>44841</v>
    <v>44841</v>
    <v>0</v>
    <v>1</v>
    <v>638006976000000000,638068976500747651,0</v>
    <v>0</v>
    <v>a254k2</v>
    <v>XNAS:UTHR</v>
    <v>11</v>
  </rv>
  <rv s="3">
    <v>1</v>
    <v>UTHR</v>
    <v>Daily</v>
    <v>44844</v>
    <v>44844</v>
    <v>0</v>
    <v>1</v>
    <v>638009568000000000,638068976530178462,0</v>
    <v>0</v>
    <v>a254k2</v>
    <v>XNAS:UTHR</v>
    <v>12</v>
  </rv>
  <rv s="3">
    <v>1</v>
    <v>UTHR</v>
    <v>Daily</v>
    <v>44845</v>
    <v>44845</v>
    <v>0</v>
    <v>1</v>
    <v>638010432000000000,638068976530178462,0</v>
    <v>0</v>
    <v>a254k2</v>
    <v>XNAS:UTHR</v>
    <v>13</v>
  </rv>
  <rv s="3">
    <v>1</v>
    <v>UTHR</v>
    <v>Daily</v>
    <v>44846</v>
    <v>44846</v>
    <v>0</v>
    <v>1</v>
    <v>638011296000000000,638068976530188418,0</v>
    <v>0</v>
    <v>a254k2</v>
    <v>XNAS:UTHR</v>
    <v>14</v>
  </rv>
  <rv s="3">
    <v>1</v>
    <v>UTHR</v>
    <v>Daily</v>
    <v>44847</v>
    <v>44847</v>
    <v>0</v>
    <v>1</v>
    <v>638012160000000000,638068976530323698,0</v>
    <v>0</v>
    <v>a254k2</v>
    <v>XNAS:UTHR</v>
    <v>15</v>
  </rv>
  <rv s="3">
    <v>1</v>
    <v>UTHR</v>
    <v>Daily</v>
    <v>44848</v>
    <v>44848</v>
    <v>0</v>
    <v>1</v>
    <v>638013024000000000,638068976530323698,0</v>
    <v>0</v>
    <v>a254k2</v>
    <v>XNAS:UTHR</v>
    <v>16</v>
  </rv>
  <rv s="3">
    <v>1</v>
    <v>UTHR</v>
    <v>Daily</v>
    <v>44851</v>
    <v>44851</v>
    <v>0</v>
    <v>1</v>
    <v>638015616000000000,638068976530134520,0</v>
    <v>0</v>
    <v>a254k2</v>
    <v>XNAS:UTHR</v>
    <v>17</v>
  </rv>
  <rv s="3">
    <v>1</v>
    <v>UTHR</v>
    <v>Daily</v>
    <v>44852</v>
    <v>44852</v>
    <v>0</v>
    <v>1</v>
    <v>638016480000000000,638068976530158548,0</v>
    <v>0</v>
    <v>a254k2</v>
    <v>XNAS:UTHR</v>
    <v>18</v>
  </rv>
  <rv s="3">
    <v>1</v>
    <v>UTHR</v>
    <v>Daily</v>
    <v>44853</v>
    <v>44853</v>
    <v>0</v>
    <v>1</v>
    <v>638017344000000000,638068976530158548,0</v>
    <v>0</v>
    <v>a254k2</v>
    <v>XNAS:UTHR</v>
    <v>19</v>
  </rv>
  <rv s="3">
    <v>1</v>
    <v>UTHR</v>
    <v>Daily</v>
    <v>44854</v>
    <v>44854</v>
    <v>0</v>
    <v>1</v>
    <v>638018208000000000,638068976530158548,0</v>
    <v>0</v>
    <v>a254k2</v>
    <v>XNAS:UTHR</v>
    <v>20</v>
  </rv>
  <rv s="3">
    <v>1</v>
    <v>UTHR</v>
    <v>Daily</v>
    <v>44855</v>
    <v>44855</v>
    <v>0</v>
    <v>1</v>
    <v>638019072000000000,638068976530383429,0</v>
    <v>0</v>
    <v>a254k2</v>
    <v>XNAS:UTHR</v>
    <v>21</v>
  </rv>
  <rv s="3">
    <v>1</v>
    <v>UTHR</v>
    <v>Daily</v>
    <v>44858</v>
    <v>44858</v>
    <v>0</v>
    <v>1</v>
    <v>638021664000000000,638068976530383429,0</v>
    <v>0</v>
    <v>a254k2</v>
    <v>XNAS:UTHR</v>
    <v>22</v>
  </rv>
  <rv s="3">
    <v>1</v>
    <v>UTHR</v>
    <v>Daily</v>
    <v>44859</v>
    <v>44859</v>
    <v>0</v>
    <v>1</v>
    <v>638022528000000000,638068976530253997,0</v>
    <v>0</v>
    <v>a254k2</v>
    <v>XNAS:UTHR</v>
    <v>23</v>
  </rv>
  <rv s="3">
    <v>1</v>
    <v>UTHR</v>
    <v>Daily</v>
    <v>44860</v>
    <v>44860</v>
    <v>0</v>
    <v>1</v>
    <v>638023392000000000,638068976530098810,0</v>
    <v>0</v>
    <v>a254k2</v>
    <v>XNAS:UTHR</v>
    <v>24</v>
  </rv>
  <rv s="3">
    <v>1</v>
    <v>UTHR</v>
    <v>Daily</v>
    <v>44861</v>
    <v>44861</v>
    <v>0</v>
    <v>1</v>
    <v>638024256000000000,638068976530098810,0</v>
    <v>0</v>
    <v>a254k2</v>
    <v>XNAS:UTHR</v>
    <v>25</v>
  </rv>
  <rv s="3">
    <v>1</v>
    <v>UTHR</v>
    <v>Daily</v>
    <v>44862</v>
    <v>44862</v>
    <v>0</v>
    <v>1</v>
    <v>638025120000000000,638068976530383429,0</v>
    <v>0</v>
    <v>a254k2</v>
    <v>XNAS:UTHR</v>
    <v>26</v>
  </rv>
  <rv s="3">
    <v>1</v>
    <v>UTHR</v>
    <v>Daily</v>
    <v>44865</v>
    <v>44865</v>
    <v>0</v>
    <v>1</v>
    <v>638027712000000000,638068976530393384,0</v>
    <v>0</v>
    <v>a254k2</v>
    <v>XNAS:UTHR</v>
    <v>27</v>
  </rv>
  <rv s="3">
    <v>1</v>
    <v>UTHR</v>
    <v>Daily</v>
    <v>44866</v>
    <v>44866</v>
    <v>0</v>
    <v>1</v>
    <v>638028576000000000,638068976530268068,0</v>
    <v>0</v>
    <v>a254k2</v>
    <v>XNAS:UTHR</v>
    <v>28</v>
  </rv>
  <rv s="3">
    <v>1</v>
    <v>UTHR</v>
    <v>Daily</v>
    <v>44867</v>
    <v>44867</v>
    <v>0</v>
    <v>1</v>
    <v>638029440000000000,638068976530268068,0</v>
    <v>0</v>
    <v>a254k2</v>
    <v>XNAS:UTHR</v>
    <v>29</v>
  </rv>
  <rv s="3">
    <v>1</v>
    <v>UTHR</v>
    <v>Daily</v>
    <v>44868</v>
    <v>44868</v>
    <v>0</v>
    <v>1</v>
    <v>638030304000000000,638068976530278023,0</v>
    <v>0</v>
    <v>a254k2</v>
    <v>XNAS:UTHR</v>
    <v>30</v>
  </rv>
  <rv s="3">
    <v>1</v>
    <v>UTHR</v>
    <v>Daily</v>
    <v>44869</v>
    <v>44869</v>
    <v>0</v>
    <v>1</v>
    <v>638031168000000000,638068976530248159,0</v>
    <v>0</v>
    <v>a254k2</v>
    <v>XNAS:UTHR</v>
    <v>31</v>
  </rv>
  <rv s="3">
    <v>1</v>
    <v>UTHR</v>
    <v>Daily</v>
    <v>44872</v>
    <v>44872</v>
    <v>0</v>
    <v>1</v>
    <v>638033760000000000,638068976561815368,0</v>
    <v>0</v>
    <v>a254k2</v>
    <v>XNAS:UTHR</v>
    <v>32</v>
  </rv>
  <rv s="3">
    <v>1</v>
    <v>UTHR</v>
    <v>Daily</v>
    <v>44873</v>
    <v>44873</v>
    <v>0</v>
    <v>1</v>
    <v>638034624000000000,638068976561815368,0</v>
    <v>0</v>
    <v>a254k2</v>
    <v>XNAS:UTHR</v>
    <v>33</v>
  </rv>
  <rv s="3">
    <v>1</v>
    <v>UTHR</v>
    <v>Daily</v>
    <v>44874</v>
    <v>44874</v>
    <v>0</v>
    <v>1</v>
    <v>638035488000000000,638068976561805415,0</v>
    <v>0</v>
    <v>a254k2</v>
    <v>XNAS:UTHR</v>
    <v>34</v>
  </rv>
  <rv s="3">
    <v>1</v>
    <v>UTHR</v>
    <v>Daily</v>
    <v>44875</v>
    <v>44875</v>
    <v>0</v>
    <v>1</v>
    <v>638036352000000000,638068976561815368,0</v>
    <v>0</v>
    <v>a254k2</v>
    <v>XNAS:UTHR</v>
    <v>35</v>
  </rv>
  <rv s="3">
    <v>1</v>
    <v>UTHR</v>
    <v>Daily</v>
    <v>44876</v>
    <v>44876</v>
    <v>0</v>
    <v>1</v>
    <v>638037216000000000,638068976561779674,0</v>
    <v>0</v>
    <v>a254k2</v>
    <v>XNAS:UTHR</v>
    <v>36</v>
  </rv>
  <rv s="3">
    <v>1</v>
    <v>UTHR</v>
    <v>Daily</v>
    <v>44879</v>
    <v>44879</v>
    <v>0</v>
    <v>1</v>
    <v>638039808000000000,638068976561779674,0</v>
    <v>0</v>
    <v>a254k2</v>
    <v>XNAS:UTHR</v>
    <v>37</v>
  </rv>
  <rv s="3">
    <v>1</v>
    <v>UTHR</v>
    <v>Daily</v>
    <v>44880</v>
    <v>44880</v>
    <v>0</v>
    <v>1</v>
    <v>638040672000000000,638068976562193703,0</v>
    <v>0</v>
    <v>a254k2</v>
    <v>XNAS:UTHR</v>
    <v>38</v>
  </rv>
  <rv s="3">
    <v>1</v>
    <v>UTHR</v>
    <v>Daily</v>
    <v>44881</v>
    <v>44881</v>
    <v>0</v>
    <v>1</v>
    <v>638041536000000000,638068976562193703,0</v>
    <v>0</v>
    <v>a254k2</v>
    <v>XNAS:UTHR</v>
    <v>39</v>
  </rv>
  <rv s="3">
    <v>1</v>
    <v>UTHR</v>
    <v>Daily</v>
    <v>44882</v>
    <v>44882</v>
    <v>0</v>
    <v>1</v>
    <v>638042400000000000,638068976562223576,0</v>
    <v>0</v>
    <v>a254k2</v>
    <v>XNAS:UTHR</v>
    <v>40</v>
  </rv>
  <rv s="3">
    <v>1</v>
    <v>UTHR</v>
    <v>Daily</v>
    <v>44883</v>
    <v>44883</v>
    <v>0</v>
    <v>1</v>
    <v>638043264000000000,638068976562223576,0</v>
    <v>0</v>
    <v>a254k2</v>
    <v>XNAS:UTHR</v>
    <v>41</v>
  </rv>
  <rv s="3">
    <v>1</v>
    <v>UTHR</v>
    <v>Daily</v>
    <v>44886</v>
    <v>44886</v>
    <v>0</v>
    <v>1</v>
    <v>638045856000000000,638068976561765588,0</v>
    <v>0</v>
    <v>a254k2</v>
    <v>XNAS:UTHR</v>
    <v>42</v>
  </rv>
  <rv s="3">
    <v>1</v>
    <v>UTHR</v>
    <v>Daily</v>
    <v>44887</v>
    <v>44887</v>
    <v>0</v>
    <v>1</v>
    <v>638046720000000000,638068976561765588,0</v>
    <v>0</v>
    <v>a254k2</v>
    <v>XNAS:UTHR</v>
    <v>43</v>
  </rv>
  <rv s="3">
    <v>1</v>
    <v>UTHR</v>
    <v>Daily</v>
    <v>44888</v>
    <v>44888</v>
    <v>0</v>
    <v>1</v>
    <v>638047584000000000,638068976561875097,0</v>
    <v>0</v>
    <v>a254k2</v>
    <v>XNAS:UTHR</v>
    <v>44</v>
  </rv>
  <rv s="3">
    <v>1</v>
    <v>UTHR</v>
    <v>Daily</v>
    <v>44890</v>
    <v>44890</v>
    <v>0</v>
    <v>1</v>
    <v>638049312000000000,638068976561875097,0</v>
    <v>0</v>
    <v>a254k2</v>
    <v>XNAS:UTHR</v>
    <v>45</v>
  </rv>
  <rv s="3">
    <v>1</v>
    <v>UTHR</v>
    <v>Daily</v>
    <v>44893</v>
    <v>44893</v>
    <v>0</v>
    <v>1</v>
    <v>638051904000000000,638068976561875097,0</v>
    <v>0</v>
    <v>a254k2</v>
    <v>XNAS:UTHR</v>
    <v>46</v>
  </rv>
  <rv s="3">
    <v>1</v>
    <v>UTHR</v>
    <v>Daily</v>
    <v>44894</v>
    <v>44894</v>
    <v>0</v>
    <v>1</v>
    <v>638052768000000000,638068976562191520,0</v>
    <v>0</v>
    <v>a254k2</v>
    <v>XNAS:UTHR</v>
    <v>47</v>
  </rv>
  <rv s="3">
    <v>1</v>
    <v>UTHR</v>
    <v>Daily</v>
    <v>44895</v>
    <v>44895</v>
    <v>0</v>
    <v>1</v>
    <v>638053632000000000,638068976562201474,0</v>
    <v>0</v>
    <v>a254k2</v>
    <v>XNAS:UTHR</v>
    <v>48</v>
  </rv>
  <rv s="3">
    <v>1</v>
    <v>UTHR</v>
    <v>Daily</v>
    <v>44896</v>
    <v>44896</v>
    <v>0</v>
    <v>1</v>
    <v>638054496000000000,638068976562167974,0</v>
    <v>0</v>
    <v>a254k2</v>
    <v>XNAS:UTHR</v>
    <v>49</v>
  </rv>
  <rv s="3">
    <v>1</v>
    <v>UTHR</v>
    <v>Daily</v>
    <v>44897</v>
    <v>44897</v>
    <v>0</v>
    <v>1</v>
    <v>638055360000000000,638068976562167974,0</v>
    <v>0</v>
    <v>a254k2</v>
    <v>XNAS:UTHR</v>
    <v>50</v>
  </rv>
  <rv s="3">
    <v>1</v>
    <v>UTHR</v>
    <v>Daily</v>
    <v>44900</v>
    <v>44900</v>
    <v>0</v>
    <v>1</v>
    <v>638057952000000000,638068976562187884,0</v>
    <v>0</v>
    <v>a254k2</v>
    <v>XNAS:UTHR</v>
    <v>51</v>
  </rv>
  <rv s="3">
    <v>1</v>
    <v>UTHR</v>
    <v>Daily</v>
    <v>44901</v>
    <v>44901</v>
    <v>0</v>
    <v>1</v>
    <v>638058816000000000,638068976590158838,0</v>
    <v>0</v>
    <v>a254k2</v>
    <v>XNAS:UTHR</v>
    <v>52</v>
  </rv>
  <rv s="3">
    <v>1</v>
    <v>UTHR</v>
    <v>Daily</v>
    <v>44902</v>
    <v>44902</v>
    <v>0</v>
    <v>1</v>
    <v>638059680000000000,638068976590158838,0</v>
    <v>0</v>
    <v>a254k2</v>
    <v>XNAS:UTHR</v>
    <v>53</v>
  </rv>
  <rv s="3">
    <v>1</v>
    <v>UTHR</v>
    <v>Daily</v>
    <v>44903</v>
    <v>44903</v>
    <v>0</v>
    <v>1</v>
    <v>638060544000000000,638068976590168798,0</v>
    <v>0</v>
    <v>a254k2</v>
    <v>XNAS:UTHR</v>
    <v>54</v>
  </rv>
  <rv s="3">
    <v>1</v>
    <v>UTHR</v>
    <v>Daily</v>
    <v>44904</v>
    <v>44904</v>
    <v>0</v>
    <v>1</v>
    <v>638061408000000000,638068976590947412,0</v>
    <v>0</v>
    <v>a254k2</v>
    <v>XNAS:UTHR</v>
    <v>55</v>
  </rv>
  <rv s="3">
    <v>1</v>
    <v>UTHR</v>
    <v>Daily</v>
    <v>44908</v>
    <v>44908</v>
    <v>0</v>
    <v>1</v>
    <v>638064864000000000,638098687818856297,0</v>
    <v>0</v>
    <v>a254k2</v>
    <v>XNAS:UTHR</v>
    <v>56</v>
  </rv>
  <rv s="3">
    <v>1</v>
    <v>UTHR</v>
    <v>Daily</v>
    <v>44914</v>
    <v>44914</v>
    <v>0</v>
    <v>1</v>
    <v>638070048000000000,638098687817462424,0</v>
    <v>0</v>
    <v>a254k2</v>
    <v>XNAS:UTHR</v>
    <v>57</v>
  </rv>
  <rv s="3">
    <v>1</v>
    <v>UTHR</v>
    <v>Daily</v>
    <v>44916</v>
    <v>44916</v>
    <v>0</v>
    <v>1</v>
    <v>638071776000000000,638098687817462424,0</v>
    <v>0</v>
    <v>a254k2</v>
    <v>XNAS:UTHR</v>
    <v>58</v>
  </rv>
  <rv s="3">
    <v>1</v>
    <v>UTHR</v>
    <v>Daily</v>
    <v>44923</v>
    <v>44923</v>
    <v>0</v>
    <v>1</v>
    <v>638077824000000000,638098687817565759,0</v>
    <v>0</v>
    <v>a254k2</v>
    <v>XNAS:UTHR</v>
    <v>59</v>
  </rv>
  <rv s="3">
    <v>1</v>
    <v>UTHR</v>
    <v>Daily</v>
    <v>44907</v>
    <v>44907</v>
    <v>0</v>
    <v>1</v>
    <v>638064000000000000,638098687817555802,0</v>
    <v>0</v>
    <v>a254k2</v>
    <v>XNAS:UTHR</v>
    <v>60</v>
  </rv>
  <rv s="3">
    <v>1</v>
    <v>UTHR</v>
    <v>Daily</v>
    <v>44915</v>
    <v>44915</v>
    <v>0</v>
    <v>1</v>
    <v>638070912000000000,638098687817555802,0</v>
    <v>0</v>
    <v>a254k2</v>
    <v>XNAS:UTHR</v>
    <v>61</v>
  </rv>
  <rv s="3">
    <v>1</v>
    <v>UTHR</v>
    <v>Daily</v>
    <v>44917</v>
    <v>44917</v>
    <v>0</v>
    <v>1</v>
    <v>638072640000000000,638098687817555802,0</v>
    <v>0</v>
    <v>a254k2</v>
    <v>XNAS:UTHR</v>
    <v>62</v>
  </rv>
  <rv s="3">
    <v>1</v>
    <v>UTHR</v>
    <v>Daily</v>
    <v>44909</v>
    <v>44909</v>
    <v>0</v>
    <v>1</v>
    <v>638065728000000000,638098687817426369,0</v>
    <v>0</v>
    <v>a254k2</v>
    <v>XNAS:UTHR</v>
    <v>52</v>
  </rv>
  <rv s="3">
    <v>1</v>
    <v>UTHR</v>
    <v>Daily</v>
    <v>44910</v>
    <v>44910</v>
    <v>0</v>
    <v>1</v>
    <v>638066592000000000,638098687817436325,0</v>
    <v>0</v>
    <v>a254k2</v>
    <v>XNAS:UTHR</v>
    <v>63</v>
  </rv>
  <rv s="3">
    <v>1</v>
    <v>UTHR</v>
    <v>Daily</v>
    <v>44911</v>
    <v>44911</v>
    <v>0</v>
    <v>1</v>
    <v>638067456000000000,638098687817436325,0</v>
    <v>0</v>
    <v>a254k2</v>
    <v>XNAS:UTHR</v>
    <v>64</v>
  </rv>
  <rv s="3">
    <v>1</v>
    <v>UTHR</v>
    <v>Daily</v>
    <v>44922</v>
    <v>44922</v>
    <v>0</v>
    <v>1</v>
    <v>638076960000000000,638098687817830816,0</v>
    <v>0</v>
    <v>a254k2</v>
    <v>XNAS:UTHR</v>
    <v>65</v>
  </rv>
  <rv s="3">
    <v>1</v>
    <v>UTHR</v>
    <v>Daily</v>
    <v>44924</v>
    <v>44924</v>
    <v>0</v>
    <v>1</v>
    <v>638078688000000000,638098687817840771,0</v>
    <v>0</v>
    <v>a254k2</v>
    <v>XNAS:UTHR</v>
    <v>66</v>
  </rv>
  <rv s="3">
    <v>1</v>
    <v>UTHR</v>
    <v>Daily</v>
    <v>44918</v>
    <v>44918</v>
    <v>0</v>
    <v>1</v>
    <v>638073504000000000,638098687817840771,0</v>
    <v>0</v>
    <v>a254k2</v>
    <v>XNAS:UTHR</v>
    <v>67</v>
  </rv>
  <rv s="3">
    <v>1</v>
    <v>UTHR</v>
    <v>Daily</v>
    <v>44925</v>
    <v>44925</v>
    <v>0</v>
    <v>1</v>
    <v>638079552000000000,638098687848187532,0</v>
    <v>0</v>
    <v>a254k2</v>
    <v>XNAS:UTHR</v>
    <v>68</v>
  </rv>
  <rv s="3">
    <v>1</v>
    <v>UTHR</v>
    <v>Daily</v>
    <v>44929</v>
    <v>44929</v>
    <v>0</v>
    <v>1</v>
    <v>638083008000000000,638098689940349984,0</v>
    <v>0</v>
    <v>a254k2</v>
    <v>XNAS:UTHR</v>
    <v>69</v>
  </rv>
  <rv s="3">
    <v>1</v>
    <v>UTHR</v>
    <v>Daily</v>
    <v>44930</v>
    <v>44930</v>
    <v>0</v>
    <v>1</v>
    <v>638083872000000000,638098690025210160,0</v>
    <v>0</v>
    <v>a254k2</v>
    <v>XNAS:UTHR</v>
    <v>70</v>
  </rv>
  <rv s="3">
    <v>1</v>
    <v>UTHR</v>
    <v>Daily</v>
    <v>44931</v>
    <v>44931</v>
    <v>0</v>
    <v>1</v>
    <v>638084736000000000,638098690052141963,0</v>
    <v>0</v>
    <v>a254k2</v>
    <v>XNAS:UTHR</v>
    <v>71</v>
  </rv>
  <rv s="3">
    <v>1</v>
    <v>UTHR</v>
    <v>Daily</v>
    <v>44932</v>
    <v>44932</v>
    <v>0</v>
    <v>1</v>
    <v>638085600000000000,638098690052151920,0</v>
    <v>0</v>
    <v>a254k2</v>
    <v>XNAS:UTHR</v>
    <v>72</v>
  </rv>
  <rv s="3">
    <v>1</v>
    <v>UTHR</v>
    <v>Daily</v>
    <v>44935</v>
    <v>44935</v>
    <v>0</v>
    <v>1</v>
    <v>638088192000000000,638098690100317999,0</v>
    <v>0</v>
    <v>a254k2</v>
    <v>XNAS:UTHR</v>
    <v>73</v>
  </rv>
  <rv s="3">
    <v>1</v>
    <v>UTHR</v>
    <v>Daily</v>
    <v>44939</v>
    <v>44939</v>
    <v>0</v>
    <v>1</v>
    <v>638091648000000000,638098690918070423,0</v>
    <v>0</v>
    <v>a254k2</v>
    <v>XNAS:UTHR</v>
    <v>74</v>
  </rv>
  <rv s="3">
    <v>1</v>
    <v>UTHR</v>
    <v>Daily</v>
    <v>44938</v>
    <v>44938</v>
    <v>0</v>
    <v>1</v>
    <v>638090784000000000,638098690918168919,0</v>
    <v>0</v>
    <v>a254k2</v>
    <v>XNAS:UTHR</v>
    <v>75</v>
  </rv>
  <rv s="3">
    <v>1</v>
    <v>UTHR</v>
    <v>Daily</v>
    <v>44945</v>
    <v>44945</v>
    <v>0</v>
    <v>1</v>
    <v>638096832000000000,638098690918168919,0</v>
    <v>0</v>
    <v>a254k2</v>
    <v>XNAS:UTHR</v>
    <v>76</v>
  </rv>
  <rv s="3">
    <v>1</v>
    <v>UTHR</v>
    <v>Daily</v>
    <v>44936</v>
    <v>44936</v>
    <v>0</v>
    <v>1</v>
    <v>638089056000000000,638098690917980828,0</v>
    <v>0</v>
    <v>a254k2</v>
    <v>XNAS:UTHR</v>
    <v>77</v>
  </rv>
  <rv s="3">
    <v>1</v>
    <v>UTHR</v>
    <v>Daily</v>
    <v>44943</v>
    <v>44943</v>
    <v>0</v>
    <v>1</v>
    <v>638095104000000000,638098690917980828,0</v>
    <v>0</v>
    <v>a254k2</v>
    <v>XNAS:UTHR</v>
    <v>78</v>
  </rv>
  <rv s="3">
    <v>1</v>
    <v>UTHR</v>
    <v>Daily</v>
    <v>44937</v>
    <v>44937</v>
    <v>0</v>
    <v>1</v>
    <v>638089920000000000,638098690918000736,0</v>
    <v>0</v>
    <v>a254k2</v>
    <v>XNAS:UTHR</v>
    <v>79</v>
  </rv>
  <rv s="3">
    <v>1</v>
    <v>UTHR</v>
    <v>Daily</v>
    <v>44944</v>
    <v>44944</v>
    <v>0</v>
    <v>1</v>
    <v>638095968000000000,638107250162905645,0</v>
    <v>0</v>
    <v>a254k2</v>
    <v>XNAS:UTHR</v>
    <v>80</v>
  </rv>
  <rv s="3">
    <v>1</v>
    <v>UTHR</v>
    <v>Daily</v>
    <v>44946</v>
    <v>44946</v>
    <v>0</v>
    <v>1</v>
    <v>638097696000000000,638098690918000736,0</v>
    <v>0</v>
    <v>a254k2</v>
    <v>XNAS:UTHR</v>
    <v>81</v>
  </rv>
  <rv s="3">
    <v>1</v>
    <v>UTHR</v>
    <v>Daily</v>
    <v>44950</v>
    <v>44950</v>
    <v>0</v>
    <v>1</v>
    <v>638101152000000000,638107251004666790,0</v>
    <v>0</v>
    <v>a254k2</v>
    <v>XNAS:UTHR</v>
    <v>82</v>
  </rv>
  <rv s="3">
    <v>1</v>
    <v>UTHR</v>
    <v>Daily</v>
    <v>44951</v>
    <v>44951</v>
    <v>0</v>
    <v>1</v>
    <v>638102016000000000,638107251004676744,0</v>
    <v>0</v>
    <v>a254k2</v>
    <v>XNAS:UTHR</v>
    <v>83</v>
  </rv>
  <rv s="3">
    <v>1</v>
    <v>UTHR</v>
    <v>Daily</v>
    <v>44953</v>
    <v>44953</v>
    <v>0</v>
    <v>1</v>
    <v>638103744000000000,638107251004613938,0</v>
    <v>0</v>
    <v>a254k2</v>
    <v>XNAS:UTHR</v>
    <v>84</v>
  </rv>
  <rv s="3">
    <v>1</v>
    <v>UTHR</v>
    <v>Daily</v>
    <v>44952</v>
    <v>44952</v>
    <v>0</v>
    <v>1</v>
    <v>638102880000000000,638107251004613938,0</v>
    <v>0</v>
    <v>a254k2</v>
    <v>XNAS:UTHR</v>
    <v>85</v>
  </rv>
  <rv s="3">
    <v>1</v>
    <v>UTHR</v>
    <v>Daily</v>
    <v>44949</v>
    <v>44949</v>
    <v>0</v>
    <v>1</v>
    <v>638100288000000000,638107251004666790,0</v>
    <v>0</v>
    <v>a254k2</v>
    <v>XNAS:UTHR</v>
    <v>86</v>
  </rv>
  <rv s="3">
    <v>1</v>
    <v>UTHR</v>
    <v>Daily</v>
    <v>44957</v>
    <v>44957</v>
    <v>0</v>
    <v>1</v>
    <v>638107200000000000,638108552633520702,0</v>
    <v>0</v>
    <v>a254k2</v>
    <v>XNAS:UTHR</v>
    <v>87</v>
  </rv>
  <rv s="3">
    <v>1</v>
    <v>UTHR</v>
    <v>Daily</v>
    <v>44956</v>
    <v>44956</v>
    <v>0</v>
    <v>1</v>
    <v>638106336000000000,638108552633909201,0</v>
    <v>0</v>
    <v>a254k2</v>
    <v>XNAS:UTHR</v>
    <v>88</v>
  </rv>
  <rv s="3">
    <v>1</v>
    <v>RVMD</v>
    <v>Daily</v>
    <v>44826</v>
    <v>44826</v>
    <v>0</v>
    <v>1</v>
    <v>637994016000000000,638068976499770227,0</v>
    <v>0</v>
    <v>btmxr7</v>
    <v>XNAS:RVMD</v>
    <v>89</v>
  </rv>
  <rv s="3">
    <v>1</v>
    <v>RVMD</v>
    <v>Daily</v>
    <v>44827</v>
    <v>44827</v>
    <v>0</v>
    <v>1</v>
    <v>637994880000000000,638068976499780184,0</v>
    <v>0</v>
    <v>btmxr7</v>
    <v>XNAS:RVMD</v>
    <v>90</v>
  </rv>
  <rv s="3">
    <v>1</v>
    <v>RVMD</v>
    <v>Daily</v>
    <v>44830</v>
    <v>44830</v>
    <v>0</v>
    <v>1</v>
    <v>637997472000000000,638068976499761413,0</v>
    <v>0</v>
    <v>btmxr7</v>
    <v>XNAS:RVMD</v>
    <v>91</v>
  </rv>
  <rv s="3">
    <v>1</v>
    <v>RVMD</v>
    <v>Daily</v>
    <v>44831</v>
    <v>44831</v>
    <v>0</v>
    <v>1</v>
    <v>637998336000000000,638068976499761413,0</v>
    <v>0</v>
    <v>btmxr7</v>
    <v>XNAS:RVMD</v>
    <v>92</v>
  </rv>
  <rv s="3">
    <v>1</v>
    <v>RVMD</v>
    <v>Daily</v>
    <v>44832</v>
    <v>44832</v>
    <v>0</v>
    <v>1</v>
    <v>637999200000000000,638068976499711630,0</v>
    <v>0</v>
    <v>btmxr7</v>
    <v>XNAS:RVMD</v>
    <v>93</v>
  </rv>
  <rv s="3">
    <v>1</v>
    <v>RVMD</v>
    <v>Daily</v>
    <v>44833</v>
    <v>44833</v>
    <v>0</v>
    <v>1</v>
    <v>638000064000000000,638068976499711630,0</v>
    <v>0</v>
    <v>btmxr7</v>
    <v>XNAS:RVMD</v>
    <v>94</v>
  </rv>
  <rv s="3">
    <v>1</v>
    <v>RVMD</v>
    <v>Daily</v>
    <v>44834</v>
    <v>44834</v>
    <v>0</v>
    <v>1</v>
    <v>638000928000000000,638068976499721593,0</v>
    <v>0</v>
    <v>btmxr7</v>
    <v>XNAS:RVMD</v>
    <v>94</v>
  </rv>
  <rv s="3">
    <v>1</v>
    <v>RVMD</v>
    <v>Daily</v>
    <v>44837</v>
    <v>44837</v>
    <v>0</v>
    <v>1</v>
    <v>638003520000000000,638068976499688875,0</v>
    <v>0</v>
    <v>btmxr7</v>
    <v>XNAS:RVMD</v>
    <v>95</v>
  </rv>
  <rv s="3">
    <v>1</v>
    <v>RVMD</v>
    <v>Daily</v>
    <v>44838</v>
    <v>44838</v>
    <v>0</v>
    <v>1</v>
    <v>638004384000000000,638068976499751459,0</v>
    <v>0</v>
    <v>btmxr7</v>
    <v>XNAS:RVMD</v>
    <v>96</v>
  </rv>
  <rv s="3">
    <v>1</v>
    <v>RVMD</v>
    <v>Daily</v>
    <v>44839</v>
    <v>44839</v>
    <v>0</v>
    <v>1</v>
    <v>638005248000000000,638068976499751459,0</v>
    <v>0</v>
    <v>btmxr7</v>
    <v>XNAS:RVMD</v>
    <v>97</v>
  </rv>
  <rv s="3">
    <v>1</v>
    <v>RVMD</v>
    <v>Daily</v>
    <v>44840</v>
    <v>44840</v>
    <v>0</v>
    <v>1</v>
    <v>638006112000000000,638068976500745954,0</v>
    <v>0</v>
    <v>btmxr7</v>
    <v>XNAS:RVMD</v>
    <v>98</v>
  </rv>
  <rv s="3">
    <v>1</v>
    <v>RVMD</v>
    <v>Daily</v>
    <v>44841</v>
    <v>44841</v>
    <v>0</v>
    <v>1</v>
    <v>638006976000000000,638068976500745954,0</v>
    <v>0</v>
    <v>btmxr7</v>
    <v>XNAS:RVMD</v>
    <v>99</v>
  </rv>
  <rv s="3">
    <v>1</v>
    <v>RVMD</v>
    <v>Daily</v>
    <v>44844</v>
    <v>44844</v>
    <v>0</v>
    <v>1</v>
    <v>638009568000000000,638068976530187946,0</v>
    <v>0</v>
    <v>btmxr7</v>
    <v>XNAS:RVMD</v>
    <v>100</v>
  </rv>
  <rv s="3">
    <v>1</v>
    <v>RVMD</v>
    <v>Daily</v>
    <v>44845</v>
    <v>44845</v>
    <v>0</v>
    <v>1</v>
    <v>638010432000000000,638068976530187946,0</v>
    <v>0</v>
    <v>btmxr7</v>
    <v>XNAS:RVMD</v>
    <v>100</v>
  </rv>
  <rv s="3">
    <v>1</v>
    <v>RVMD</v>
    <v>Daily</v>
    <v>44846</v>
    <v>44846</v>
    <v>0</v>
    <v>1</v>
    <v>638011296000000000,638068976530324523,0</v>
    <v>0</v>
    <v>btmxr7</v>
    <v>XNAS:RVMD</v>
    <v>101</v>
  </rv>
  <rv s="3">
    <v>1</v>
    <v>RVMD</v>
    <v>Daily</v>
    <v>44847</v>
    <v>44847</v>
    <v>0</v>
    <v>1</v>
    <v>638012160000000000,638068976530324523,0</v>
    <v>0</v>
    <v>btmxr7</v>
    <v>XNAS:RVMD</v>
    <v>102</v>
  </rv>
  <rv s="3">
    <v>1</v>
    <v>RVMD</v>
    <v>Daily</v>
    <v>44848</v>
    <v>44848</v>
    <v>0</v>
    <v>1</v>
    <v>638013024000000000,638068976530138164,0</v>
    <v>0</v>
    <v>btmxr7</v>
    <v>XNAS:RVMD</v>
    <v>103</v>
  </rv>
  <rv s="3">
    <v>1</v>
    <v>RVMD</v>
    <v>Daily</v>
    <v>44851</v>
    <v>44851</v>
    <v>0</v>
    <v>1</v>
    <v>638015616000000000,638068976530138164,0</v>
    <v>0</v>
    <v>btmxr7</v>
    <v>XNAS:RVMD</v>
    <v>104</v>
  </rv>
  <rv s="3">
    <v>1</v>
    <v>RVMD</v>
    <v>Daily</v>
    <v>44852</v>
    <v>44852</v>
    <v>0</v>
    <v>1</v>
    <v>638016480000000000,638068976530155260,0</v>
    <v>0</v>
    <v>btmxr7</v>
    <v>XNAS:RVMD</v>
    <v>99</v>
  </rv>
  <rv s="3">
    <v>1</v>
    <v>RVMD</v>
    <v>Daily</v>
    <v>44853</v>
    <v>44853</v>
    <v>0</v>
    <v>1</v>
    <v>638017344000000000,638068976530165222,0</v>
    <v>0</v>
    <v>btmxr7</v>
    <v>XNAS:RVMD</v>
    <v>105</v>
  </rv>
  <rv s="3">
    <v>1</v>
    <v>RVMD</v>
    <v>Daily</v>
    <v>44854</v>
    <v>44854</v>
    <v>0</v>
    <v>1</v>
    <v>638018208000000000,638068976530165222,0</v>
    <v>0</v>
    <v>btmxr7</v>
    <v>XNAS:RVMD</v>
    <v>106</v>
  </rv>
  <rv s="3">
    <v>1</v>
    <v>RVMD</v>
    <v>Daily</v>
    <v>44855</v>
    <v>44855</v>
    <v>0</v>
    <v>1</v>
    <v>638019072000000000,638068976530374299,0</v>
    <v>0</v>
    <v>btmxr7</v>
    <v>XNAS:RVMD</v>
    <v>107</v>
  </rv>
  <rv s="3">
    <v>1</v>
    <v>RVMD</v>
    <v>Daily</v>
    <v>44858</v>
    <v>44858</v>
    <v>0</v>
    <v>1</v>
    <v>638021664000000000,638068976530247683,0</v>
    <v>0</v>
    <v>btmxr7</v>
    <v>XNAS:RVMD</v>
    <v>108</v>
  </rv>
  <rv s="3">
    <v>1</v>
    <v>RVMD</v>
    <v>Daily</v>
    <v>44859</v>
    <v>44859</v>
    <v>0</v>
    <v>1</v>
    <v>638022528000000000,638068976530257638,0</v>
    <v>0</v>
    <v>btmxr7</v>
    <v>XNAS:RVMD</v>
    <v>109</v>
  </rv>
  <rv s="3">
    <v>1</v>
    <v>RVMD</v>
    <v>Daily</v>
    <v>44860</v>
    <v>44860</v>
    <v>0</v>
    <v>1</v>
    <v>638023392000000000,638068976530257638,0</v>
    <v>0</v>
    <v>btmxr7</v>
    <v>XNAS:RVMD</v>
    <v>110</v>
  </rv>
  <rv s="3">
    <v>1</v>
    <v>RVMD</v>
    <v>Daily</v>
    <v>44861</v>
    <v>44861</v>
    <v>0</v>
    <v>1</v>
    <v>638024256000000000,638068976530095524,0</v>
    <v>0</v>
    <v>btmxr7</v>
    <v>XNAS:RVMD</v>
    <v>111</v>
  </rv>
  <rv s="3">
    <v>1</v>
    <v>RVMD</v>
    <v>Daily</v>
    <v>44862</v>
    <v>44862</v>
    <v>0</v>
    <v>1</v>
    <v>638025120000000000,638068976530387072,0</v>
    <v>0</v>
    <v>btmxr7</v>
    <v>XNAS:RVMD</v>
    <v>96</v>
  </rv>
  <rv s="3">
    <v>1</v>
    <v>RVMD</v>
    <v>Daily</v>
    <v>44865</v>
    <v>44865</v>
    <v>0</v>
    <v>1</v>
    <v>638027712000000000,638068976530387072,0</v>
    <v>0</v>
    <v>btmxr7</v>
    <v>XNAS:RVMD</v>
    <v>112</v>
  </rv>
  <rv s="3">
    <v>1</v>
    <v>RVMD</v>
    <v>Daily</v>
    <v>44866</v>
    <v>44866</v>
    <v>0</v>
    <v>1</v>
    <v>638028576000000000,638068976530277554,0</v>
    <v>0</v>
    <v>btmxr7</v>
    <v>XNAS:RVMD</v>
    <v>113</v>
  </rv>
  <rv s="3">
    <v>1</v>
    <v>RVMD</v>
    <v>Daily</v>
    <v>44867</v>
    <v>44867</v>
    <v>0</v>
    <v>1</v>
    <v>638029440000000000,638068976530277554,0</v>
    <v>0</v>
    <v>btmxr7</v>
    <v>XNAS:RVMD</v>
    <v>114</v>
  </rv>
  <rv s="3">
    <v>1</v>
    <v>RVMD</v>
    <v>Daily</v>
    <v>44868</v>
    <v>44868</v>
    <v>0</v>
    <v>1</v>
    <v>638030304000000000,638068976530256563,0</v>
    <v>0</v>
    <v>btmxr7</v>
    <v>XNAS:RVMD</v>
    <v>115</v>
  </rv>
  <rv s="3">
    <v>1</v>
    <v>RVMD</v>
    <v>Daily</v>
    <v>44869</v>
    <v>44869</v>
    <v>0</v>
    <v>1</v>
    <v>638031168000000000,638068976530256563,0</v>
    <v>0</v>
    <v>btmxr7</v>
    <v>XNAS:RVMD</v>
    <v>116</v>
  </rv>
  <rv s="3">
    <v>1</v>
    <v>RVMD</v>
    <v>Daily</v>
    <v>44872</v>
    <v>44872</v>
    <v>0</v>
    <v>1</v>
    <v>638033760000000000,638068976561819131,0</v>
    <v>0</v>
    <v>btmxr7</v>
    <v>XNAS:RVMD</v>
    <v>117</v>
  </rv>
  <rv s="3">
    <v>1</v>
    <v>RVMD</v>
    <v>Daily</v>
    <v>44873</v>
    <v>44873</v>
    <v>0</v>
    <v>1</v>
    <v>638034624000000000,638068976561819131,0</v>
    <v>0</v>
    <v>btmxr7</v>
    <v>XNAS:RVMD</v>
    <v>118</v>
  </rv>
  <rv s="3">
    <v>1</v>
    <v>RVMD</v>
    <v>Daily</v>
    <v>44874</v>
    <v>44874</v>
    <v>0</v>
    <v>1</v>
    <v>638035488000000000,638068976561819131,0</v>
    <v>0</v>
    <v>btmxr7</v>
    <v>XNAS:RVMD</v>
    <v>119</v>
  </rv>
  <rv s="3">
    <v>1</v>
    <v>RVMD</v>
    <v>Daily</v>
    <v>44875</v>
    <v>44875</v>
    <v>0</v>
    <v>1</v>
    <v>638036352000000000,638068976561816419,0</v>
    <v>0</v>
    <v>btmxr7</v>
    <v>XNAS:RVMD</v>
    <v>115</v>
  </rv>
  <rv s="3">
    <v>1</v>
    <v>RVMD</v>
    <v>Daily</v>
    <v>44876</v>
    <v>44876</v>
    <v>0</v>
    <v>1</v>
    <v>638037216000000000,638068976561778305,0</v>
    <v>0</v>
    <v>btmxr7</v>
    <v>XNAS:RVMD</v>
    <v>120</v>
  </rv>
  <rv s="3">
    <v>1</v>
    <v>RVMD</v>
    <v>Daily</v>
    <v>44879</v>
    <v>44879</v>
    <v>0</v>
    <v>1</v>
    <v>638039808000000000,638068976561778305,0</v>
    <v>0</v>
    <v>btmxr7</v>
    <v>XNAS:RVMD</v>
    <v>121</v>
  </rv>
  <rv s="3">
    <v>1</v>
    <v>RVMD</v>
    <v>Daily</v>
    <v>44880</v>
    <v>44880</v>
    <v>0</v>
    <v>1</v>
    <v>638040672000000000,638068976562194759,0</v>
    <v>0</v>
    <v>btmxr7</v>
    <v>XNAS:RVMD</v>
    <v>122</v>
  </rv>
  <rv s="3">
    <v>1</v>
    <v>RVMD</v>
    <v>Daily</v>
    <v>44881</v>
    <v>44881</v>
    <v>0</v>
    <v>1</v>
    <v>638041536000000000,638068976562194759,0</v>
    <v>0</v>
    <v>btmxr7</v>
    <v>XNAS:RVMD</v>
    <v>120</v>
  </rv>
  <rv s="3">
    <v>1</v>
    <v>RVMD</v>
    <v>Daily</v>
    <v>44882</v>
    <v>44882</v>
    <v>0</v>
    <v>1</v>
    <v>638042400000000000,638068976562194759,0</v>
    <v>0</v>
    <v>btmxr7</v>
    <v>XNAS:RVMD</v>
    <v>123</v>
  </rv>
  <rv s="3">
    <v>1</v>
    <v>RVMD</v>
    <v>Daily</v>
    <v>44883</v>
    <v>44883</v>
    <v>0</v>
    <v>1</v>
    <v>638043264000000000,638068976562214671,0</v>
    <v>0</v>
    <v>btmxr7</v>
    <v>XNAS:RVMD</v>
    <v>124</v>
  </rv>
  <rv s="3">
    <v>1</v>
    <v>RVMD</v>
    <v>Daily</v>
    <v>44886</v>
    <v>44886</v>
    <v>0</v>
    <v>1</v>
    <v>638045856000000000,638068976561759395,0</v>
    <v>0</v>
    <v>btmxr7</v>
    <v>XNAS:RVMD</v>
    <v>125</v>
  </rv>
  <rv s="3">
    <v>1</v>
    <v>RVMD</v>
    <v>Daily</v>
    <v>44887</v>
    <v>44887</v>
    <v>0</v>
    <v>1</v>
    <v>638046720000000000,638068976561769350,0</v>
    <v>0</v>
    <v>btmxr7</v>
    <v>XNAS:RVMD</v>
    <v>126</v>
  </rv>
  <rv s="3">
    <v>1</v>
    <v>RVMD</v>
    <v>Daily</v>
    <v>44888</v>
    <v>44888</v>
    <v>0</v>
    <v>1</v>
    <v>638047584000000000,638068976561866197,0</v>
    <v>0</v>
    <v>btmxr7</v>
    <v>XNAS:RVMD</v>
    <v>127</v>
  </rv>
  <rv s="3">
    <v>1</v>
    <v>RVMD</v>
    <v>Daily</v>
    <v>44890</v>
    <v>44890</v>
    <v>0</v>
    <v>1</v>
    <v>638049312000000000,638068976561876154,0</v>
    <v>0</v>
    <v>btmxr7</v>
    <v>XNAS:RVMD</v>
    <v>128</v>
  </rv>
  <rv s="3">
    <v>1</v>
    <v>RVMD</v>
    <v>Daily</v>
    <v>44893</v>
    <v>44893</v>
    <v>0</v>
    <v>1</v>
    <v>638051904000000000,638068976562194759,0</v>
    <v>0</v>
    <v>btmxr7</v>
    <v>XNAS:RVMD</v>
    <v>129</v>
  </rv>
  <rv s="3">
    <v>1</v>
    <v>RVMD</v>
    <v>Daily</v>
    <v>44894</v>
    <v>44894</v>
    <v>0</v>
    <v>1</v>
    <v>638052768000000000,638068976562204719,0</v>
    <v>0</v>
    <v>btmxr7</v>
    <v>XNAS:RVMD</v>
    <v>130</v>
  </rv>
  <rv s="3">
    <v>1</v>
    <v>RVMD</v>
    <v>Daily</v>
    <v>44895</v>
    <v>44895</v>
    <v>0</v>
    <v>1</v>
    <v>638053632000000000,638068976562204719,0</v>
    <v>0</v>
    <v>btmxr7</v>
    <v>XNAS:RVMD</v>
    <v>131</v>
  </rv>
  <rv s="3">
    <v>1</v>
    <v>RVMD</v>
    <v>Daily</v>
    <v>44896</v>
    <v>44896</v>
    <v>0</v>
    <v>1</v>
    <v>638054496000000000,638068976562174846,0</v>
    <v>0</v>
    <v>btmxr7</v>
    <v>XNAS:RVMD</v>
    <v>132</v>
  </rv>
  <rv s="3">
    <v>1</v>
    <v>RVMD</v>
    <v>Daily</v>
    <v>44897</v>
    <v>44897</v>
    <v>0</v>
    <v>1</v>
    <v>638055360000000000,638068976562194759,0</v>
    <v>0</v>
    <v>btmxr7</v>
    <v>XNAS:RVMD</v>
    <v>133</v>
  </rv>
  <rv s="3">
    <v>1</v>
    <v>RVMD</v>
    <v>Daily</v>
    <v>44900</v>
    <v>44900</v>
    <v>0</v>
    <v>1</v>
    <v>638057952000000000,638068976562194759,0</v>
    <v>0</v>
    <v>btmxr7</v>
    <v>XNAS:RVMD</v>
    <v>134</v>
  </rv>
  <rv s="3">
    <v>1</v>
    <v>RVMD</v>
    <v>Daily</v>
    <v>44901</v>
    <v>44901</v>
    <v>0</v>
    <v>1</v>
    <v>638058816000000000,638068976590164792,0</v>
    <v>0</v>
    <v>btmxr7</v>
    <v>XNAS:RVMD</v>
    <v>135</v>
  </rv>
  <rv s="3">
    <v>1</v>
    <v>RVMD</v>
    <v>Daily</v>
    <v>44902</v>
    <v>44902</v>
    <v>0</v>
    <v>1</v>
    <v>638059680000000000,638068976590164792,0</v>
    <v>0</v>
    <v>btmxr7</v>
    <v>XNAS:RVMD</v>
    <v>136</v>
  </rv>
  <rv s="3">
    <v>1</v>
    <v>RVMD</v>
    <v>Daily</v>
    <v>44903</v>
    <v>44903</v>
    <v>0</v>
    <v>1</v>
    <v>638060544000000000,638068976590951342,0</v>
    <v>0</v>
    <v>btmxr7</v>
    <v>XNAS:RVMD</v>
    <v>137</v>
  </rv>
  <rv s="3">
    <v>1</v>
    <v>RVMD</v>
    <v>Daily</v>
    <v>44904</v>
    <v>44904</v>
    <v>0</v>
    <v>1</v>
    <v>638061408000000000,638068976590951342,0</v>
    <v>0</v>
    <v>btmxr7</v>
    <v>XNAS:RVMD</v>
    <v>138</v>
  </rv>
  <rv s="3">
    <v>1</v>
    <v>RVMD</v>
    <v>Daily</v>
    <v>44910</v>
    <v>44910</v>
    <v>0</v>
    <v>1</v>
    <v>638066592000000000,638098687818857578,0</v>
    <v>0</v>
    <v>btmxr7</v>
    <v>XNAS:RVMD</v>
    <v>139</v>
  </rv>
  <rv s="3">
    <v>1</v>
    <v>RVMD</v>
    <v>Daily</v>
    <v>44907</v>
    <v>44907</v>
    <v>0</v>
    <v>1</v>
    <v>638064000000000000,638098687818857578,0</v>
    <v>0</v>
    <v>btmxr7</v>
    <v>XNAS:RVMD</v>
    <v>140</v>
  </rv>
  <rv s="3">
    <v>1</v>
    <v>RVMD</v>
    <v>Daily</v>
    <v>44911</v>
    <v>44911</v>
    <v>0</v>
    <v>1</v>
    <v>638067456000000000,638098687817469495,0</v>
    <v>0</v>
    <v>btmxr7</v>
    <v>XNAS:RVMD</v>
    <v>141</v>
  </rv>
  <rv s="3">
    <v>1</v>
    <v>RVMD</v>
    <v>Daily</v>
    <v>44915</v>
    <v>44915</v>
    <v>0</v>
    <v>1</v>
    <v>638070912000000000,638098687817469495,0</v>
    <v>0</v>
    <v>btmxr7</v>
    <v>XNAS:RVMD</v>
    <v>142</v>
  </rv>
  <rv s="3">
    <v>1</v>
    <v>RVMD</v>
    <v>Daily</v>
    <v>44922</v>
    <v>44922</v>
    <v>0</v>
    <v>1</v>
    <v>638076960000000000,638098687817587288,0</v>
    <v>0</v>
    <v>btmxr7</v>
    <v>XNAS:RVMD</v>
    <v>143</v>
  </rv>
  <rv s="3">
    <v>1</v>
    <v>RVMD</v>
    <v>Daily</v>
    <v>44908</v>
    <v>44908</v>
    <v>0</v>
    <v>1</v>
    <v>638064864000000000,638098687817586926,0</v>
    <v>0</v>
    <v>btmxr7</v>
    <v>XNAS:RVMD</v>
    <v>144</v>
  </rv>
  <rv s="3">
    <v>1</v>
    <v>RVMD</v>
    <v>Daily</v>
    <v>44909</v>
    <v>44909</v>
    <v>0</v>
    <v>1</v>
    <v>638065728000000000,638098687817586926,0</v>
    <v>0</v>
    <v>btmxr7</v>
    <v>XNAS:RVMD</v>
    <v>145</v>
  </rv>
  <rv s="3">
    <v>1</v>
    <v>RVMD</v>
    <v>Daily</v>
    <v>44918</v>
    <v>44918</v>
    <v>0</v>
    <v>1</v>
    <v>638073504000000000,638098687817537279,0</v>
    <v>0</v>
    <v>btmxr7</v>
    <v>XNAS:RVMD</v>
    <v>146</v>
  </rv>
  <rv s="3">
    <v>1</v>
    <v>RVMD</v>
    <v>Daily</v>
    <v>44914</v>
    <v>44914</v>
    <v>0</v>
    <v>1</v>
    <v>638070048000000000,638098687817447253,0</v>
    <v>0</v>
    <v>btmxr7</v>
    <v>XNAS:RVMD</v>
    <v>147</v>
  </rv>
  <rv s="3">
    <v>1</v>
    <v>RVMD</v>
    <v>Daily</v>
    <v>44916</v>
    <v>44916</v>
    <v>0</v>
    <v>1</v>
    <v>638071776000000000,638098687817447253,0</v>
    <v>0</v>
    <v>btmxr7</v>
    <v>XNAS:RVMD</v>
    <v>148</v>
  </rv>
  <rv s="3">
    <v>1</v>
    <v>RVMD</v>
    <v>Daily</v>
    <v>44923</v>
    <v>44923</v>
    <v>0</v>
    <v>1</v>
    <v>638077824000000000,638098687817797337,0</v>
    <v>0</v>
    <v>btmxr7</v>
    <v>XNAS:RVMD</v>
    <v>149</v>
  </rv>
  <rv s="3">
    <v>1</v>
    <v>RVMD</v>
    <v>Daily</v>
    <v>44925</v>
    <v>44925</v>
    <v>0</v>
    <v>1</v>
    <v>638079552000000000,638098687817807339,0</v>
    <v>0</v>
    <v>btmxr7</v>
    <v>XNAS:RVMD</v>
    <v>150</v>
  </rv>
  <rv s="3">
    <v>1</v>
    <v>RVMD</v>
    <v>Daily</v>
    <v>44917</v>
    <v>44917</v>
    <v>0</v>
    <v>1</v>
    <v>638072640000000000,638098687848122714,0</v>
    <v>0</v>
    <v>btmxr7</v>
    <v>XNAS:RVMD</v>
    <v>151</v>
  </rv>
  <rv s="3">
    <v>1</v>
    <v>RVMD</v>
    <v>Daily</v>
    <v>44924</v>
    <v>44924</v>
    <v>0</v>
    <v>1</v>
    <v>638078688000000000,638098687848264196,0</v>
    <v>0</v>
    <v>btmxr7</v>
    <v>XNAS:RVMD</v>
    <v>152</v>
  </rv>
  <rv s="3">
    <v>1</v>
    <v>RVMD</v>
    <v>Daily</v>
    <v>44929</v>
    <v>44929</v>
    <v>0</v>
    <v>1</v>
    <v>638083008000000000,638098689940354907,0</v>
    <v>0</v>
    <v>btmxr7</v>
    <v>XNAS:RVMD</v>
    <v>153</v>
  </rv>
  <rv s="3">
    <v>1</v>
    <v>RVMD</v>
    <v>Daily</v>
    <v>44930</v>
    <v>44930</v>
    <v>0</v>
    <v>1</v>
    <v>638083872000000000,638098690025209524,0</v>
    <v>0</v>
    <v>btmxr7</v>
    <v>XNAS:RVMD</v>
    <v>154</v>
  </rv>
  <rv s="3">
    <v>1</v>
    <v>RVMD</v>
    <v>Daily</v>
    <v>44931</v>
    <v>44931</v>
    <v>0</v>
    <v>1</v>
    <v>638084736000000000,638098690052340120,0</v>
    <v>0</v>
    <v>btmxr7</v>
    <v>XNAS:RVMD</v>
    <v>155</v>
  </rv>
  <rv s="3">
    <v>1</v>
    <v>RVMD</v>
    <v>Daily</v>
    <v>44932</v>
    <v>44932</v>
    <v>0</v>
    <v>1</v>
    <v>638085600000000000,638098690052340120,0</v>
    <v>0</v>
    <v>btmxr7</v>
    <v>XNAS:RVMD</v>
    <v>156</v>
  </rv>
  <rv s="3">
    <v>1</v>
    <v>RVMD</v>
    <v>Daily</v>
    <v>44935</v>
    <v>44935</v>
    <v>0</v>
    <v>1</v>
    <v>638088192000000000,638098690100330925,0</v>
    <v>0</v>
    <v>btmxr7</v>
    <v>XNAS:RVMD</v>
    <v>157</v>
  </rv>
  <rv s="3">
    <v>1</v>
    <v>RVMD</v>
    <v>Daily</v>
    <v>44937</v>
    <v>44937</v>
    <v>0</v>
    <v>1</v>
    <v>638089920000000000,638098690918072568,0</v>
    <v>0</v>
    <v>btmxr7</v>
    <v>XNAS:RVMD</v>
    <v>158</v>
  </rv>
  <rv s="3">
    <v>1</v>
    <v>RVMD</v>
    <v>Daily</v>
    <v>44944</v>
    <v>44944</v>
    <v>0</v>
    <v>1</v>
    <v>638095968000000000,638107250163643254,0</v>
    <v>0</v>
    <v>btmxr7</v>
    <v>XNAS:RVMD</v>
    <v>159</v>
  </rv>
  <rv s="3">
    <v>1</v>
    <v>RVMD</v>
    <v>Daily</v>
    <v>44936</v>
    <v>44936</v>
    <v>0</v>
    <v>1</v>
    <v>638089056000000000,638098690918164931,0</v>
    <v>0</v>
    <v>btmxr7</v>
    <v>XNAS:RVMD</v>
    <v>160</v>
  </rv>
  <rv s="3">
    <v>1</v>
    <v>RVMD</v>
    <v>Daily</v>
    <v>44943</v>
    <v>44943</v>
    <v>0</v>
    <v>1</v>
    <v>638095104000000000,638098690918164931,0</v>
    <v>0</v>
    <v>btmxr7</v>
    <v>XNAS:RVMD</v>
    <v>161</v>
  </rv>
  <rv s="3">
    <v>1</v>
    <v>RVMD</v>
    <v>Daily</v>
    <v>44938</v>
    <v>44938</v>
    <v>0</v>
    <v>1</v>
    <v>638090784000000000,638098690917982944,0</v>
    <v>0</v>
    <v>btmxr7</v>
    <v>XNAS:RVMD</v>
    <v>162</v>
  </rv>
  <rv s="3">
    <v>1</v>
    <v>RVMD</v>
    <v>Daily</v>
    <v>44945</v>
    <v>44945</v>
    <v>0</v>
    <v>1</v>
    <v>638096832000000000,638098690917992901,0</v>
    <v>0</v>
    <v>btmxr7</v>
    <v>XNAS:RVMD</v>
    <v>163</v>
  </rv>
  <rv s="3">
    <v>1</v>
    <v>RVMD</v>
    <v>Daily</v>
    <v>44939</v>
    <v>44939</v>
    <v>0</v>
    <v>1</v>
    <v>638091648000000000,638098690917994890,0</v>
    <v>0</v>
    <v>btmxr7</v>
    <v>XNAS:RVMD</v>
    <v>164</v>
  </rv>
  <rv s="3">
    <v>1</v>
    <v>RVMD</v>
    <v>Daily</v>
    <v>44946</v>
    <v>44946</v>
    <v>0</v>
    <v>1</v>
    <v>638097696000000000,638098690917994890,0</v>
    <v>0</v>
    <v>btmxr7</v>
    <v>XNAS:RVMD</v>
    <v>165</v>
  </rv>
  <rv s="3">
    <v>1</v>
    <v>RVMD</v>
    <v>Daily</v>
    <v>44952</v>
    <v>44952</v>
    <v>0</v>
    <v>1</v>
    <v>638102880000000000,638107251004670164,0</v>
    <v>0</v>
    <v>btmxr7</v>
    <v>XNAS:RVMD</v>
    <v>166</v>
  </rv>
  <rv s="3">
    <v>1</v>
    <v>RVMD</v>
    <v>Daily</v>
    <v>44949</v>
    <v>44949</v>
    <v>0</v>
    <v>1</v>
    <v>638100288000000000,638107251004670164,0</v>
    <v>0</v>
    <v>btmxr7</v>
    <v>XNAS:RVMD</v>
    <v>167</v>
  </rv>
  <rv s="3">
    <v>1</v>
    <v>RVMD</v>
    <v>Daily</v>
    <v>44953</v>
    <v>44953</v>
    <v>0</v>
    <v>1</v>
    <v>638103744000000000,638107251004609278,0</v>
    <v>0</v>
    <v>btmxr7</v>
    <v>XNAS:RVMD</v>
    <v>168</v>
  </rv>
  <rv s="3">
    <v>1</v>
    <v>RVMD</v>
    <v>Daily</v>
    <v>44950</v>
    <v>44950</v>
    <v>0</v>
    <v>1</v>
    <v>638101152000000000,638107251004609278,0</v>
    <v>0</v>
    <v>btmxr7</v>
    <v>XNAS:RVMD</v>
    <v>169</v>
  </rv>
  <rv s="3">
    <v>1</v>
    <v>RVMD</v>
    <v>Daily</v>
    <v>44951</v>
    <v>44951</v>
    <v>0</v>
    <v>1</v>
    <v>638102016000000000,638107251004619236,0</v>
    <v>0</v>
    <v>btmxr7</v>
    <v>XNAS:RVMD</v>
    <v>170</v>
  </rv>
  <rv s="3">
    <v>1</v>
    <v>RVMD</v>
    <v>Daily</v>
    <v>44956</v>
    <v>44956</v>
    <v>0</v>
    <v>1</v>
    <v>638106336000000000,638108552633525040,0</v>
    <v>0</v>
    <v>btmxr7</v>
    <v>XNAS:RVMD</v>
    <v>169</v>
  </rv>
  <rv s="3">
    <v>1</v>
    <v>RVMD</v>
    <v>Daily</v>
    <v>44957</v>
    <v>44957</v>
    <v>0</v>
    <v>1</v>
    <v>638107200000000000,638108552633525040,0</v>
    <v>0</v>
    <v>btmxr7</v>
    <v>XNAS:RVMD</v>
    <v>171</v>
  </rv>
  <rv s="3">
    <v>1</v>
    <v>SPY</v>
    <v>Daily</v>
    <v>44826</v>
    <v>44826</v>
    <v>0</v>
    <v>1</v>
    <v>637994016000000000,638068976499773074,0</v>
    <v>0</v>
    <v>a23hqh</v>
    <v>ARCX:SPY</v>
    <v>172</v>
  </rv>
  <rv s="3">
    <v>1</v>
    <v>SPY</v>
    <v>Daily</v>
    <v>44827</v>
    <v>44827</v>
    <v>0</v>
    <v>1</v>
    <v>637994880000000000,638068976499783032,0</v>
    <v>0</v>
    <v>a23hqh</v>
    <v>ARCX:SPY</v>
    <v>173</v>
  </rv>
  <rv s="3">
    <v>1</v>
    <v>SPY</v>
    <v>Daily</v>
    <v>44830</v>
    <v>44830</v>
    <v>0</v>
    <v>1</v>
    <v>637997472000000000,638068976499757078,0</v>
    <v>0</v>
    <v>a23hqh</v>
    <v>ARCX:SPY</v>
    <v>174</v>
  </rv>
  <rv s="3">
    <v>1</v>
    <v>SPY</v>
    <v>Daily</v>
    <v>44831</v>
    <v>44831</v>
    <v>0</v>
    <v>1</v>
    <v>637998336000000000,638068976499757078,0</v>
    <v>0</v>
    <v>a23hqh</v>
    <v>ARCX:SPY</v>
    <v>175</v>
  </rv>
  <rv s="3">
    <v>1</v>
    <v>SPY</v>
    <v>Daily</v>
    <v>44832</v>
    <v>44832</v>
    <v>0</v>
    <v>1</v>
    <v>637999200000000000,638068976499701927,0</v>
    <v>0</v>
    <v>a23hqh</v>
    <v>ARCX:SPY</v>
    <v>176</v>
  </rv>
  <rv s="3">
    <v>1</v>
    <v>SPY</v>
    <v>Daily</v>
    <v>44833</v>
    <v>44833</v>
    <v>0</v>
    <v>1</v>
    <v>638000064000000000,638068976499701927,0</v>
    <v>0</v>
    <v>a23hqh</v>
    <v>ARCX:SPY</v>
    <v>177</v>
  </rv>
  <rv s="3">
    <v>1</v>
    <v>SPY</v>
    <v>Daily</v>
    <v>44834</v>
    <v>44834</v>
    <v>0</v>
    <v>1</v>
    <v>638000928000000000,638068976499683473,0</v>
    <v>0</v>
    <v>a23hqh</v>
    <v>ARCX:SPY</v>
    <v>178</v>
  </rv>
  <rv s="3">
    <v>1</v>
    <v>SPY</v>
    <v>Daily</v>
    <v>44837</v>
    <v>44837</v>
    <v>0</v>
    <v>1</v>
    <v>638003520000000000,638068976499683473,0</v>
    <v>0</v>
    <v>a23hqh</v>
    <v>ARCX:SPY</v>
    <v>179</v>
  </rv>
  <rv s="3">
    <v>1</v>
    <v>SPY</v>
    <v>Daily</v>
    <v>44838</v>
    <v>44838</v>
    <v>0</v>
    <v>1</v>
    <v>638004384000000000,638068976499751706,0</v>
    <v>0</v>
    <v>a23hqh</v>
    <v>ARCX:SPY</v>
    <v>180</v>
  </rv>
  <rv s="3">
    <v>1</v>
    <v>SPY</v>
    <v>Daily</v>
    <v>44839</v>
    <v>44839</v>
    <v>0</v>
    <v>1</v>
    <v>638005248000000000,638068976499751706,0</v>
    <v>0</v>
    <v>a23hqh</v>
    <v>ARCX:SPY</v>
    <v>181</v>
  </rv>
  <rv s="3">
    <v>1</v>
    <v>SPY</v>
    <v>Daily</v>
    <v>44840</v>
    <v>44840</v>
    <v>0</v>
    <v>1</v>
    <v>638006112000000000,638068976499751706,0</v>
    <v>0</v>
    <v>a23hqh</v>
    <v>ARCX:SPY</v>
    <v>182</v>
  </rv>
  <rv s="3">
    <v>1</v>
    <v>SPY</v>
    <v>Daily</v>
    <v>44841</v>
    <v>44841</v>
    <v>0</v>
    <v>1</v>
    <v>638006976000000000,638068976500742749,0</v>
    <v>0</v>
    <v>a23hqh</v>
    <v>ARCX:SPY</v>
    <v>183</v>
  </rv>
  <rv s="3">
    <v>1</v>
    <v>SPY</v>
    <v>Daily</v>
    <v>44844</v>
    <v>44844</v>
    <v>0</v>
    <v>1</v>
    <v>638009568000000000,638068976500752703,0</v>
    <v>0</v>
    <v>a23hqh</v>
    <v>ARCX:SPY</v>
    <v>184</v>
  </rv>
  <rv s="3">
    <v>1</v>
    <v>SPY</v>
    <v>Daily</v>
    <v>44845</v>
    <v>44845</v>
    <v>0</v>
    <v>1</v>
    <v>638010432000000000,638068976530189587,0</v>
    <v>0</v>
    <v>a23hqh</v>
    <v>ARCX:SPY</v>
    <v>185</v>
  </rv>
  <rv s="3">
    <v>1</v>
    <v>SPY</v>
    <v>Daily</v>
    <v>44846</v>
    <v>44846</v>
    <v>0</v>
    <v>1</v>
    <v>638011296000000000,638068976530322853,0</v>
    <v>0</v>
    <v>a23hqh</v>
    <v>ARCX:SPY</v>
    <v>186</v>
  </rv>
  <rv s="3">
    <v>1</v>
    <v>SPY</v>
    <v>Daily</v>
    <v>44847</v>
    <v>44847</v>
    <v>0</v>
    <v>1</v>
    <v>638012160000000000,638068976530332810,0</v>
    <v>0</v>
    <v>a23hqh</v>
    <v>ARCX:SPY</v>
    <v>187</v>
  </rv>
  <rv s="3">
    <v>1</v>
    <v>SPY</v>
    <v>Daily</v>
    <v>44848</v>
    <v>44848</v>
    <v>0</v>
    <v>1</v>
    <v>638013024000000000,638068976530332810,0</v>
    <v>0</v>
    <v>a23hqh</v>
    <v>ARCX:SPY</v>
    <v>188</v>
  </rv>
  <rv s="3">
    <v>1</v>
    <v>SPY</v>
    <v>Daily</v>
    <v>44851</v>
    <v>44851</v>
    <v>0</v>
    <v>1</v>
    <v>638015616000000000,638068976530138123,0</v>
    <v>0</v>
    <v>a23hqh</v>
    <v>ARCX:SPY</v>
    <v>189</v>
  </rv>
  <rv s="3">
    <v>1</v>
    <v>SPY</v>
    <v>Daily</v>
    <v>44852</v>
    <v>44852</v>
    <v>0</v>
    <v>1</v>
    <v>638016480000000000,638068976530153596,0</v>
    <v>0</v>
    <v>a23hqh</v>
    <v>ARCX:SPY</v>
    <v>190</v>
  </rv>
  <rv s="3">
    <v>1</v>
    <v>SPY</v>
    <v>Daily</v>
    <v>44853</v>
    <v>44853</v>
    <v>0</v>
    <v>1</v>
    <v>638017344000000000,638068976530163554,0</v>
    <v>0</v>
    <v>a23hqh</v>
    <v>ARCX:SPY</v>
    <v>191</v>
  </rv>
  <rv s="3">
    <v>1</v>
    <v>SPY</v>
    <v>Daily</v>
    <v>44854</v>
    <v>44854</v>
    <v>0</v>
    <v>1</v>
    <v>638018208000000000,638068976530377064,0</v>
    <v>0</v>
    <v>a23hqh</v>
    <v>ARCX:SPY</v>
    <v>192</v>
  </rv>
  <rv s="3">
    <v>1</v>
    <v>SPY</v>
    <v>Daily</v>
    <v>44855</v>
    <v>44855</v>
    <v>0</v>
    <v>1</v>
    <v>638019072000000000,638068976530377064,0</v>
    <v>0</v>
    <v>a23hqh</v>
    <v>ARCX:SPY</v>
    <v>193</v>
  </rv>
  <rv s="3">
    <v>1</v>
    <v>SPY</v>
    <v>Daily</v>
    <v>44858</v>
    <v>44858</v>
    <v>0</v>
    <v>1</v>
    <v>638021664000000000,638068976530247642,0</v>
    <v>0</v>
    <v>a23hqh</v>
    <v>ARCX:SPY</v>
    <v>194</v>
  </rv>
  <rv s="3">
    <v>1</v>
    <v>SPY</v>
    <v>Daily</v>
    <v>44859</v>
    <v>44859</v>
    <v>0</v>
    <v>1</v>
    <v>638022528000000000,638068976530257597,0</v>
    <v>0</v>
    <v>a23hqh</v>
    <v>ARCX:SPY</v>
    <v>195</v>
  </rv>
  <rv s="3">
    <v>1</v>
    <v>SPY</v>
    <v>Daily</v>
    <v>44860</v>
    <v>44860</v>
    <v>0</v>
    <v>1</v>
    <v>638023392000000000,638068976530257597,0</v>
    <v>0</v>
    <v>a23hqh</v>
    <v>ARCX:SPY</v>
    <v>196</v>
  </rv>
  <rv s="3">
    <v>1</v>
    <v>SPY</v>
    <v>Daily</v>
    <v>44861</v>
    <v>44861</v>
    <v>0</v>
    <v>1</v>
    <v>638024256000000000,638068976530099995,0</v>
    <v>0</v>
    <v>a23hqh</v>
    <v>ARCX:SPY</v>
    <v>197</v>
  </rv>
  <rv s="3">
    <v>1</v>
    <v>SPY</v>
    <v>Daily</v>
    <v>44862</v>
    <v>44862</v>
    <v>0</v>
    <v>1</v>
    <v>638025120000000000,638068976530387019,0</v>
    <v>0</v>
    <v>a23hqh</v>
    <v>ARCX:SPY</v>
    <v>198</v>
  </rv>
  <rv s="3">
    <v>1</v>
    <v>SPY</v>
    <v>Daily</v>
    <v>44865</v>
    <v>44865</v>
    <v>0</v>
    <v>1</v>
    <v>638027712000000000,638068976530387019,0</v>
    <v>0</v>
    <v>a23hqh</v>
    <v>ARCX:SPY</v>
    <v>199</v>
  </rv>
  <rv s="3">
    <v>1</v>
    <v>SPY</v>
    <v>Daily</v>
    <v>44866</v>
    <v>44866</v>
    <v>0</v>
    <v>1</v>
    <v>638028576000000000,638068976530387019,0</v>
    <v>0</v>
    <v>a23hqh</v>
    <v>ARCX:SPY</v>
    <v>200</v>
  </rv>
  <rv s="3">
    <v>1</v>
    <v>SPY</v>
    <v>Daily</v>
    <v>44867</v>
    <v>44867</v>
    <v>0</v>
    <v>1</v>
    <v>638029440000000000,638068976530279227,0</v>
    <v>0</v>
    <v>a23hqh</v>
    <v>ARCX:SPY</v>
    <v>201</v>
  </rv>
  <rv s="3">
    <v>1</v>
    <v>SPY</v>
    <v>Daily</v>
    <v>44868</v>
    <v>44868</v>
    <v>0</v>
    <v>1</v>
    <v>638030304000000000,638068976530279227,0</v>
    <v>0</v>
    <v>a23hqh</v>
    <v>ARCX:SPY</v>
    <v>202</v>
  </rv>
  <rv s="3">
    <v>1</v>
    <v>SPY</v>
    <v>Daily</v>
    <v>44869</v>
    <v>44869</v>
    <v>0</v>
    <v>1</v>
    <v>638031168000000000,638068976530259292,0</v>
    <v>0</v>
    <v>a23hqh</v>
    <v>ARCX:SPY</v>
    <v>203</v>
  </rv>
  <rv s="3">
    <v>1</v>
    <v>SPY</v>
    <v>Daily</v>
    <v>44872</v>
    <v>44872</v>
    <v>0</v>
    <v>1</v>
    <v>638033760000000000,638068976530259292,0</v>
    <v>0</v>
    <v>a23hqh</v>
    <v>ARCX:SPY</v>
    <v>204</v>
  </rv>
  <rv s="3">
    <v>1</v>
    <v>SPY</v>
    <v>Daily</v>
    <v>44873</v>
    <v>44873</v>
    <v>0</v>
    <v>1</v>
    <v>638034624000000000,638068976561814549,0</v>
    <v>0</v>
    <v>a23hqh</v>
    <v>ARCX:SPY</v>
    <v>205</v>
  </rv>
  <rv s="3">
    <v>1</v>
    <v>SPY</v>
    <v>Daily</v>
    <v>44874</v>
    <v>44874</v>
    <v>0</v>
    <v>1</v>
    <v>638035488000000000,638068976561810833,0</v>
    <v>0</v>
    <v>a23hqh</v>
    <v>ARCX:SPY</v>
    <v>206</v>
  </rv>
  <rv s="3">
    <v>1</v>
    <v>SPY</v>
    <v>Daily</v>
    <v>44875</v>
    <v>44875</v>
    <v>0</v>
    <v>1</v>
    <v>638036352000000000,638068976561820789,0</v>
    <v>0</v>
    <v>a23hqh</v>
    <v>ARCX:SPY</v>
    <v>207</v>
  </rv>
  <rv s="3">
    <v>1</v>
    <v>SPY</v>
    <v>Daily</v>
    <v>44876</v>
    <v>44876</v>
    <v>0</v>
    <v>1</v>
    <v>638037216000000000,638068976561784697,0</v>
    <v>0</v>
    <v>a23hqh</v>
    <v>ARCX:SPY</v>
    <v>208</v>
  </rv>
  <rv s="3">
    <v>1</v>
    <v>SPY</v>
    <v>Daily</v>
    <v>44879</v>
    <v>44879</v>
    <v>0</v>
    <v>1</v>
    <v>638039808000000000,638068976561784697,0</v>
    <v>0</v>
    <v>a23hqh</v>
    <v>ARCX:SPY</v>
    <v>209</v>
  </rv>
  <rv s="3">
    <v>1</v>
    <v>SPY</v>
    <v>Daily</v>
    <v>44880</v>
    <v>44880</v>
    <v>0</v>
    <v>1</v>
    <v>638040672000000000,638068976561784697,0</v>
    <v>0</v>
    <v>a23hqh</v>
    <v>ARCX:SPY</v>
    <v>210</v>
  </rv>
  <rv s="3">
    <v>1</v>
    <v>SPY</v>
    <v>Daily</v>
    <v>44881</v>
    <v>44881</v>
    <v>0</v>
    <v>1</v>
    <v>638041536000000000,638068976562192898,0</v>
    <v>0</v>
    <v>a23hqh</v>
    <v>ARCX:SPY</v>
    <v>211</v>
  </rv>
  <rv s="3">
    <v>1</v>
    <v>SPY</v>
    <v>Daily</v>
    <v>44882</v>
    <v>44882</v>
    <v>0</v>
    <v>1</v>
    <v>638042400000000000,638068976562222774,0</v>
    <v>0</v>
    <v>a23hqh</v>
    <v>ARCX:SPY</v>
    <v>212</v>
  </rv>
  <rv s="3">
    <v>1</v>
    <v>SPY</v>
    <v>Daily</v>
    <v>44883</v>
    <v>44883</v>
    <v>0</v>
    <v>1</v>
    <v>638043264000000000,638068976562222774,0</v>
    <v>0</v>
    <v>a23hqh</v>
    <v>ARCX:SPY</v>
    <v>213</v>
  </rv>
  <rv s="3">
    <v>1</v>
    <v>SPY</v>
    <v>Daily</v>
    <v>44886</v>
    <v>44886</v>
    <v>0</v>
    <v>1</v>
    <v>638045856000000000,638068976561759109,0</v>
    <v>0</v>
    <v>a23hqh</v>
    <v>ARCX:SPY</v>
    <v>214</v>
  </rv>
  <rv s="3">
    <v>1</v>
    <v>SPY</v>
    <v>Daily</v>
    <v>44887</v>
    <v>44887</v>
    <v>0</v>
    <v>1</v>
    <v>638046720000000000,638068976561759109,0</v>
    <v>0</v>
    <v>a23hqh</v>
    <v>ARCX:SPY</v>
    <v>215</v>
  </rv>
  <rv s="3">
    <v>1</v>
    <v>SPY</v>
    <v>Daily</v>
    <v>44888</v>
    <v>44888</v>
    <v>0</v>
    <v>1</v>
    <v>638047584000000000,638068976561769065,0</v>
    <v>0</v>
    <v>a23hqh</v>
    <v>ARCX:SPY</v>
    <v>216</v>
  </rv>
  <rv s="3">
    <v>1</v>
    <v>SPY</v>
    <v>Daily</v>
    <v>44890</v>
    <v>44890</v>
    <v>0</v>
    <v>1</v>
    <v>638049312000000000,638068976561864340,0</v>
    <v>0</v>
    <v>a23hqh</v>
    <v>ARCX:SPY</v>
    <v>217</v>
  </rv>
  <rv s="3">
    <v>1</v>
    <v>SPY</v>
    <v>Daily</v>
    <v>44893</v>
    <v>44893</v>
    <v>0</v>
    <v>1</v>
    <v>638051904000000000,638068976562199109,0</v>
    <v>0</v>
    <v>a23hqh</v>
    <v>ARCX:SPY</v>
    <v>218</v>
  </rv>
  <rv s="3">
    <v>1</v>
    <v>SPY</v>
    <v>Daily</v>
    <v>44894</v>
    <v>44894</v>
    <v>0</v>
    <v>1</v>
    <v>638052768000000000,638068976562199109,0</v>
    <v>0</v>
    <v>a23hqh</v>
    <v>ARCX:SPY</v>
    <v>219</v>
  </rv>
  <rv s="3">
    <v>1</v>
    <v>SPY</v>
    <v>Daily</v>
    <v>44895</v>
    <v>44895</v>
    <v>0</v>
    <v>1</v>
    <v>638053632000000000,638068976562179208,0</v>
    <v>0</v>
    <v>a23hqh</v>
    <v>ARCX:SPY</v>
    <v>220</v>
  </rv>
  <rv s="3">
    <v>1</v>
    <v>SPY</v>
    <v>Daily</v>
    <v>44896</v>
    <v>44896</v>
    <v>0</v>
    <v>1</v>
    <v>638054496000000000,638068976562179208,0</v>
    <v>0</v>
    <v>a23hqh</v>
    <v>ARCX:SPY</v>
    <v>221</v>
  </rv>
  <rv s="3">
    <v>1</v>
    <v>SPY</v>
    <v>Daily</v>
    <v>44897</v>
    <v>44897</v>
    <v>0</v>
    <v>1</v>
    <v>638055360000000000,638068976562197183,0</v>
    <v>0</v>
    <v>a23hqh</v>
    <v>ARCX:SPY</v>
    <v>222</v>
  </rv>
  <rv s="3">
    <v>1</v>
    <v>SPY</v>
    <v>Daily</v>
    <v>44900</v>
    <v>44900</v>
    <v>0</v>
    <v>1</v>
    <v>638057952000000000,638068976562197183,0</v>
    <v>0</v>
    <v>a23hqh</v>
    <v>ARCX:SPY</v>
    <v>223</v>
  </rv>
  <rv s="3">
    <v>1</v>
    <v>SPY</v>
    <v>Daily</v>
    <v>44901</v>
    <v>44901</v>
    <v>0</v>
    <v>1</v>
    <v>638058816000000000,638068976562197183,0</v>
    <v>0</v>
    <v>a23hqh</v>
    <v>ARCX:SPY</v>
    <v>224</v>
  </rv>
  <rv s="3">
    <v>1</v>
    <v>SPY</v>
    <v>Daily</v>
    <v>44902</v>
    <v>44902</v>
    <v>0</v>
    <v>1</v>
    <v>638059680000000000,638068976590160093,0</v>
    <v>0</v>
    <v>a23hqh</v>
    <v>ARCX:SPY</v>
    <v>225</v>
  </rv>
  <rv s="3">
    <v>1</v>
    <v>SPY</v>
    <v>Daily</v>
    <v>44903</v>
    <v>44903</v>
    <v>0</v>
    <v>1</v>
    <v>638060544000000000,638068976590160093,0</v>
    <v>0</v>
    <v>a23hqh</v>
    <v>ARCX:SPY</v>
    <v>226</v>
  </rv>
  <rv s="3">
    <v>1</v>
    <v>SPY</v>
    <v>Daily</v>
    <v>44904</v>
    <v>44904</v>
    <v>0</v>
    <v>1</v>
    <v>638061408000000000,638068976590952887,0</v>
    <v>0</v>
    <v>a23hqh</v>
    <v>ARCX:SPY</v>
    <v>227</v>
  </rv>
  <rv s="3">
    <v>1</v>
    <v>SPY</v>
    <v>Daily</v>
    <v>44907</v>
    <v>44907</v>
    <v>0</v>
    <v>1</v>
    <v>638064000000000000,638098687818857473,0</v>
    <v>0</v>
    <v>a23hqh</v>
    <v>ARCX:SPY</v>
    <v>228</v>
  </rv>
  <rv s="3">
    <v>1</v>
    <v>SPY</v>
    <v>Daily</v>
    <v>44911</v>
    <v>44911</v>
    <v>0</v>
    <v>1</v>
    <v>638067456000000000,638098687818857473,0</v>
    <v>0</v>
    <v>a23hqh</v>
    <v>ARCX:SPY</v>
    <v>229</v>
  </rv>
  <rv s="3">
    <v>1</v>
    <v>SPY</v>
    <v>Daily</v>
    <v>44917</v>
    <v>44917</v>
    <v>0</v>
    <v>1</v>
    <v>638072640000000000,638098687817443660,0</v>
    <v>0</v>
    <v>a23hqh</v>
    <v>ARCX:SPY</v>
    <v>230</v>
  </rv>
  <rv s="3">
    <v>1</v>
    <v>SPY</v>
    <v>Daily</v>
    <v>44914</v>
    <v>44914</v>
    <v>0</v>
    <v>1</v>
    <v>638070048000000000,638098687817443660,0</v>
    <v>0</v>
    <v>a23hqh</v>
    <v>ARCX:SPY</v>
    <v>231</v>
  </rv>
  <rv s="3">
    <v>1</v>
    <v>SPY</v>
    <v>Daily</v>
    <v>44923</v>
    <v>44923</v>
    <v>0</v>
    <v>1</v>
    <v>638077824000000000,638098687817516011,0</v>
    <v>0</v>
    <v>a23hqh</v>
    <v>ARCX:SPY</v>
    <v>232</v>
  </rv>
  <rv s="3">
    <v>1</v>
    <v>SPY</v>
    <v>Daily</v>
    <v>44915</v>
    <v>44915</v>
    <v>0</v>
    <v>1</v>
    <v>638070912000000000,638098687817433710,0</v>
    <v>0</v>
    <v>a23hqh</v>
    <v>ARCX:SPY</v>
    <v>233</v>
  </rv>
  <rv s="3">
    <v>1</v>
    <v>SPY</v>
    <v>Daily</v>
    <v>44924</v>
    <v>44924</v>
    <v>0</v>
    <v>1</v>
    <v>638078688000000000,638098687817794791,0</v>
    <v>0</v>
    <v>a23hqh</v>
    <v>ARCX:SPY</v>
    <v>234</v>
  </rv>
  <rv s="3">
    <v>1</v>
    <v>SPY</v>
    <v>Daily</v>
    <v>44908</v>
    <v>44908</v>
    <v>0</v>
    <v>1</v>
    <v>638064864000000000,638098687848111366,0</v>
    <v>0</v>
    <v>a23hqh</v>
    <v>ARCX:SPY</v>
    <v>235</v>
  </rv>
  <rv s="3">
    <v>1</v>
    <v>SPY</v>
    <v>Daily</v>
    <v>44909</v>
    <v>44909</v>
    <v>0</v>
    <v>1</v>
    <v>638065728000000000,638098687848111366,0</v>
    <v>0</v>
    <v>a23hqh</v>
    <v>ARCX:SPY</v>
    <v>236</v>
  </rv>
  <rv s="3">
    <v>1</v>
    <v>SPY</v>
    <v>Daily</v>
    <v>44910</v>
    <v>44910</v>
    <v>0</v>
    <v>1</v>
    <v>638066592000000000,638098687848111366,0</v>
    <v>0</v>
    <v>a23hqh</v>
    <v>ARCX:SPY</v>
    <v>237</v>
  </rv>
  <rv s="3">
    <v>1</v>
    <v>SPY</v>
    <v>Daily</v>
    <v>44918</v>
    <v>44918</v>
    <v>0</v>
    <v>1</v>
    <v>638073504000000000,638098687848176343,0</v>
    <v>0</v>
    <v>a23hqh</v>
    <v>ARCX:SPY</v>
    <v>238</v>
  </rv>
  <rv s="3">
    <v>1</v>
    <v>SPY</v>
    <v>Daily</v>
    <v>44922</v>
    <v>44922</v>
    <v>0</v>
    <v>1</v>
    <v>638076960000000000,638098687848176343,0</v>
    <v>0</v>
    <v>a23hqh</v>
    <v>ARCX:SPY</v>
    <v>239</v>
  </rv>
  <rv s="3">
    <v>1</v>
    <v>SPY</v>
    <v>Daily</v>
    <v>44925</v>
    <v>44925</v>
    <v>0</v>
    <v>1</v>
    <v>638079552000000000,638098687848066831,0</v>
    <v>0</v>
    <v>a23hqh</v>
    <v>ARCX:SPY</v>
    <v>240</v>
  </rv>
  <rv s="3">
    <v>1</v>
    <v>SPY</v>
    <v>Daily</v>
    <v>44916</v>
    <v>44916</v>
    <v>0</v>
    <v>1</v>
    <v>638071776000000000,638098687848066831,0</v>
    <v>0</v>
    <v>a23hqh</v>
    <v>ARCX:SPY</v>
    <v>241</v>
  </rv>
  <rv s="3">
    <v>1</v>
    <v>SPY</v>
    <v>Daily</v>
    <v>44929</v>
    <v>44929</v>
    <v>0</v>
    <v>1</v>
    <v>638083008000000000,638098689940345562,0</v>
    <v>0</v>
    <v>a23hqh</v>
    <v>ARCX:SPY</v>
    <v>242</v>
  </rv>
  <rv s="3">
    <v>1</v>
    <v>SPY</v>
    <v>Daily</v>
    <v>44930</v>
    <v>44930</v>
    <v>0</v>
    <v>1</v>
    <v>638083872000000000,638098690025283506,0</v>
    <v>0</v>
    <v>a23hqh</v>
    <v>ARCX:SPY</v>
    <v>243</v>
  </rv>
  <rv s="3">
    <v>1</v>
    <v>SPY</v>
    <v>Daily</v>
    <v>44931</v>
    <v>44931</v>
    <v>0</v>
    <v>1</v>
    <v>638084736000000000,638098690052133808,0</v>
    <v>0</v>
    <v>a23hqh</v>
    <v>ARCX:SPY</v>
    <v>244</v>
  </rv>
  <rv s="3">
    <v>1</v>
    <v>SPY</v>
    <v>Daily</v>
    <v>44932</v>
    <v>44932</v>
    <v>0</v>
    <v>1</v>
    <v>638085600000000000,638098690052342889,0</v>
    <v>0</v>
    <v>a23hqh</v>
    <v>ARCX:SPY</v>
    <v>245</v>
  </rv>
  <rv s="3">
    <v>1</v>
    <v>SPY</v>
    <v>Daily</v>
    <v>44935</v>
    <v>44935</v>
    <v>0</v>
    <v>1</v>
    <v>638088192000000000,638098690100331631,0</v>
    <v>0</v>
    <v>a23hqh</v>
    <v>ARCX:SPY</v>
    <v>246</v>
  </rv>
  <rv s="3">
    <v>1</v>
    <v>SPY</v>
    <v>Daily</v>
    <v>44938</v>
    <v>44938</v>
    <v>0</v>
    <v>1</v>
    <v>638090784000000000,638098690918059178,0</v>
    <v>0</v>
    <v>a23hqh</v>
    <v>ARCX:SPY</v>
    <v>247</v>
  </rv>
  <rv s="3">
    <v>1</v>
    <v>SPY</v>
    <v>Daily</v>
    <v>44945</v>
    <v>44945</v>
    <v>0</v>
    <v>1</v>
    <v>638096832000000000,638098690918159100,0</v>
    <v>0</v>
    <v>a23hqh</v>
    <v>ARCX:SPY</v>
    <v>248</v>
  </rv>
  <rv s="3">
    <v>1</v>
    <v>SPY</v>
    <v>Daily</v>
    <v>44937</v>
    <v>44937</v>
    <v>0</v>
    <v>1</v>
    <v>638089920000000000,638098690918159100,0</v>
    <v>0</v>
    <v>a23hqh</v>
    <v>ARCX:SPY</v>
    <v>249</v>
  </rv>
  <rv s="3">
    <v>1</v>
    <v>SPY</v>
    <v>Daily</v>
    <v>44944</v>
    <v>44944</v>
    <v>0</v>
    <v>1</v>
    <v>638095968000000000,638107250163648505,0</v>
    <v>0</v>
    <v>a23hqh</v>
    <v>ARCX:SPY</v>
    <v>250</v>
  </rv>
  <rv s="3">
    <v>1</v>
    <v>SPY</v>
    <v>Daily</v>
    <v>44939</v>
    <v>44939</v>
    <v>0</v>
    <v>1</v>
    <v>638091648000000000,638098690917979516,0</v>
    <v>0</v>
    <v>a23hqh</v>
    <v>ARCX:SPY</v>
    <v>251</v>
  </rv>
  <rv s="3">
    <v>1</v>
    <v>SPY</v>
    <v>Daily</v>
    <v>44946</v>
    <v>44946</v>
    <v>0</v>
    <v>1</v>
    <v>638097696000000000,638098690917979516,0</v>
    <v>0</v>
    <v>a23hqh</v>
    <v>ARCX:SPY</v>
    <v>252</v>
  </rv>
  <rv s="3">
    <v>1</v>
    <v>SPY</v>
    <v>Daily</v>
    <v>44936</v>
    <v>44936</v>
    <v>0</v>
    <v>1</v>
    <v>638089056000000000,638098690917993896,0</v>
    <v>0</v>
    <v>a23hqh</v>
    <v>ARCX:SPY</v>
    <v>253</v>
  </rv>
  <rv s="3">
    <v>1</v>
    <v>SPY</v>
    <v>Daily</v>
    <v>44943</v>
    <v>44943</v>
    <v>0</v>
    <v>1</v>
    <v>638095104000000000,638098690918003856,0</v>
    <v>0</v>
    <v>a23hqh</v>
    <v>ARCX:SPY</v>
    <v>254</v>
  </rv>
  <rv s="3">
    <v>1</v>
    <v>SPY</v>
    <v>Daily</v>
    <v>44949</v>
    <v>44949</v>
    <v>0</v>
    <v>1</v>
    <v>638100288000000000,638107251004663688,0</v>
    <v>0</v>
    <v>a23hqh</v>
    <v>ARCX:SPY</v>
    <v>255</v>
  </rv>
  <rv s="3">
    <v>1</v>
    <v>SPY</v>
    <v>Daily</v>
    <v>44953</v>
    <v>44953</v>
    <v>0</v>
    <v>1</v>
    <v>638103744000000000,638107251004663688,0</v>
    <v>0</v>
    <v>a23hqh</v>
    <v>ARCX:SPY</v>
    <v>256</v>
  </rv>
  <rv s="3">
    <v>1</v>
    <v>SPY</v>
    <v>Daily</v>
    <v>44950</v>
    <v>44950</v>
    <v>0</v>
    <v>1</v>
    <v>638101152000000000,638107251004673621,0</v>
    <v>0</v>
    <v>a23hqh</v>
    <v>ARCX:SPY</v>
    <v>257</v>
  </rv>
  <rv s="3">
    <v>1</v>
    <v>SPY</v>
    <v>Daily</v>
    <v>44951</v>
    <v>44951</v>
    <v>0</v>
    <v>1</v>
    <v>638102016000000000,638107251004619120,0</v>
    <v>0</v>
    <v>a23hqh</v>
    <v>ARCX:SPY</v>
    <v>258</v>
  </rv>
  <rv s="3">
    <v>1</v>
    <v>SPY</v>
    <v>Daily</v>
    <v>44952</v>
    <v>44952</v>
    <v>0</v>
    <v>1</v>
    <v>638102880000000000,638107251004619120,0</v>
    <v>0</v>
    <v>a23hqh</v>
    <v>ARCX:SPY</v>
    <v>259</v>
  </rv>
  <rv s="3">
    <v>1</v>
    <v>SPY</v>
    <v>Daily</v>
    <v>44956</v>
    <v>44956</v>
    <v>0</v>
    <v>1</v>
    <v>638106336000000000,638108552633514681,0</v>
    <v>0</v>
    <v>a23hqh</v>
    <v>ARCX:SPY</v>
    <v>260</v>
  </rv>
  <rv s="3">
    <v>1</v>
    <v>SPY</v>
    <v>Daily</v>
    <v>44957</v>
    <v>44957</v>
    <v>0</v>
    <v>1</v>
    <v>638107200000000000,638108552633514681,0</v>
    <v>0</v>
    <v>a23hqh</v>
    <v>ARCX:SPY</v>
    <v>261</v>
  </rv>
  <rv s="3">
    <v>1</v>
    <v>DCPH</v>
    <v>Daily</v>
    <v>44826</v>
    <v>44826</v>
    <v>0</v>
    <v>1</v>
    <v>637994016000000000,638068976499769277,0</v>
    <v>0</v>
    <v>a1qtqh</v>
    <v>XNAS:DCPH</v>
    <v>262</v>
  </rv>
  <rv s="3">
    <v>1</v>
    <v>DCPH</v>
    <v>Daily</v>
    <v>44827</v>
    <v>44827</v>
    <v>0</v>
    <v>1</v>
    <v>637994880000000000,638068976499769277,0</v>
    <v>0</v>
    <v>a1qtqh</v>
    <v>XNAS:DCPH</v>
    <v>263</v>
  </rv>
  <rv s="3">
    <v>1</v>
    <v>DCPH</v>
    <v>Daily</v>
    <v>44830</v>
    <v>44830</v>
    <v>0</v>
    <v>1</v>
    <v>637997472000000000,638068976499755552,0</v>
    <v>0</v>
    <v>a1qtqh</v>
    <v>XNAS:DCPH</v>
    <v>264</v>
  </rv>
  <rv s="3">
    <v>1</v>
    <v>DCPH</v>
    <v>Daily</v>
    <v>44831</v>
    <v>44831</v>
    <v>0</v>
    <v>1</v>
    <v>637998336000000000,638068976499755552,0</v>
    <v>0</v>
    <v>a1qtqh</v>
    <v>XNAS:DCPH</v>
    <v>265</v>
  </rv>
  <rv s="3">
    <v>1</v>
    <v>DCPH</v>
    <v>Daily</v>
    <v>44832</v>
    <v>44832</v>
    <v>0</v>
    <v>1</v>
    <v>637999200000000000,638068976499755552,0</v>
    <v>0</v>
    <v>a1qtqh</v>
    <v>XNAS:DCPH</v>
    <v>266</v>
  </rv>
  <rv s="3">
    <v>1</v>
    <v>DCPH</v>
    <v>Daily</v>
    <v>44833</v>
    <v>44833</v>
    <v>0</v>
    <v>1</v>
    <v>638000064000000000,638068976499705765,0</v>
    <v>0</v>
    <v>a1qtqh</v>
    <v>XNAS:DCPH</v>
    <v>267</v>
  </rv>
  <rv s="3">
    <v>1</v>
    <v>DCPH</v>
    <v>Daily</v>
    <v>44834</v>
    <v>44834</v>
    <v>0</v>
    <v>1</v>
    <v>638000928000000000,638068976499705765,0</v>
    <v>0</v>
    <v>a1qtqh</v>
    <v>XNAS:DCPH</v>
    <v>268</v>
  </rv>
  <rv s="3">
    <v>1</v>
    <v>DCPH</v>
    <v>Daily</v>
    <v>44837</v>
    <v>44837</v>
    <v>0</v>
    <v>1</v>
    <v>638003520000000000,638068976499675899,0</v>
    <v>0</v>
    <v>a1qtqh</v>
    <v>XNAS:DCPH</v>
    <v>108</v>
  </rv>
  <rv s="3">
    <v>1</v>
    <v>DCPH</v>
    <v>Daily</v>
    <v>44838</v>
    <v>44838</v>
    <v>0</v>
    <v>1</v>
    <v>638004384000000000,638068976499675899,0</v>
    <v>0</v>
    <v>a1qtqh</v>
    <v>XNAS:DCPH</v>
    <v>269</v>
  </rv>
  <rv s="3">
    <v>1</v>
    <v>DCPH</v>
    <v>Daily</v>
    <v>44839</v>
    <v>44839</v>
    <v>0</v>
    <v>1</v>
    <v>638005248000000000,638068976499745594,0</v>
    <v>0</v>
    <v>a1qtqh</v>
    <v>XNAS:DCPH</v>
    <v>270</v>
  </rv>
  <rv s="3">
    <v>1</v>
    <v>DCPH</v>
    <v>Daily</v>
    <v>44840</v>
    <v>44840</v>
    <v>0</v>
    <v>1</v>
    <v>638006112000000000,638068976500741230,0</v>
    <v>0</v>
    <v>a1qtqh</v>
    <v>XNAS:DCPH</v>
    <v>271</v>
  </rv>
  <rv s="3">
    <v>1</v>
    <v>DCPH</v>
    <v>Daily</v>
    <v>44841</v>
    <v>44841</v>
    <v>0</v>
    <v>1</v>
    <v>638006976000000000,638068976500741230,0</v>
    <v>0</v>
    <v>a1qtqh</v>
    <v>XNAS:DCPH</v>
    <v>272</v>
  </rv>
  <rv s="3">
    <v>1</v>
    <v>DCPH</v>
    <v>Daily</v>
    <v>44844</v>
    <v>44844</v>
    <v>0</v>
    <v>1</v>
    <v>638009568000000000,638068976530202872,0</v>
    <v>0</v>
    <v>a1qtqh</v>
    <v>XNAS:DCPH</v>
    <v>273</v>
  </rv>
  <rv s="3">
    <v>1</v>
    <v>DCPH</v>
    <v>Daily</v>
    <v>44845</v>
    <v>44845</v>
    <v>0</v>
    <v>1</v>
    <v>638010432000000000,638068976530202872,0</v>
    <v>0</v>
    <v>a1qtqh</v>
    <v>XNAS:DCPH</v>
    <v>274</v>
  </rv>
  <rv s="3">
    <v>1</v>
    <v>DCPH</v>
    <v>Daily</v>
    <v>44846</v>
    <v>44846</v>
    <v>0</v>
    <v>1</v>
    <v>638011296000000000,638068976530202872,0</v>
    <v>0</v>
    <v>a1qtqh</v>
    <v>XNAS:DCPH</v>
    <v>275</v>
  </rv>
  <rv s="3">
    <v>1</v>
    <v>DCPH</v>
    <v>Daily</v>
    <v>44847</v>
    <v>44847</v>
    <v>0</v>
    <v>1</v>
    <v>638012160000000000,638068976530322344,0</v>
    <v>0</v>
    <v>a1qtqh</v>
    <v>XNAS:DCPH</v>
    <v>276</v>
  </rv>
  <rv s="3">
    <v>1</v>
    <v>DCPH</v>
    <v>Daily</v>
    <v>44848</v>
    <v>44848</v>
    <v>0</v>
    <v>1</v>
    <v>638013024000000000,638068976530136083,0</v>
    <v>0</v>
    <v>a1qtqh</v>
    <v>XNAS:DCPH</v>
    <v>277</v>
  </rv>
  <rv s="3">
    <v>1</v>
    <v>DCPH</v>
    <v>Daily</v>
    <v>44851</v>
    <v>44851</v>
    <v>0</v>
    <v>1</v>
    <v>638015616000000000,638068976530136083,0</v>
    <v>0</v>
    <v>a1qtqh</v>
    <v>XNAS:DCPH</v>
    <v>278</v>
  </rv>
  <rv s="3">
    <v>1</v>
    <v>DCPH</v>
    <v>Daily</v>
    <v>44852</v>
    <v>44852</v>
    <v>0</v>
    <v>1</v>
    <v>638016480000000000,638068976530146056,0</v>
    <v>0</v>
    <v>a1qtqh</v>
    <v>XNAS:DCPH</v>
    <v>279</v>
  </rv>
  <rv s="3">
    <v>1</v>
    <v>DCPH</v>
    <v>Daily</v>
    <v>44853</v>
    <v>44853</v>
    <v>0</v>
    <v>1</v>
    <v>638017344000000000,638068976530152264,0</v>
    <v>0</v>
    <v>a1qtqh</v>
    <v>XNAS:DCPH</v>
    <v>280</v>
  </rv>
  <rv s="3">
    <v>1</v>
    <v>DCPH</v>
    <v>Daily</v>
    <v>44854</v>
    <v>44854</v>
    <v>0</v>
    <v>1</v>
    <v>638018208000000000,638068976530371316,0</v>
    <v>0</v>
    <v>a1qtqh</v>
    <v>XNAS:DCPH</v>
    <v>281</v>
  </rv>
  <rv s="3">
    <v>1</v>
    <v>DCPH</v>
    <v>Daily</v>
    <v>44855</v>
    <v>44855</v>
    <v>0</v>
    <v>1</v>
    <v>638019072000000000,638068976530371316,0</v>
    <v>0</v>
    <v>a1qtqh</v>
    <v>XNAS:DCPH</v>
    <v>282</v>
  </rv>
  <rv s="3">
    <v>1</v>
    <v>DCPH</v>
    <v>Daily</v>
    <v>44858</v>
    <v>44858</v>
    <v>0</v>
    <v>1</v>
    <v>638021664000000000,638068976530251829,0</v>
    <v>0</v>
    <v>a1qtqh</v>
    <v>XNAS:DCPH</v>
    <v>283</v>
  </rv>
  <rv s="3">
    <v>1</v>
    <v>DCPH</v>
    <v>Daily</v>
    <v>44859</v>
    <v>44859</v>
    <v>0</v>
    <v>1</v>
    <v>638022528000000000,638068976530251829,0</v>
    <v>0</v>
    <v>a1qtqh</v>
    <v>XNAS:DCPH</v>
    <v>284</v>
  </rv>
  <rv s="3">
    <v>1</v>
    <v>DCPH</v>
    <v>Daily</v>
    <v>44860</v>
    <v>44860</v>
    <v>0</v>
    <v>1</v>
    <v>638023392000000000,638068976530102488,0</v>
    <v>0</v>
    <v>a1qtqh</v>
    <v>XNAS:DCPH</v>
    <v>281</v>
  </rv>
  <rv s="3">
    <v>1</v>
    <v>DCPH</v>
    <v>Daily</v>
    <v>44861</v>
    <v>44861</v>
    <v>0</v>
    <v>1</v>
    <v>638024256000000000,638068976530102488,0</v>
    <v>0</v>
    <v>a1qtqh</v>
    <v>XNAS:DCPH</v>
    <v>274</v>
  </rv>
  <rv s="3">
    <v>1</v>
    <v>DCPH</v>
    <v>Daily</v>
    <v>44862</v>
    <v>44862</v>
    <v>0</v>
    <v>1</v>
    <v>638025120000000000,638068976530102488,0</v>
    <v>0</v>
    <v>a1qtqh</v>
    <v>XNAS:DCPH</v>
    <v>285</v>
  </rv>
  <rv s="3">
    <v>1</v>
    <v>DCPH</v>
    <v>Daily</v>
    <v>44865</v>
    <v>44865</v>
    <v>0</v>
    <v>1</v>
    <v>638027712000000000,638068976530382084,0</v>
    <v>0</v>
    <v>a1qtqh</v>
    <v>XNAS:DCPH</v>
    <v>286</v>
  </rv>
  <rv s="3">
    <v>1</v>
    <v>DCPH</v>
    <v>Daily</v>
    <v>44866</v>
    <v>44866</v>
    <v>0</v>
    <v>1</v>
    <v>638028576000000000,638068976530281700,0</v>
    <v>0</v>
    <v>a1qtqh</v>
    <v>XNAS:DCPH</v>
    <v>287</v>
  </rv>
  <rv s="3">
    <v>1</v>
    <v>DCPH</v>
    <v>Daily</v>
    <v>44867</v>
    <v>44867</v>
    <v>0</v>
    <v>1</v>
    <v>638029440000000000,638068976530281700,0</v>
    <v>0</v>
    <v>a1qtqh</v>
    <v>XNAS:DCPH</v>
    <v>288</v>
  </rv>
  <rv s="3">
    <v>1</v>
    <v>DCPH</v>
    <v>Daily</v>
    <v>44868</v>
    <v>44868</v>
    <v>0</v>
    <v>1</v>
    <v>638030304000000000,638068976530251829,0</v>
    <v>0</v>
    <v>a1qtqh</v>
    <v>XNAS:DCPH</v>
    <v>289</v>
  </rv>
  <rv s="3">
    <v>1</v>
    <v>DCPH</v>
    <v>Daily</v>
    <v>44869</v>
    <v>44869</v>
    <v>0</v>
    <v>1</v>
    <v>638031168000000000,638068976530261785,0</v>
    <v>0</v>
    <v>a1qtqh</v>
    <v>XNAS:DCPH</v>
    <v>290</v>
  </rv>
  <rv s="3">
    <v>1</v>
    <v>DCPH</v>
    <v>Daily</v>
    <v>44872</v>
    <v>44872</v>
    <v>0</v>
    <v>1</v>
    <v>638033760000000000,638068976530261785,0</v>
    <v>0</v>
    <v>a1qtqh</v>
    <v>XNAS:DCPH</v>
    <v>291</v>
  </rv>
  <rv s="3">
    <v>1</v>
    <v>DCPH</v>
    <v>Daily</v>
    <v>44873</v>
    <v>44873</v>
    <v>0</v>
    <v>1</v>
    <v>638034624000000000,638068976561813393,0</v>
    <v>0</v>
    <v>a1qtqh</v>
    <v>XNAS:DCPH</v>
    <v>292</v>
  </rv>
  <rv s="3">
    <v>1</v>
    <v>DCPH</v>
    <v>Daily</v>
    <v>44874</v>
    <v>44874</v>
    <v>0</v>
    <v>1</v>
    <v>638035488000000000,638068976561813902,0</v>
    <v>0</v>
    <v>a1qtqh</v>
    <v>XNAS:DCPH</v>
    <v>293</v>
  </rv>
  <rv s="3">
    <v>1</v>
    <v>DCPH</v>
    <v>Daily</v>
    <v>44875</v>
    <v>44875</v>
    <v>0</v>
    <v>1</v>
    <v>638036352000000000,638068976561813902,0</v>
    <v>0</v>
    <v>a1qtqh</v>
    <v>XNAS:DCPH</v>
    <v>294</v>
  </rv>
  <rv s="3">
    <v>1</v>
    <v>DCPH</v>
    <v>Daily</v>
    <v>44876</v>
    <v>44876</v>
    <v>0</v>
    <v>1</v>
    <v>638037216000000000,638068976561813902,0</v>
    <v>0</v>
    <v>a1qtqh</v>
    <v>XNAS:DCPH</v>
    <v>295</v>
  </rv>
  <rv s="3">
    <v>1</v>
    <v>DCPH</v>
    <v>Daily</v>
    <v>44879</v>
    <v>44879</v>
    <v>0</v>
    <v>1</v>
    <v>638039808000000000,638068976561784033,0</v>
    <v>0</v>
    <v>a1qtqh</v>
    <v>XNAS:DCPH</v>
    <v>296</v>
  </rv>
  <rv s="3">
    <v>1</v>
    <v>DCPH</v>
    <v>Daily</v>
    <v>44880</v>
    <v>44880</v>
    <v>0</v>
    <v>1</v>
    <v>638040672000000000,638068976562185516,0</v>
    <v>0</v>
    <v>a1qtqh</v>
    <v>XNAS:DCPH</v>
    <v>297</v>
  </rv>
  <rv s="3">
    <v>1</v>
    <v>DCPH</v>
    <v>Daily</v>
    <v>44881</v>
    <v>44881</v>
    <v>0</v>
    <v>1</v>
    <v>638041536000000000,638068976562185516,0</v>
    <v>0</v>
    <v>a1qtqh</v>
    <v>XNAS:DCPH</v>
    <v>298</v>
  </rv>
  <rv s="3">
    <v>1</v>
    <v>DCPH</v>
    <v>Daily</v>
    <v>44882</v>
    <v>44882</v>
    <v>0</v>
    <v>1</v>
    <v>638042400000000000,638068976562222083,0</v>
    <v>0</v>
    <v>a1qtqh</v>
    <v>XNAS:DCPH</v>
    <v>299</v>
  </rv>
  <rv s="3">
    <v>1</v>
    <v>DCPH</v>
    <v>Daily</v>
    <v>44883</v>
    <v>44883</v>
    <v>0</v>
    <v>1</v>
    <v>638043264000000000,638068976562222083,0</v>
    <v>0</v>
    <v>a1qtqh</v>
    <v>XNAS:DCPH</v>
    <v>300</v>
  </rv>
  <rv s="3">
    <v>1</v>
    <v>DCPH</v>
    <v>Daily</v>
    <v>44886</v>
    <v>44886</v>
    <v>0</v>
    <v>1</v>
    <v>638045856000000000,638068976562232038,0</v>
    <v>0</v>
    <v>a1qtqh</v>
    <v>XNAS:DCPH</v>
    <v>301</v>
  </rv>
  <rv s="3">
    <v>1</v>
    <v>DCPH</v>
    <v>Daily</v>
    <v>44887</v>
    <v>44887</v>
    <v>0</v>
    <v>1</v>
    <v>638046720000000000,638068976561764101,0</v>
    <v>0</v>
    <v>a1qtqh</v>
    <v>XNAS:DCPH</v>
    <v>302</v>
  </rv>
  <rv s="3">
    <v>1</v>
    <v>DCPH</v>
    <v>Daily</v>
    <v>44888</v>
    <v>44888</v>
    <v>0</v>
    <v>1</v>
    <v>638047584000000000,638068976561866914,0</v>
    <v>0</v>
    <v>a1qtqh</v>
    <v>XNAS:DCPH</v>
    <v>303</v>
  </rv>
  <rv s="3">
    <v>1</v>
    <v>DCPH</v>
    <v>Daily</v>
    <v>44890</v>
    <v>44890</v>
    <v>0</v>
    <v>1</v>
    <v>638049312000000000,638068976561866914,0</v>
    <v>0</v>
    <v>a1qtqh</v>
    <v>XNAS:DCPH</v>
    <v>304</v>
  </rv>
  <rv s="3">
    <v>1</v>
    <v>DCPH</v>
    <v>Daily</v>
    <v>44893</v>
    <v>44893</v>
    <v>0</v>
    <v>1</v>
    <v>638051904000000000,638068976562191733,0</v>
    <v>0</v>
    <v>a1qtqh</v>
    <v>XNAS:DCPH</v>
    <v>305</v>
  </rv>
  <rv s="3">
    <v>1</v>
    <v>DCPH</v>
    <v>Daily</v>
    <v>44894</v>
    <v>44894</v>
    <v>0</v>
    <v>1</v>
    <v>638052768000000000,638068976562191733,0</v>
    <v>0</v>
    <v>a1qtqh</v>
    <v>XNAS:DCPH</v>
    <v>306</v>
  </rv>
  <rv s="3">
    <v>1</v>
    <v>DCPH</v>
    <v>Daily</v>
    <v>44895</v>
    <v>44895</v>
    <v>0</v>
    <v>1</v>
    <v>638053632000000000,638068976562165603,0</v>
    <v>0</v>
    <v>a1qtqh</v>
    <v>XNAS:DCPH</v>
    <v>307</v>
  </rv>
  <rv s="3">
    <v>1</v>
    <v>DCPH</v>
    <v>Daily</v>
    <v>44896</v>
    <v>44896</v>
    <v>0</v>
    <v>1</v>
    <v>638054496000000000,638068976562175561,0</v>
    <v>0</v>
    <v>a1qtqh</v>
    <v>XNAS:DCPH</v>
    <v>308</v>
  </rv>
  <rv s="3">
    <v>1</v>
    <v>DCPH</v>
    <v>Daily</v>
    <v>44897</v>
    <v>44897</v>
    <v>0</v>
    <v>1</v>
    <v>638055360000000000,638068976562191733,0</v>
    <v>0</v>
    <v>a1qtqh</v>
    <v>XNAS:DCPH</v>
    <v>309</v>
  </rv>
  <rv s="3">
    <v>1</v>
    <v>DCPH</v>
    <v>Daily</v>
    <v>44900</v>
    <v>44900</v>
    <v>0</v>
    <v>1</v>
    <v>638057952000000000,638068976562191733,0</v>
    <v>0</v>
    <v>a1qtqh</v>
    <v>XNAS:DCPH</v>
    <v>310</v>
  </rv>
  <rv s="3">
    <v>1</v>
    <v>DCPH</v>
    <v>Daily</v>
    <v>44901</v>
    <v>44901</v>
    <v>0</v>
    <v>1</v>
    <v>638058816000000000,638068976590159055,0</v>
    <v>0</v>
    <v>a1qtqh</v>
    <v>XNAS:DCPH</v>
    <v>311</v>
  </rv>
  <rv s="3">
    <v>1</v>
    <v>DCPH</v>
    <v>Daily</v>
    <v>44902</v>
    <v>44902</v>
    <v>0</v>
    <v>1</v>
    <v>638059680000000000,638068976590159055,0</v>
    <v>0</v>
    <v>a1qtqh</v>
    <v>XNAS:DCPH</v>
    <v>312</v>
  </rv>
  <rv s="3">
    <v>1</v>
    <v>DCPH</v>
    <v>Daily</v>
    <v>44903</v>
    <v>44903</v>
    <v>0</v>
    <v>1</v>
    <v>638060544000000000,638068976590939413,0</v>
    <v>0</v>
    <v>a1qtqh</v>
    <v>XNAS:DCPH</v>
    <v>313</v>
  </rv>
  <rv s="3">
    <v>1</v>
    <v>DCPH</v>
    <v>Daily</v>
    <v>44904</v>
    <v>44904</v>
    <v>0</v>
    <v>1</v>
    <v>638061408000000000,638068976590949367,0</v>
    <v>0</v>
    <v>a1qtqh</v>
    <v>XNAS:DCPH</v>
    <v>314</v>
  </rv>
  <rv s="3">
    <v>1</v>
    <v>DCPH</v>
    <v>Daily</v>
    <v>44909</v>
    <v>44909</v>
    <v>0</v>
    <v>1</v>
    <v>638065728000000000,638098687818827151,0</v>
    <v>0</v>
    <v>a1qtqh</v>
    <v>XNAS:DCPH</v>
    <v>315</v>
  </rv>
  <rv s="3">
    <v>1</v>
    <v>DCPH</v>
    <v>Daily</v>
    <v>44918</v>
    <v>44918</v>
    <v>0</v>
    <v>1</v>
    <v>638073504000000000,638098687817552766,0</v>
    <v>0</v>
    <v>a1qtqh</v>
    <v>XNAS:DCPH</v>
    <v>316</v>
  </rv>
  <rv s="3">
    <v>1</v>
    <v>DCPH</v>
    <v>Daily</v>
    <v>44925</v>
    <v>44925</v>
    <v>0</v>
    <v>1</v>
    <v>638079552000000000,638098687817562715,0</v>
    <v>0</v>
    <v>a1qtqh</v>
    <v>XNAS:DCPH</v>
    <v>317</v>
  </rv>
  <rv s="3">
    <v>1</v>
    <v>DCPH</v>
    <v>Daily</v>
    <v>44907</v>
    <v>44907</v>
    <v>0</v>
    <v>1</v>
    <v>638064000000000000,638098687817512916,0</v>
    <v>0</v>
    <v>a1qtqh</v>
    <v>XNAS:DCPH</v>
    <v>299</v>
  </rv>
  <rv s="3">
    <v>1</v>
    <v>DCPH</v>
    <v>Daily</v>
    <v>44915</v>
    <v>44915</v>
    <v>0</v>
    <v>1</v>
    <v>638070912000000000,638098687817512916,0</v>
    <v>0</v>
    <v>a1qtqh</v>
    <v>XNAS:DCPH</v>
    <v>318</v>
  </rv>
  <rv s="3">
    <v>1</v>
    <v>DCPH</v>
    <v>Daily</v>
    <v>44910</v>
    <v>44910</v>
    <v>0</v>
    <v>1</v>
    <v>638066592000000000,638098687817579477,0</v>
    <v>0</v>
    <v>a1qtqh</v>
    <v>XNAS:DCPH</v>
    <v>319</v>
  </rv>
  <rv s="3">
    <v>1</v>
    <v>DCPH</v>
    <v>Daily</v>
    <v>44911</v>
    <v>44911</v>
    <v>0</v>
    <v>1</v>
    <v>638067456000000000,638098687817579477,0</v>
    <v>0</v>
    <v>a1qtqh</v>
    <v>XNAS:DCPH</v>
    <v>320</v>
  </rv>
  <rv s="3">
    <v>1</v>
    <v>DCPH</v>
    <v>Daily</v>
    <v>44922</v>
    <v>44922</v>
    <v>0</v>
    <v>1</v>
    <v>638076960000000000,638098687817522885,0</v>
    <v>0</v>
    <v>a1qtqh</v>
    <v>XNAS:DCPH</v>
    <v>293</v>
  </rv>
  <rv s="3">
    <v>1</v>
    <v>DCPH</v>
    <v>Daily</v>
    <v>44924</v>
    <v>44924</v>
    <v>0</v>
    <v>1</v>
    <v>638078688000000000,638098687817522885,0</v>
    <v>0</v>
    <v>a1qtqh</v>
    <v>XNAS:DCPH</v>
    <v>321</v>
  </rv>
  <rv s="3">
    <v>1</v>
    <v>DCPH</v>
    <v>Daily</v>
    <v>44908</v>
    <v>44908</v>
    <v>0</v>
    <v>1</v>
    <v>638064864000000000,638098687817438235,0</v>
    <v>0</v>
    <v>a1qtqh</v>
    <v>XNAS:DCPH</v>
    <v>322</v>
  </rv>
  <rv s="3">
    <v>1</v>
    <v>DCPH</v>
    <v>Daily</v>
    <v>44916</v>
    <v>44916</v>
    <v>0</v>
    <v>1</v>
    <v>638071776000000000,638098687817786702,0</v>
    <v>0</v>
    <v>a1qtqh</v>
    <v>XNAS:DCPH</v>
    <v>323</v>
  </rv>
  <rv s="3">
    <v>1</v>
    <v>DCPH</v>
    <v>Daily</v>
    <v>44914</v>
    <v>44914</v>
    <v>0</v>
    <v>1</v>
    <v>638070048000000000,638098687848093507,0</v>
    <v>0</v>
    <v>a1qtqh</v>
    <v>XNAS:DCPH</v>
    <v>324</v>
  </rv>
  <rv s="3">
    <v>1</v>
    <v>DCPH</v>
    <v>Daily</v>
    <v>44917</v>
    <v>44917</v>
    <v>0</v>
    <v>1</v>
    <v>638072640000000000,638098687848158232,0</v>
    <v>0</v>
    <v>a1qtqh</v>
    <v>XNAS:DCPH</v>
    <v>319</v>
  </rv>
  <rv s="3">
    <v>1</v>
    <v>DCPH</v>
    <v>Daily</v>
    <v>44923</v>
    <v>44923</v>
    <v>0</v>
    <v>1</v>
    <v>638077824000000000,638098687848252804,0</v>
    <v>0</v>
    <v>a1qtqh</v>
    <v>XNAS:DCPH</v>
    <v>325</v>
  </rv>
  <rv s="3">
    <v>1</v>
    <v>DCPH</v>
    <v>Daily</v>
    <v>44929</v>
    <v>44929</v>
    <v>0</v>
    <v>1</v>
    <v>638083008000000000,638098689940375656,0</v>
    <v>0</v>
    <v>a1qtqh</v>
    <v>XNAS:DCPH</v>
    <v>284</v>
  </rv>
  <rv s="3">
    <v>1</v>
    <v>DCPH</v>
    <v>Daily</v>
    <v>44930</v>
    <v>44930</v>
    <v>0</v>
    <v>1</v>
    <v>638083872000000000,638098690025195011,0</v>
    <v>0</v>
    <v>a1qtqh</v>
    <v>XNAS:DCPH</v>
    <v>326</v>
  </rv>
  <rv s="3">
    <v>1</v>
    <v>DCPH</v>
    <v>Daily</v>
    <v>44932</v>
    <v>44932</v>
    <v>0</v>
    <v>1</v>
    <v>638085600000000000,638098690052116715,0</v>
    <v>0</v>
    <v>a1qtqh</v>
    <v>XNAS:DCPH</v>
    <v>327</v>
  </rv>
  <rv s="3">
    <v>1</v>
    <v>DCPH</v>
    <v>Daily</v>
    <v>44931</v>
    <v>44931</v>
    <v>0</v>
    <v>1</v>
    <v>638084736000000000,638098690052126673,0</v>
    <v>0</v>
    <v>a1qtqh</v>
    <v>XNAS:DCPH</v>
    <v>328</v>
  </rv>
  <rv s="3">
    <v>1</v>
    <v>DCPH</v>
    <v>Daily</v>
    <v>44935</v>
    <v>44935</v>
    <v>0</v>
    <v>1</v>
    <v>638088192000000000,638098690100317378,0</v>
    <v>0</v>
    <v>a1qtqh</v>
    <v>XNAS:DCPH</v>
    <v>329</v>
  </rv>
  <rv s="3">
    <v>1</v>
    <v>DCPH</v>
    <v>Daily</v>
    <v>44946</v>
    <v>44946</v>
    <v>0</v>
    <v>1</v>
    <v>638097696000000000,638098690918042580,0</v>
    <v>0</v>
    <v>a1qtqh</v>
    <v>XNAS:DCPH</v>
    <v>330</v>
  </rv>
  <rv s="3">
    <v>1</v>
    <v>DCPH</v>
    <v>Daily</v>
    <v>44936</v>
    <v>44936</v>
    <v>0</v>
    <v>1</v>
    <v>638089056000000000,638098690918042580,0</v>
    <v>0</v>
    <v>a1qtqh</v>
    <v>XNAS:DCPH</v>
    <v>331</v>
  </rv>
  <rv s="3">
    <v>1</v>
    <v>DCPH</v>
    <v>Daily</v>
    <v>44943</v>
    <v>44943</v>
    <v>0</v>
    <v>1</v>
    <v>638095104000000000,638098690918042580,0</v>
    <v>0</v>
    <v>a1qtqh</v>
    <v>XNAS:DCPH</v>
    <v>332</v>
  </rv>
  <rv s="3">
    <v>1</v>
    <v>DCPH</v>
    <v>Daily</v>
    <v>44939</v>
    <v>44939</v>
    <v>0</v>
    <v>1</v>
    <v>638091648000000000,638098690918142145,0</v>
    <v>0</v>
    <v>a1qtqh</v>
    <v>XNAS:DCPH</v>
    <v>142</v>
  </rv>
  <rv s="3">
    <v>1</v>
    <v>DCPH</v>
    <v>Daily</v>
    <v>44937</v>
    <v>44937</v>
    <v>0</v>
    <v>1</v>
    <v>638089920000000000,638098690917952979,0</v>
    <v>0</v>
    <v>a1qtqh</v>
    <v>XNAS:DCPH</v>
    <v>333</v>
  </rv>
  <rv s="3">
    <v>1</v>
    <v>DCPH</v>
    <v>Daily</v>
    <v>44944</v>
    <v>44944</v>
    <v>0</v>
    <v>1</v>
    <v>638095968000000000,638107250162904908,0</v>
    <v>0</v>
    <v>a1qtqh</v>
    <v>XNAS:DCPH</v>
    <v>334</v>
  </rv>
  <rv s="3">
    <v>1</v>
    <v>DCPH</v>
    <v>Daily</v>
    <v>44938</v>
    <v>44938</v>
    <v>0</v>
    <v>1</v>
    <v>638090784000000000,638098690917962928,0</v>
    <v>0</v>
    <v>a1qtqh</v>
    <v>XNAS:DCPH</v>
    <v>335</v>
  </rv>
  <rv s="3">
    <v>1</v>
    <v>DCPH</v>
    <v>Daily</v>
    <v>44945</v>
    <v>44945</v>
    <v>0</v>
    <v>1</v>
    <v>638096832000000000,638098690917972886,0</v>
    <v>0</v>
    <v>a1qtqh</v>
    <v>XNAS:DCPH</v>
    <v>336</v>
  </rv>
  <rv s="3">
    <v>1</v>
    <v>DCPH</v>
    <v>Daily</v>
    <v>44951</v>
    <v>44951</v>
    <v>0</v>
    <v>1</v>
    <v>638102016000000000,638107251004668058,0</v>
    <v>0</v>
    <v>a1qtqh</v>
    <v>XNAS:DCPH</v>
    <v>337</v>
  </rv>
  <rv s="3">
    <v>1</v>
    <v>DCPH</v>
    <v>Daily</v>
    <v>44952</v>
    <v>44952</v>
    <v>0</v>
    <v>1</v>
    <v>638102880000000000,638107251004668058,0</v>
    <v>0</v>
    <v>a1qtqh</v>
    <v>XNAS:DCPH</v>
    <v>338</v>
  </rv>
  <rv s="3">
    <v>1</v>
    <v>DCPH</v>
    <v>Daily</v>
    <v>44950</v>
    <v>44950</v>
    <v>0</v>
    <v>1</v>
    <v>638101152000000000,638107251004612474,0</v>
    <v>0</v>
    <v>a1qtqh</v>
    <v>XNAS:DCPH</v>
    <v>339</v>
  </rv>
  <rv s="3">
    <v>1</v>
    <v>DCPH</v>
    <v>Daily</v>
    <v>44953</v>
    <v>44953</v>
    <v>0</v>
    <v>1</v>
    <v>638103744000000000,638107251004612474,0</v>
    <v>0</v>
    <v>a1qtqh</v>
    <v>XNAS:DCPH</v>
    <v>340</v>
  </rv>
  <rv s="3">
    <v>1</v>
    <v>DCPH</v>
    <v>Daily</v>
    <v>44949</v>
    <v>44949</v>
    <v>0</v>
    <v>1</v>
    <v>638100288000000000,638107251004622478,0</v>
    <v>0</v>
    <v>a1qtqh</v>
    <v>XNAS:DCPH</v>
    <v>341</v>
  </rv>
  <rv s="3">
    <v>1</v>
    <v>DCPH</v>
    <v>Daily</v>
    <v>44956</v>
    <v>44956</v>
    <v>0</v>
    <v>1</v>
    <v>638106336000000000,638108552633519899,0</v>
    <v>0</v>
    <v>a1qtqh</v>
    <v>XNAS:DCPH</v>
    <v>342</v>
  </rv>
  <rv s="3">
    <v>1</v>
    <v>DCPH</v>
    <v>Daily</v>
    <v>44957</v>
    <v>44957</v>
    <v>0</v>
    <v>1</v>
    <v>638107200000000000,638108552633898233,0</v>
    <v>0</v>
    <v>a1qtqh</v>
    <v>XNAS:DCPH</v>
    <v>343</v>
  </rv>
  <rv s="3">
    <v>1</v>
    <v>SPPI</v>
    <v>Daily</v>
    <v>44827</v>
    <v>44827</v>
    <v>0</v>
    <v>1</v>
    <v>637994880000000000,638068976499772275,0</v>
    <v>0</v>
    <v>a23fgh</v>
    <v>XNAS:SPPI</v>
    <v>344</v>
  </rv>
  <rv s="3">
    <v>1</v>
    <v>SPPI</v>
    <v>Daily</v>
    <v>44830</v>
    <v>44830</v>
    <v>0</v>
    <v>1</v>
    <v>637997472000000000,638068976499772275,0</v>
    <v>0</v>
    <v>a23fgh</v>
    <v>XNAS:SPPI</v>
    <v>345</v>
  </rv>
  <rv s="3">
    <v>1</v>
    <v>SPPI</v>
    <v>Daily</v>
    <v>44831</v>
    <v>44831</v>
    <v>0</v>
    <v>1</v>
    <v>637998336000000000,638068976499757748,0</v>
    <v>0</v>
    <v>a23fgh</v>
    <v>XNAS:SPPI</v>
    <v>346</v>
  </rv>
  <rv s="3">
    <v>1</v>
    <v>SPPI</v>
    <v>Daily</v>
    <v>44832</v>
    <v>44832</v>
    <v>0</v>
    <v>1</v>
    <v>637999200000000000,638068976499702589,0</v>
    <v>0</v>
    <v>a23fgh</v>
    <v>XNAS:SPPI</v>
    <v>347</v>
  </rv>
  <rv s="3">
    <v>1</v>
    <v>SPPI</v>
    <v>Daily</v>
    <v>44833</v>
    <v>44833</v>
    <v>0</v>
    <v>1</v>
    <v>638000064000000000,638068976499712545,0</v>
    <v>0</v>
    <v>a23fgh</v>
    <v>XNAS:SPPI</v>
    <v>348</v>
  </rv>
  <rv s="3">
    <v>1</v>
    <v>SPPI</v>
    <v>Daily</v>
    <v>44834</v>
    <v>44834</v>
    <v>0</v>
    <v>1</v>
    <v>638000928000000000,638068976499677487,0</v>
    <v>0</v>
    <v>a23fgh</v>
    <v>XNAS:SPPI</v>
    <v>349</v>
  </rv>
  <rv s="3">
    <v>1</v>
    <v>SPPI</v>
    <v>Daily</v>
    <v>44837</v>
    <v>44837</v>
    <v>0</v>
    <v>1</v>
    <v>638003520000000000,638068976499677487,0</v>
    <v>0</v>
    <v>a23fgh</v>
    <v>XNAS:SPPI</v>
    <v>350</v>
  </rv>
  <rv s="3">
    <v>1</v>
    <v>SPPI</v>
    <v>Daily</v>
    <v>44838</v>
    <v>44838</v>
    <v>0</v>
    <v>1</v>
    <v>638004384000000000,638068976499747189,0</v>
    <v>0</v>
    <v>a23fgh</v>
    <v>XNAS:SPPI</v>
    <v>351</v>
  </rv>
  <rv s="3">
    <v>1</v>
    <v>SPPI</v>
    <v>Daily</v>
    <v>44839</v>
    <v>44839</v>
    <v>0</v>
    <v>1</v>
    <v>638005248000000000,638068976499757138,0</v>
    <v>0</v>
    <v>a23fgh</v>
    <v>XNAS:SPPI</v>
    <v>352</v>
  </rv>
  <rv s="3">
    <v>1</v>
    <v>SPPI</v>
    <v>Daily</v>
    <v>44840</v>
    <v>44840</v>
    <v>0</v>
    <v>1</v>
    <v>638006112000000000,638068976499757138,0</v>
    <v>0</v>
    <v>a23fgh</v>
    <v>XNAS:SPPI</v>
    <v>353</v>
  </rv>
  <rv s="3">
    <v>1</v>
    <v>SPPI</v>
    <v>Daily</v>
    <v>44841</v>
    <v>44841</v>
    <v>0</v>
    <v>1</v>
    <v>638006976000000000,638068976500742794,0</v>
    <v>0</v>
    <v>a23fgh</v>
    <v>XNAS:SPPI</v>
    <v>354</v>
  </rv>
  <rv s="3">
    <v>1</v>
    <v>SPPI</v>
    <v>Daily</v>
    <v>44844</v>
    <v>44844</v>
    <v>0</v>
    <v>1</v>
    <v>638009568000000000,638068976500752750,0</v>
    <v>0</v>
    <v>a23fgh</v>
    <v>XNAS:SPPI</v>
    <v>355</v>
  </rv>
  <rv s="3">
    <v>1</v>
    <v>SPPI</v>
    <v>Daily</v>
    <v>44845</v>
    <v>44845</v>
    <v>0</v>
    <v>1</v>
    <v>638010432000000000,638068976530184286,0</v>
    <v>0</v>
    <v>a23fgh</v>
    <v>XNAS:SPPI</v>
    <v>356</v>
  </rv>
  <rv s="3">
    <v>1</v>
    <v>SPPI</v>
    <v>Daily</v>
    <v>44846</v>
    <v>44846</v>
    <v>0</v>
    <v>1</v>
    <v>638011296000000000,638068976530323674,0</v>
    <v>0</v>
    <v>a23fgh</v>
    <v>XNAS:SPPI</v>
    <v>356</v>
  </rv>
  <rv s="3">
    <v>1</v>
    <v>SPPI</v>
    <v>Daily</v>
    <v>44847</v>
    <v>44847</v>
    <v>0</v>
    <v>1</v>
    <v>638012160000000000,638068976530333633,0</v>
    <v>0</v>
    <v>a23fgh</v>
    <v>XNAS:SPPI</v>
    <v>357</v>
  </rv>
  <rv s="3">
    <v>1</v>
    <v>SPPI</v>
    <v>Daily</v>
    <v>44848</v>
    <v>44848</v>
    <v>0</v>
    <v>1</v>
    <v>638013024000000000,638068976530129203,0</v>
    <v>0</v>
    <v>a23fgh</v>
    <v>XNAS:SPPI</v>
    <v>358</v>
  </rv>
  <rv s="3">
    <v>1</v>
    <v>SPPI</v>
    <v>Daily</v>
    <v>44851</v>
    <v>44851</v>
    <v>0</v>
    <v>1</v>
    <v>638015616000000000,638068976530139158,0</v>
    <v>0</v>
    <v>a23fgh</v>
    <v>XNAS:SPPI</v>
    <v>359</v>
  </rv>
  <rv s="3">
    <v>1</v>
    <v>SPPI</v>
    <v>Daily</v>
    <v>44852</v>
    <v>44852</v>
    <v>0</v>
    <v>1</v>
    <v>638016480000000000,638068976530139158,0</v>
    <v>0</v>
    <v>a23fgh</v>
    <v>XNAS:SPPI</v>
    <v>356</v>
  </rv>
  <rv s="3">
    <v>1</v>
    <v>SPPI</v>
    <v>Daily</v>
    <v>44853</v>
    <v>44853</v>
    <v>0</v>
    <v>1</v>
    <v>638017344000000000,638068976530154416,0</v>
    <v>0</v>
    <v>a23fgh</v>
    <v>XNAS:SPPI</v>
    <v>360</v>
  </rv>
  <rv s="3">
    <v>1</v>
    <v>SPPI</v>
    <v>Daily</v>
    <v>44854</v>
    <v>44854</v>
    <v>0</v>
    <v>1</v>
    <v>638018208000000000,638068976530372451,0</v>
    <v>0</v>
    <v>a23fgh</v>
    <v>XNAS:SPPI</v>
    <v>357</v>
  </rv>
  <rv s="3">
    <v>1</v>
    <v>SPPI</v>
    <v>Daily</v>
    <v>44855</v>
    <v>44855</v>
    <v>0</v>
    <v>1</v>
    <v>638019072000000000,638068976530382406,0</v>
    <v>0</v>
    <v>a23fgh</v>
    <v>XNAS:SPPI</v>
    <v>361</v>
  </rv>
  <rv s="3">
    <v>1</v>
    <v>SPPI</v>
    <v>Daily</v>
    <v>44858</v>
    <v>44858</v>
    <v>0</v>
    <v>1</v>
    <v>638021664000000000,638068976530382406,0</v>
    <v>0</v>
    <v>a23fgh</v>
    <v>XNAS:SPPI</v>
    <v>362</v>
  </rv>
  <rv s="3">
    <v>1</v>
    <v>SPPI</v>
    <v>Daily</v>
    <v>44859</v>
    <v>44859</v>
    <v>0</v>
    <v>1</v>
    <v>638022528000000000,638068976530248672,0</v>
    <v>0</v>
    <v>a23fgh</v>
    <v>XNAS:SPPI</v>
    <v>356</v>
  </rv>
  <rv s="3">
    <v>1</v>
    <v>SPPI</v>
    <v>Daily</v>
    <v>44860</v>
    <v>44860</v>
    <v>0</v>
    <v>1</v>
    <v>638023392000000000,638068976530094679,0</v>
    <v>0</v>
    <v>a23fgh</v>
    <v>XNAS:SPPI</v>
    <v>363</v>
  </rv>
  <rv s="3">
    <v>1</v>
    <v>SPPI</v>
    <v>Daily</v>
    <v>44861</v>
    <v>44861</v>
    <v>0</v>
    <v>1</v>
    <v>638024256000000000,638068976530094679,0</v>
    <v>0</v>
    <v>a23fgh</v>
    <v>XNAS:SPPI</v>
    <v>364</v>
  </rv>
  <rv s="3">
    <v>1</v>
    <v>SPPI</v>
    <v>Daily</v>
    <v>44862</v>
    <v>44862</v>
    <v>0</v>
    <v>1</v>
    <v>638025120000000000,638068976530104637,0</v>
    <v>0</v>
    <v>a23fgh</v>
    <v>XNAS:SPPI</v>
    <v>365</v>
  </rv>
  <rv s="3">
    <v>1</v>
    <v>SPPI</v>
    <v>Daily</v>
    <v>44865</v>
    <v>44865</v>
    <v>0</v>
    <v>1</v>
    <v>638027712000000000,638068976530382406,0</v>
    <v>0</v>
    <v>a23fgh</v>
    <v>XNAS:SPPI</v>
    <v>366</v>
  </rv>
  <rv s="3">
    <v>1</v>
    <v>SPPI</v>
    <v>Daily</v>
    <v>44866</v>
    <v>44866</v>
    <v>0</v>
    <v>1</v>
    <v>638028576000000000,638068976530382406,0</v>
    <v>0</v>
    <v>a23fgh</v>
    <v>XNAS:SPPI</v>
    <v>367</v>
  </rv>
  <rv s="3">
    <v>1</v>
    <v>SPPI</v>
    <v>Daily</v>
    <v>44867</v>
    <v>44867</v>
    <v>0</v>
    <v>1</v>
    <v>638029440000000000,638068976530272888,0</v>
    <v>0</v>
    <v>a23fgh</v>
    <v>XNAS:SPPI</v>
    <v>368</v>
  </rv>
  <rv s="3">
    <v>1</v>
    <v>SPPI</v>
    <v>Daily</v>
    <v>44868</v>
    <v>44868</v>
    <v>0</v>
    <v>1</v>
    <v>638030304000000000,638068976530258644,0</v>
    <v>0</v>
    <v>a23fgh</v>
    <v>XNAS:SPPI</v>
    <v>369</v>
  </rv>
  <rv s="3">
    <v>1</v>
    <v>SPPI</v>
    <v>Daily</v>
    <v>44869</v>
    <v>44869</v>
    <v>0</v>
    <v>1</v>
    <v>638031168000000000,638068976530258644,0</v>
    <v>0</v>
    <v>a23fgh</v>
    <v>XNAS:SPPI</v>
    <v>370</v>
  </rv>
  <rv s="3">
    <v>1</v>
    <v>SPPI</v>
    <v>Daily</v>
    <v>44872</v>
    <v>44872</v>
    <v>0</v>
    <v>1</v>
    <v>638033760000000000,638068976561814129,0</v>
    <v>0</v>
    <v>a23fgh</v>
    <v>XNAS:SPPI</v>
    <v>371</v>
  </rv>
  <rv s="3">
    <v>1</v>
    <v>SPPI</v>
    <v>Daily</v>
    <v>44873</v>
    <v>44873</v>
    <v>0</v>
    <v>1</v>
    <v>638034624000000000,638068976561824086,0</v>
    <v>0</v>
    <v>a23fgh</v>
    <v>XNAS:SPPI</v>
    <v>372</v>
  </rv>
  <rv s="3">
    <v>1</v>
    <v>SPPI</v>
    <v>Daily</v>
    <v>44874</v>
    <v>44874</v>
    <v>0</v>
    <v>1</v>
    <v>638035488000000000,638068976561824086,0</v>
    <v>0</v>
    <v>a23fgh</v>
    <v>XNAS:SPPI</v>
    <v>373</v>
  </rv>
  <rv s="3">
    <v>1</v>
    <v>SPPI</v>
    <v>Daily</v>
    <v>44875</v>
    <v>44875</v>
    <v>0</v>
    <v>1</v>
    <v>638036352000000000,638068976561805525,0</v>
    <v>0</v>
    <v>a23fgh</v>
    <v>XNAS:SPPI</v>
    <v>374</v>
  </rv>
  <rv s="3">
    <v>1</v>
    <v>SPPI</v>
    <v>Daily</v>
    <v>44876</v>
    <v>44876</v>
    <v>0</v>
    <v>1</v>
    <v>638037216000000000,638068976561815482,0</v>
    <v>0</v>
    <v>a23fgh</v>
    <v>XNAS:SPPI</v>
    <v>375</v>
  </rv>
  <rv s="3">
    <v>1</v>
    <v>SPPI</v>
    <v>Daily</v>
    <v>44879</v>
    <v>44879</v>
    <v>0</v>
    <v>1</v>
    <v>638039808000000000,638068976561785610,0</v>
    <v>0</v>
    <v>a23fgh</v>
    <v>XNAS:SPPI</v>
    <v>368</v>
  </rv>
  <rv s="3">
    <v>1</v>
    <v>SPPI</v>
    <v>Daily</v>
    <v>44880</v>
    <v>44880</v>
    <v>0</v>
    <v>1</v>
    <v>638040672000000000,638068976561785610,0</v>
    <v>0</v>
    <v>a23fgh</v>
    <v>XNAS:SPPI</v>
    <v>376</v>
  </rv>
  <rv s="3">
    <v>1</v>
    <v>SPPI</v>
    <v>Daily</v>
    <v>44881</v>
    <v>44881</v>
    <v>0</v>
    <v>1</v>
    <v>638041536000000000,638068976562192463,0</v>
    <v>0</v>
    <v>a23fgh</v>
    <v>XNAS:SPPI</v>
    <v>377</v>
  </rv>
  <rv s="3">
    <v>1</v>
    <v>SPPI</v>
    <v>Daily</v>
    <v>44882</v>
    <v>44882</v>
    <v>0</v>
    <v>1</v>
    <v>638042400000000000,638068976562192463,0</v>
    <v>0</v>
    <v>a23fgh</v>
    <v>XNAS:SPPI</v>
    <v>346</v>
  </rv>
  <rv s="3">
    <v>1</v>
    <v>SPPI</v>
    <v>Daily</v>
    <v>44883</v>
    <v>44883</v>
    <v>0</v>
    <v>1</v>
    <v>638043264000000000,638068976562222337,0</v>
    <v>0</v>
    <v>a23fgh</v>
    <v>XNAS:SPPI</v>
    <v>378</v>
  </rv>
  <rv s="3">
    <v>1</v>
    <v>SPPI</v>
    <v>Daily</v>
    <v>44886</v>
    <v>44886</v>
    <v>0</v>
    <v>1</v>
    <v>638045856000000000,638068976562222337,0</v>
    <v>0</v>
    <v>a23fgh</v>
    <v>XNAS:SPPI</v>
    <v>379</v>
  </rv>
  <rv s="3">
    <v>1</v>
    <v>SPPI</v>
    <v>Daily</v>
    <v>44887</v>
    <v>44887</v>
    <v>0</v>
    <v>1</v>
    <v>638046720000000000,638068976561760555,0</v>
    <v>0</v>
    <v>a23fgh</v>
    <v>XNAS:SPPI</v>
    <v>380</v>
  </rv>
  <rv s="3">
    <v>1</v>
    <v>SPPI</v>
    <v>Daily</v>
    <v>44888</v>
    <v>44888</v>
    <v>0</v>
    <v>1</v>
    <v>638047584000000000,638068976561760555,0</v>
    <v>0</v>
    <v>a23fgh</v>
    <v>XNAS:SPPI</v>
    <v>381</v>
  </rv>
  <rv s="3">
    <v>1</v>
    <v>SPPI</v>
    <v>Daily</v>
    <v>44890</v>
    <v>44890</v>
    <v>0</v>
    <v>1</v>
    <v>638049312000000000,638068976561865279,0</v>
    <v>0</v>
    <v>a23fgh</v>
    <v>XNAS:SPPI</v>
    <v>382</v>
  </rv>
  <rv s="3">
    <v>1</v>
    <v>SPPI</v>
    <v>Daily</v>
    <v>44893</v>
    <v>44893</v>
    <v>0</v>
    <v>1</v>
    <v>638051904000000000,638068976561865279,0</v>
    <v>0</v>
    <v>a23fgh</v>
    <v>XNAS:SPPI</v>
    <v>383</v>
  </rv>
  <rv s="3">
    <v>1</v>
    <v>SPPI</v>
    <v>Daily</v>
    <v>44894</v>
    <v>44894</v>
    <v>0</v>
    <v>1</v>
    <v>638052768000000000,638068976562193841,0</v>
    <v>0</v>
    <v>a23fgh</v>
    <v>XNAS:SPPI</v>
    <v>384</v>
  </rv>
  <rv s="3">
    <v>1</v>
    <v>SPPI</v>
    <v>Daily</v>
    <v>44895</v>
    <v>44895</v>
    <v>0</v>
    <v>1</v>
    <v>638053632000000000,638068976562163952,0</v>
    <v>0</v>
    <v>a23fgh</v>
    <v>XNAS:SPPI</v>
    <v>385</v>
  </rv>
  <rv s="3">
    <v>1</v>
    <v>SPPI</v>
    <v>Daily</v>
    <v>44896</v>
    <v>44896</v>
    <v>0</v>
    <v>1</v>
    <v>638054496000000000,638068976562173905,0</v>
    <v>0</v>
    <v>a23fgh</v>
    <v>XNAS:SPPI</v>
    <v>378</v>
  </rv>
  <rv s="3">
    <v>1</v>
    <v>SPPI</v>
    <v>Daily</v>
    <v>44897</v>
    <v>44897</v>
    <v>0</v>
    <v>1</v>
    <v>638055360000000000,638068976562173905,0</v>
    <v>0</v>
    <v>a23fgh</v>
    <v>XNAS:SPPI</v>
    <v>386</v>
  </rv>
  <rv s="3">
    <v>1</v>
    <v>SPPI</v>
    <v>Daily</v>
    <v>44900</v>
    <v>44900</v>
    <v>0</v>
    <v>1</v>
    <v>638057952000000000,638068976562192463,0</v>
    <v>0</v>
    <v>a23fgh</v>
    <v>XNAS:SPPI</v>
    <v>370</v>
  </rv>
  <rv s="3">
    <v>1</v>
    <v>SPPI</v>
    <v>Daily</v>
    <v>44901</v>
    <v>44901</v>
    <v>0</v>
    <v>1</v>
    <v>638058816000000000,638068976562192463,0</v>
    <v>0</v>
    <v>a23fgh</v>
    <v>XNAS:SPPI</v>
    <v>346</v>
  </rv>
  <rv s="3">
    <v>1</v>
    <v>SPPI</v>
    <v>Daily</v>
    <v>44902</v>
    <v>44902</v>
    <v>0</v>
    <v>1</v>
    <v>638059680000000000,638068976590161145,0</v>
    <v>0</v>
    <v>a23fgh</v>
    <v>XNAS:SPPI</v>
    <v>387</v>
  </rv>
  <rv s="3">
    <v>1</v>
    <v>SPPI</v>
    <v>Daily</v>
    <v>44903</v>
    <v>44903</v>
    <v>0</v>
    <v>1</v>
    <v>638060544000000000,638068976590942692,0</v>
    <v>0</v>
    <v>a23fgh</v>
    <v>XNAS:SPPI</v>
    <v>364</v>
  </rv>
  <rv s="3">
    <v>1</v>
    <v>SPPI</v>
    <v>Daily</v>
    <v>44904</v>
    <v>44904</v>
    <v>0</v>
    <v>1</v>
    <v>638061408000000000,638068976590942692,0</v>
    <v>0</v>
    <v>a23fgh</v>
    <v>XNAS:SPPI</v>
    <v>364</v>
  </rv>
  <rv s="3">
    <v>1</v>
    <v>SPPI</v>
    <v>Daily</v>
    <v>44907</v>
    <v>44907</v>
    <v>0</v>
    <v>1</v>
    <v>638064000000000000,638098687818847831,0</v>
    <v>0</v>
    <v>a23fgh</v>
    <v>XNAS:SPPI</v>
    <v>373</v>
  </rv>
  <rv s="3">
    <v>1</v>
    <v>SPPI</v>
    <v>Daily</v>
    <v>44911</v>
    <v>44911</v>
    <v>0</v>
    <v>1</v>
    <v>638067456000000000,638098687818847831,0</v>
    <v>0</v>
    <v>a23fgh</v>
    <v>XNAS:SPPI</v>
    <v>388</v>
  </rv>
  <rv s="3">
    <v>1</v>
    <v>SPPI</v>
    <v>Daily</v>
    <v>44908</v>
    <v>44908</v>
    <v>0</v>
    <v>1</v>
    <v>638064864000000000,638098687818857799,0</v>
    <v>0</v>
    <v>a23fgh</v>
    <v>XNAS:SPPI</v>
    <v>378</v>
  </rv>
  <rv s="3">
    <v>1</v>
    <v>SPPI</v>
    <v>Daily</v>
    <v>44909</v>
    <v>44909</v>
    <v>0</v>
    <v>1</v>
    <v>638065728000000000,638098687818857799,0</v>
    <v>0</v>
    <v>a23fgh</v>
    <v>XNAS:SPPI</v>
    <v>346</v>
  </rv>
  <rv s="3">
    <v>1</v>
    <v>SPPI</v>
    <v>Daily</v>
    <v>44910</v>
    <v>44910</v>
    <v>0</v>
    <v>1</v>
    <v>638066592000000000,638098687817460999,0</v>
    <v>0</v>
    <v>a23fgh</v>
    <v>XNAS:SPPI</v>
    <v>364</v>
  </rv>
  <rv s="3">
    <v>1</v>
    <v>SPPI</v>
    <v>Daily</v>
    <v>44924</v>
    <v>44924</v>
    <v>0</v>
    <v>1</v>
    <v>638078688000000000,638098687817460999,0</v>
    <v>0</v>
    <v>a23fgh</v>
    <v>XNAS:SPPI</v>
    <v>389</v>
  </rv>
  <rv s="3">
    <v>1</v>
    <v>SPPI</v>
    <v>Daily</v>
    <v>44917</v>
    <v>44917</v>
    <v>0</v>
    <v>1</v>
    <v>638072640000000000,638098687817470968,0</v>
    <v>0</v>
    <v>a23fgh</v>
    <v>XNAS:SPPI</v>
    <v>390</v>
  </rv>
  <rv s="3">
    <v>1</v>
    <v>SPPI</v>
    <v>Daily</v>
    <v>44918</v>
    <v>44918</v>
    <v>0</v>
    <v>1</v>
    <v>638073504000000000,638098687817533617,0</v>
    <v>0</v>
    <v>a23fgh</v>
    <v>XNAS:SPPI</v>
    <v>391</v>
  </rv>
  <rv s="3">
    <v>1</v>
    <v>SPPI</v>
    <v>Daily</v>
    <v>44922</v>
    <v>44922</v>
    <v>0</v>
    <v>1</v>
    <v>638076960000000000,638098687817533617,0</v>
    <v>0</v>
    <v>a23fgh</v>
    <v>XNAS:SPPI</v>
    <v>392</v>
  </rv>
  <rv s="3">
    <v>1</v>
    <v>SPPI</v>
    <v>Daily</v>
    <v>44914</v>
    <v>44914</v>
    <v>0</v>
    <v>1</v>
    <v>638070048000000000,638098687817563482,0</v>
    <v>0</v>
    <v>a23fgh</v>
    <v>XNAS:SPPI</v>
    <v>393</v>
  </rv>
  <rv s="3">
    <v>1</v>
    <v>SPPI</v>
    <v>Daily</v>
    <v>44916</v>
    <v>44916</v>
    <v>0</v>
    <v>1</v>
    <v>638071776000000000,638098687817563482,0</v>
    <v>0</v>
    <v>a23fgh</v>
    <v>XNAS:SPPI</v>
    <v>394</v>
  </rv>
  <rv s="3">
    <v>1</v>
    <v>SPPI</v>
    <v>Daily</v>
    <v>44925</v>
    <v>44925</v>
    <v>0</v>
    <v>1</v>
    <v>638079552000000000,638098687817543749,0</v>
    <v>0</v>
    <v>a23fgh</v>
    <v>XNAS:SPPI</v>
    <v>395</v>
  </rv>
  <rv s="3">
    <v>1</v>
    <v>SPPI</v>
    <v>Daily</v>
    <v>44923</v>
    <v>44923</v>
    <v>0</v>
    <v>1</v>
    <v>638077824000000000,638098687817799524,0</v>
    <v>0</v>
    <v>a23fgh</v>
    <v>XNAS:SPPI</v>
    <v>396</v>
  </rv>
  <rv s="3">
    <v>1</v>
    <v>SPPI</v>
    <v>Daily</v>
    <v>44915</v>
    <v>44915</v>
    <v>0</v>
    <v>1</v>
    <v>638070912000000000,638098687848066486,0</v>
    <v>0</v>
    <v>a23fgh</v>
    <v>XNAS:SPPI</v>
    <v>397</v>
  </rv>
  <rv s="3">
    <v>1</v>
    <v>SPPI</v>
    <v>Daily</v>
    <v>44929</v>
    <v>44929</v>
    <v>0</v>
    <v>1</v>
    <v>638083008000000000,638098689940350955,0</v>
    <v>0</v>
    <v>a23fgh</v>
    <v>XNAS:SPPI</v>
    <v>398</v>
  </rv>
  <rv s="3">
    <v>1</v>
    <v>SPPI</v>
    <v>Daily</v>
    <v>44930</v>
    <v>44930</v>
    <v>0</v>
    <v>1</v>
    <v>638083872000000000,638098690025201239,0</v>
    <v>0</v>
    <v>a23fgh</v>
    <v>XNAS:SPPI</v>
    <v>357</v>
  </rv>
  <rv s="3">
    <v>1</v>
    <v>SPPI</v>
    <v>Daily</v>
    <v>44931</v>
    <v>44931</v>
    <v>0</v>
    <v>1</v>
    <v>638084736000000000,638098690052139623,0</v>
    <v>0</v>
    <v>a23fgh</v>
    <v>XNAS:SPPI</v>
    <v>399</v>
  </rv>
  <rv s="3">
    <v>1</v>
    <v>SPPI</v>
    <v>Daily</v>
    <v>44932</v>
    <v>44932</v>
    <v>0</v>
    <v>1</v>
    <v>638085600000000000,638098690052139623,0</v>
    <v>0</v>
    <v>a23fgh</v>
    <v>XNAS:SPPI</v>
    <v>370</v>
  </rv>
  <rv s="3">
    <v>1</v>
    <v>SPPI</v>
    <v>Daily</v>
    <v>44935</v>
    <v>44935</v>
    <v>0</v>
    <v>1</v>
    <v>638088192000000000,638098690100328458,0</v>
    <v>0</v>
    <v>a23fgh</v>
    <v>XNAS:SPPI</v>
    <v>400</v>
  </rv>
  <rv s="3">
    <v>1</v>
    <v>SPPI</v>
    <v>Daily</v>
    <v>44936</v>
    <v>44936</v>
    <v>0</v>
    <v>1</v>
    <v>638089056000000000,638098690918056521,0</v>
    <v>0</v>
    <v>a23fgh</v>
    <v>XNAS:SPPI</v>
    <v>401</v>
  </rv>
  <rv s="3">
    <v>1</v>
    <v>SPPI</v>
    <v>Daily</v>
    <v>44944</v>
    <v>44944</v>
    <v>0</v>
    <v>1</v>
    <v>638095968000000000,638107250163656613,0</v>
    <v>0</v>
    <v>a23fgh</v>
    <v>XNAS:SPPI</v>
    <v>402</v>
  </rv>
  <rv s="3">
    <v>1</v>
    <v>SPPI</v>
    <v>Daily</v>
    <v>44938</v>
    <v>44938</v>
    <v>0</v>
    <v>1</v>
    <v>638090784000000000,638098690918056521,0</v>
    <v>0</v>
    <v>a23fgh</v>
    <v>XNAS:SPPI</v>
    <v>403</v>
  </rv>
  <rv s="3">
    <v>1</v>
    <v>SPPI</v>
    <v>Daily</v>
    <v>44945</v>
    <v>44945</v>
    <v>0</v>
    <v>1</v>
    <v>638096832000000000,638098690918146127,0</v>
    <v>0</v>
    <v>a23fgh</v>
    <v>XNAS:SPPI</v>
    <v>404</v>
  </rv>
  <rv s="3">
    <v>1</v>
    <v>SPPI</v>
    <v>Daily</v>
    <v>44937</v>
    <v>44937</v>
    <v>0</v>
    <v>1</v>
    <v>638089920000000000,638098690918156086,0</v>
    <v>0</v>
    <v>a23fgh</v>
    <v>XNAS:SPPI</v>
    <v>403</v>
  </rv>
  <rv s="3">
    <v>1</v>
    <v>SPPI</v>
    <v>Daily</v>
    <v>44939</v>
    <v>44939</v>
    <v>0</v>
    <v>1</v>
    <v>638091648000000000,638098690917984268,0</v>
    <v>0</v>
    <v>a23fgh</v>
    <v>XNAS:SPPI</v>
    <v>405</v>
  </rv>
  <rv s="3">
    <v>1</v>
    <v>SPPI</v>
    <v>Daily</v>
    <v>44946</v>
    <v>44946</v>
    <v>0</v>
    <v>1</v>
    <v>638097696000000000,638098690917994201,0</v>
    <v>0</v>
    <v>a23fgh</v>
    <v>XNAS:SPPI</v>
    <v>406</v>
  </rv>
  <rv s="3">
    <v>1</v>
    <v>SPPI</v>
    <v>Daily</v>
    <v>44943</v>
    <v>44943</v>
    <v>0</v>
    <v>1</v>
    <v>638095104000000000,638098690917996782,0</v>
    <v>0</v>
    <v>a23fgh</v>
    <v>XNAS:SPPI</v>
    <v>407</v>
  </rv>
  <rv s="3">
    <v>1</v>
    <v>SPPI</v>
    <v>Daily</v>
    <v>44949</v>
    <v>44949</v>
    <v>0</v>
    <v>1</v>
    <v>638100288000000000,638107250322458229,0</v>
    <v>0</v>
    <v>a23fgh</v>
    <v>XNAS:SPPI</v>
    <v>408</v>
  </rv>
  <rv s="3">
    <v>1</v>
    <v>SPPI</v>
    <v>Daily</v>
    <v>44951</v>
    <v>44951</v>
    <v>0</v>
    <v>1</v>
    <v>638102016000000000,638107250412342764,0</v>
    <v>0</v>
    <v>a23fgh</v>
    <v>XNAS:SPPI</v>
    <v>409</v>
  </rv>
  <rv s="3">
    <v>1</v>
    <v>SPPI</v>
    <v>Daily</v>
    <v>44950</v>
    <v>44950</v>
    <v>0</v>
    <v>1</v>
    <v>638101152000000000,638107250412342764,0</v>
    <v>0</v>
    <v>a23fgh</v>
    <v>XNAS:SPPI</v>
    <v>410</v>
  </rv>
  <rv s="3">
    <v>1</v>
    <v>SPPI</v>
    <v>Daily</v>
    <v>44953</v>
    <v>44953</v>
    <v>0</v>
    <v>1</v>
    <v>638103744000000000,638107251004667672,0</v>
    <v>0</v>
    <v>a23fgh</v>
    <v>XNAS:SPPI</v>
    <v>411</v>
  </rv>
  <rv s="3">
    <v>1</v>
    <v>SPPI</v>
    <v>Daily</v>
    <v>44952</v>
    <v>44952</v>
    <v>0</v>
    <v>1</v>
    <v>638102880000000000,638107251004660758,0</v>
    <v>0</v>
    <v>a23fgh</v>
    <v>XNAS:SPPI</v>
    <v>412</v>
  </rv>
  <rv s="3">
    <v>1</v>
    <v>SPPI</v>
    <v>Daily</v>
    <v>44956</v>
    <v>44956</v>
    <v>0</v>
    <v>1</v>
    <v>638106336000000000,638108552633516182,0</v>
    <v>0</v>
    <v>a23fgh</v>
    <v>XNAS:SPPI</v>
    <v>413</v>
  </rv>
  <rv s="3">
    <v>1</v>
    <v>SPPI</v>
    <v>Daily</v>
    <v>44957</v>
    <v>44957</v>
    <v>0</v>
    <v>1</v>
    <v>638107200000000000,638108552633526139,0</v>
    <v>0</v>
    <v>a23fgh</v>
    <v>XNAS:SPPI</v>
    <v>414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F389-4B2E-B147-A233-AC9EB62F5115}">
  <dimension ref="B2:F6"/>
  <sheetViews>
    <sheetView tabSelected="1" zoomScale="10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5" sqref="B2:C5"/>
    </sheetView>
  </sheetViews>
  <sheetFormatPr baseColWidth="10" defaultRowHeight="17" x14ac:dyDescent="0.25"/>
  <cols>
    <col min="1" max="2" width="10.83203125" style="14"/>
    <col min="3" max="3" width="13" style="14" customWidth="1"/>
    <col min="4" max="4" width="12.83203125" style="14" bestFit="1" customWidth="1"/>
    <col min="5" max="5" width="10.83203125" style="14"/>
    <col min="6" max="6" width="14.1640625" style="14" bestFit="1" customWidth="1"/>
    <col min="7" max="16384" width="10.83203125" style="14"/>
  </cols>
  <sheetData>
    <row r="2" spans="2:6" x14ac:dyDescent="0.25">
      <c r="B2" s="17" t="s">
        <v>34</v>
      </c>
      <c r="C2" s="18"/>
      <c r="F2" s="16">
        <f ca="1">NOW()</f>
        <v>44958.363747337964</v>
      </c>
    </row>
    <row r="3" spans="2:6" x14ac:dyDescent="0.25">
      <c r="B3" s="19" t="s">
        <v>8</v>
      </c>
      <c r="C3" s="20">
        <f ca="1">'Data Backend'!X92</f>
        <v>112771.48</v>
      </c>
    </row>
    <row r="4" spans="2:6" x14ac:dyDescent="0.25">
      <c r="B4" s="19" t="s">
        <v>5</v>
      </c>
      <c r="C4" s="21">
        <f ca="1">'Data Backend'!W92</f>
        <v>66831.33</v>
      </c>
    </row>
    <row r="5" spans="2:6" x14ac:dyDescent="0.25">
      <c r="B5" s="22" t="s">
        <v>35</v>
      </c>
      <c r="C5" s="23">
        <f ca="1">'Data Backend'!AF92</f>
        <v>12771.479999999998</v>
      </c>
    </row>
    <row r="6" spans="2:6" x14ac:dyDescent="0.25">
      <c r="D6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447C-2F22-F14D-8747-FF7D8AF3377B}">
  <dimension ref="A2:AT132"/>
  <sheetViews>
    <sheetView zoomScale="94" zoomScaleNormal="134" workbookViewId="0">
      <pane xSplit="1" ySplit="3" topLeftCell="B69" activePane="bottomRight" state="frozen"/>
      <selection pane="topRight" activeCell="B1" sqref="B1"/>
      <selection pane="bottomLeft" activeCell="A4" sqref="A4"/>
      <selection pane="bottomRight" activeCell="W94" sqref="W94"/>
    </sheetView>
  </sheetViews>
  <sheetFormatPr baseColWidth="10" defaultRowHeight="16" x14ac:dyDescent="0.2"/>
  <cols>
    <col min="13" max="13" width="11.5" bestFit="1" customWidth="1"/>
    <col min="46" max="46" width="20.33203125" bestFit="1" customWidth="1"/>
  </cols>
  <sheetData>
    <row r="2" spans="1:46" x14ac:dyDescent="0.2">
      <c r="B2" t="s">
        <v>4</v>
      </c>
      <c r="H2" t="s">
        <v>6</v>
      </c>
      <c r="M2" s="3" t="s">
        <v>7</v>
      </c>
      <c r="S2" t="s">
        <v>8</v>
      </c>
      <c r="AA2" t="s">
        <v>11</v>
      </c>
      <c r="AI2" t="s">
        <v>12</v>
      </c>
      <c r="AQ2" t="s">
        <v>16</v>
      </c>
    </row>
    <row r="3" spans="1:46" x14ac:dyDescent="0.2">
      <c r="B3" t="s">
        <v>0</v>
      </c>
      <c r="C3" t="s">
        <v>1</v>
      </c>
      <c r="D3" t="s">
        <v>2</v>
      </c>
      <c r="E3" t="s">
        <v>3</v>
      </c>
      <c r="F3" t="s">
        <v>10</v>
      </c>
      <c r="H3" t="s">
        <v>0</v>
      </c>
      <c r="I3" t="s">
        <v>1</v>
      </c>
      <c r="J3" t="s">
        <v>2</v>
      </c>
      <c r="K3" t="s">
        <v>3</v>
      </c>
      <c r="M3" t="s">
        <v>0</v>
      </c>
      <c r="N3" s="3" t="s">
        <v>1</v>
      </c>
      <c r="O3" t="s">
        <v>2</v>
      </c>
      <c r="P3" t="s">
        <v>3</v>
      </c>
      <c r="Q3" t="s">
        <v>5</v>
      </c>
      <c r="S3" t="s">
        <v>0</v>
      </c>
      <c r="T3" t="s">
        <v>1</v>
      </c>
      <c r="U3" t="s">
        <v>2</v>
      </c>
      <c r="V3" t="s">
        <v>3</v>
      </c>
      <c r="W3" t="s">
        <v>5</v>
      </c>
      <c r="X3" t="s">
        <v>9</v>
      </c>
      <c r="Y3" t="s">
        <v>23</v>
      </c>
      <c r="AA3" t="s">
        <v>0</v>
      </c>
      <c r="AB3" t="s">
        <v>1</v>
      </c>
      <c r="AC3" t="s">
        <v>2</v>
      </c>
      <c r="AD3" t="s">
        <v>3</v>
      </c>
      <c r="AE3" t="s">
        <v>5</v>
      </c>
      <c r="AF3" t="s">
        <v>9</v>
      </c>
      <c r="AG3" t="s">
        <v>13</v>
      </c>
      <c r="AI3" t="s">
        <v>8</v>
      </c>
      <c r="AJ3" t="s">
        <v>11</v>
      </c>
      <c r="AK3" t="s">
        <v>13</v>
      </c>
      <c r="AL3" t="s">
        <v>23</v>
      </c>
      <c r="AN3" t="s">
        <v>15</v>
      </c>
      <c r="AO3" t="s">
        <v>14</v>
      </c>
      <c r="AQ3" t="s">
        <v>8</v>
      </c>
      <c r="AR3" t="s">
        <v>17</v>
      </c>
      <c r="AS3" t="s">
        <v>18</v>
      </c>
      <c r="AT3" t="s">
        <v>23</v>
      </c>
    </row>
    <row r="4" spans="1:46" x14ac:dyDescent="0.2">
      <c r="A4" s="1">
        <v>44826</v>
      </c>
      <c r="B4" s="2">
        <v>0.68</v>
      </c>
      <c r="C4" cm="1" vm="1">
        <f t="array" aca="1" ref="C4" ca="1">_xlfn.STOCKHISTORY(C$3,$A4,,0,0,2)</f>
        <v>17.09</v>
      </c>
      <c r="D4" cm="1" vm="2">
        <f t="array" aca="1" ref="D4" ca="1">_xlfn.STOCKHISTORY(D$3,$A4,,0,0,2)</f>
        <v>18.350000000000001</v>
      </c>
      <c r="E4" cm="1" vm="3">
        <f t="array" aca="1" ref="E4" ca="1">_xlfn.STOCKHISTORY(E$3,$A4,,0,0,2)</f>
        <v>206.27</v>
      </c>
      <c r="F4" cm="1" vm="4">
        <f t="array" aca="1" ref="F4" ca="1">_xlfn.STOCKHISTORY(F$3,$A4,,0,0,2)</f>
        <v>376.58</v>
      </c>
      <c r="H4">
        <f>ROUNDDOWN(100000/3/2/B4,0)</f>
        <v>24509</v>
      </c>
      <c r="I4">
        <f ca="1">ROUNDDOWN(100000/3/2/C4,0)</f>
        <v>975</v>
      </c>
      <c r="J4">
        <f ca="1">-ROUNDDOWN(100000/3/2/D4,0)</f>
        <v>-908</v>
      </c>
      <c r="K4">
        <f ca="1">ROUNDDOWN(100000/3/2/E4,0)</f>
        <v>80</v>
      </c>
      <c r="M4" s="5">
        <f>B4*H4</f>
        <v>16666.120000000003</v>
      </c>
      <c r="N4" s="5">
        <f ca="1">C4*I4</f>
        <v>16662.75</v>
      </c>
      <c r="O4" s="5">
        <f ca="1">D4*J4</f>
        <v>-16661.800000000003</v>
      </c>
      <c r="P4" s="5">
        <f ca="1">E4*K4</f>
        <v>16501.600000000002</v>
      </c>
      <c r="Q4" s="5">
        <f ca="1">100000-SUM(M4:P4)</f>
        <v>66831.33</v>
      </c>
      <c r="S4">
        <f t="shared" ref="S4:S58" si="0">H4*B4</f>
        <v>16666.120000000003</v>
      </c>
      <c r="T4">
        <f t="shared" ref="T4:T59" ca="1" si="1">I4*C4</f>
        <v>16662.75</v>
      </c>
      <c r="U4">
        <f t="shared" ref="U4:U59" ca="1" si="2">J4*D4</f>
        <v>-16661.800000000003</v>
      </c>
      <c r="V4">
        <f t="shared" ref="V4:V59" ca="1" si="3">K4*E4</f>
        <v>16501.600000000002</v>
      </c>
      <c r="W4">
        <f t="shared" ref="W4:W59" ca="1" si="4">Q4</f>
        <v>66831.33</v>
      </c>
      <c r="X4">
        <f ca="1">SUM(S4:W4)</f>
        <v>100000</v>
      </c>
      <c r="AA4">
        <f t="shared" ref="AA4:AA58" si="5">S4-M4</f>
        <v>0</v>
      </c>
      <c r="AB4">
        <f t="shared" ref="AB4:AB59" ca="1" si="6">T4-N4</f>
        <v>0</v>
      </c>
      <c r="AC4">
        <f t="shared" ref="AC4:AC59" ca="1" si="7">U4-O4</f>
        <v>0</v>
      </c>
      <c r="AD4">
        <f t="shared" ref="AD4:AD59" ca="1" si="8">V4-P4</f>
        <v>0</v>
      </c>
      <c r="AF4">
        <f ca="1">SUM(AA4:AE4)</f>
        <v>0</v>
      </c>
      <c r="AG4" s="4">
        <f ca="1">X4/$X$4</f>
        <v>1</v>
      </c>
      <c r="AI4">
        <f t="shared" ref="AI4:AI35" ca="1" si="9">F4/$F$4*100000</f>
        <v>100000</v>
      </c>
      <c r="AJ4">
        <f ca="1">AI4-$AI$4</f>
        <v>0</v>
      </c>
      <c r="AK4" s="4">
        <f ca="1">AI4/$AI$4-1</f>
        <v>0</v>
      </c>
      <c r="AL4" s="4"/>
      <c r="AN4" s="6">
        <f ca="1">AK4</f>
        <v>0</v>
      </c>
      <c r="AO4" s="4">
        <f t="shared" ref="AO4:AO35" ca="1" si="10">AG4-1</f>
        <v>0</v>
      </c>
      <c r="AQ4">
        <f t="shared" ref="AQ4:AQ35" ca="1" si="11">SUM(S4:V4)</f>
        <v>33168.67</v>
      </c>
      <c r="AR4" s="4">
        <f ca="1">AQ4/$AQ$4-1</f>
        <v>0</v>
      </c>
      <c r="AS4" s="8">
        <f t="shared" ref="AS4:AS35" ca="1" si="12">SUM(S4,T4,-U4,V4)/SUM(S4:V4)</f>
        <v>2.00467097414518</v>
      </c>
      <c r="AT4" s="9"/>
    </row>
    <row r="5" spans="1:46" x14ac:dyDescent="0.2">
      <c r="A5" s="1">
        <f>A4+1</f>
        <v>44827</v>
      </c>
      <c r="B5" cm="1" vm="5">
        <f t="array" aca="1" ref="B5" ca="1">_xlfn.STOCKHISTORY(B$3,$A5,,0,0,2)</f>
        <v>0.4743</v>
      </c>
      <c r="C5" cm="1" vm="6">
        <f t="array" aca="1" ref="C5" ca="1">_xlfn.STOCKHISTORY(C$3,$A5,,0,0,2)</f>
        <v>18.2</v>
      </c>
      <c r="D5" cm="1" vm="7">
        <f t="array" aca="1" ref="D5" ca="1">_xlfn.STOCKHISTORY(D$3,$A5,,0,0,2)</f>
        <v>18.440000000000001</v>
      </c>
      <c r="E5" cm="1" vm="8">
        <f t="array" aca="1" ref="E5" ca="1">_xlfn.STOCKHISTORY(E$3,$A5,,0,0,2)</f>
        <v>207.01</v>
      </c>
      <c r="F5" cm="1" vm="9">
        <f t="array" aca="1" ref="F5" ca="1">_xlfn.STOCKHISTORY(F$3,$A5,,0,0,2)</f>
        <v>370.58</v>
      </c>
      <c r="H5">
        <f>H4</f>
        <v>24509</v>
      </c>
      <c r="I5">
        <f ca="1">I4</f>
        <v>975</v>
      </c>
      <c r="J5">
        <f ca="1">J4</f>
        <v>-908</v>
      </c>
      <c r="K5">
        <f ca="1">ROUNDDOWN(100000/3/2/E5,0)</f>
        <v>80</v>
      </c>
      <c r="M5" s="5">
        <f t="shared" ref="M5:Q6" si="13">M4</f>
        <v>16666.120000000003</v>
      </c>
      <c r="N5" s="5">
        <f t="shared" ca="1" si="13"/>
        <v>16662.75</v>
      </c>
      <c r="O5" s="5">
        <f t="shared" ca="1" si="13"/>
        <v>-16661.800000000003</v>
      </c>
      <c r="P5" s="5">
        <f t="shared" ca="1" si="13"/>
        <v>16501.600000000002</v>
      </c>
      <c r="Q5" s="5">
        <f t="shared" ca="1" si="13"/>
        <v>66831.33</v>
      </c>
      <c r="S5">
        <f t="shared" ca="1" si="0"/>
        <v>11624.618699999999</v>
      </c>
      <c r="T5">
        <f t="shared" ca="1" si="1"/>
        <v>17745</v>
      </c>
      <c r="U5">
        <f t="shared" ca="1" si="2"/>
        <v>-16743.52</v>
      </c>
      <c r="V5">
        <f t="shared" ca="1" si="3"/>
        <v>16560.8</v>
      </c>
      <c r="W5">
        <f t="shared" ca="1" si="4"/>
        <v>66831.33</v>
      </c>
      <c r="X5">
        <f ca="1">SUM(S5:W5)</f>
        <v>96018.228700000007</v>
      </c>
      <c r="Y5" s="4">
        <f ca="1">X5/X4-1</f>
        <v>-3.9817712999999921E-2</v>
      </c>
      <c r="AA5">
        <f t="shared" ca="1" si="5"/>
        <v>-5041.5013000000035</v>
      </c>
      <c r="AB5">
        <f t="shared" ca="1" si="6"/>
        <v>1082.25</v>
      </c>
      <c r="AC5">
        <f t="shared" ca="1" si="7"/>
        <v>-81.719999999997526</v>
      </c>
      <c r="AD5">
        <f t="shared" ca="1" si="8"/>
        <v>59.19999999999709</v>
      </c>
      <c r="AF5">
        <f t="shared" ref="AF5:AF58" ca="1" si="14">SUM(AA5:AE5)</f>
        <v>-3981.771300000004</v>
      </c>
      <c r="AG5" s="4">
        <f t="shared" ref="AG5:AG59" ca="1" si="15">X5/$X$4</f>
        <v>0.96018228700000008</v>
      </c>
      <c r="AI5">
        <f t="shared" ca="1" si="9"/>
        <v>98406.713049020138</v>
      </c>
      <c r="AJ5">
        <f t="shared" ref="AJ5:AJ59" ca="1" si="16">AI5-$AI$4</f>
        <v>-1593.286950979862</v>
      </c>
      <c r="AK5" s="4">
        <f t="shared" ref="AK5:AK11" ca="1" si="17">AI5/$AI$4-1</f>
        <v>-1.5932869509798664E-2</v>
      </c>
      <c r="AL5" s="4">
        <f ca="1">AI5/AI4-1</f>
        <v>-1.5932869509798664E-2</v>
      </c>
      <c r="AN5" s="6">
        <f t="shared" ref="AN5:AN59" ca="1" si="18">AK5</f>
        <v>-1.5932869509798664E-2</v>
      </c>
      <c r="AO5" s="4">
        <f t="shared" ca="1" si="10"/>
        <v>-3.9817712999999921E-2</v>
      </c>
      <c r="AQ5">
        <f t="shared" ca="1" si="11"/>
        <v>29186.898699999998</v>
      </c>
      <c r="AR5" s="4">
        <f t="shared" ref="AR5:AR59" ca="1" si="19">AQ5/$AQ$4-1</f>
        <v>-0.12004615500108995</v>
      </c>
      <c r="AS5" s="8">
        <f t="shared" ca="1" si="12"/>
        <v>2.1473312167969394</v>
      </c>
      <c r="AT5" s="4">
        <f ca="1">AQ5/AQ4-1</f>
        <v>-0.12004615500108995</v>
      </c>
    </row>
    <row r="6" spans="1:46" x14ac:dyDescent="0.2">
      <c r="A6" s="1">
        <f>A5+3</f>
        <v>44830</v>
      </c>
      <c r="B6" cm="1" vm="10">
        <f t="array" aca="1" ref="B6" ca="1">_xlfn.STOCKHISTORY(B$3,$A6,,0,0,2)</f>
        <v>0.43</v>
      </c>
      <c r="C6" cm="1" vm="11">
        <f t="array" aca="1" ref="C6" ca="1">_xlfn.STOCKHISTORY(C$3,$A6,,0,0,2)</f>
        <v>18.52</v>
      </c>
      <c r="D6" cm="1" vm="12">
        <f t="array" aca="1" ref="D6" ca="1">_xlfn.STOCKHISTORY(D$3,$A6,,0,0,2)</f>
        <v>17.899999999999999</v>
      </c>
      <c r="E6" cm="1" vm="13">
        <f t="array" aca="1" ref="E6" ca="1">_xlfn.STOCKHISTORY(E$3,$A6,,0,0,2)</f>
        <v>206.67</v>
      </c>
      <c r="F6" cm="1" vm="14">
        <f t="array" aca="1" ref="F6" ca="1">_xlfn.STOCKHISTORY(F$3,$A6,,0,0,2)</f>
        <v>366.41</v>
      </c>
      <c r="H6">
        <f t="shared" ref="H6:H94" si="20">H5</f>
        <v>24509</v>
      </c>
      <c r="I6">
        <f t="shared" ref="I6:I94" ca="1" si="21">I5</f>
        <v>975</v>
      </c>
      <c r="J6">
        <f t="shared" ref="J6:J94" ca="1" si="22">J5</f>
        <v>-908</v>
      </c>
      <c r="K6">
        <f ca="1">ROUNDDOWN(100000/3/2/E6,0)</f>
        <v>80</v>
      </c>
      <c r="M6">
        <f t="shared" si="13"/>
        <v>16666.120000000003</v>
      </c>
      <c r="N6">
        <f t="shared" ca="1" si="13"/>
        <v>16662.75</v>
      </c>
      <c r="O6">
        <f t="shared" ca="1" si="13"/>
        <v>-16661.800000000003</v>
      </c>
      <c r="P6">
        <f t="shared" ca="1" si="13"/>
        <v>16501.600000000002</v>
      </c>
      <c r="Q6">
        <f t="shared" ca="1" si="13"/>
        <v>66831.33</v>
      </c>
      <c r="S6">
        <f t="shared" ca="1" si="0"/>
        <v>10538.869999999999</v>
      </c>
      <c r="T6">
        <f t="shared" ca="1" si="1"/>
        <v>18057</v>
      </c>
      <c r="U6">
        <f t="shared" ca="1" si="2"/>
        <v>-16253.199999999999</v>
      </c>
      <c r="V6">
        <f t="shared" ca="1" si="3"/>
        <v>16533.599999999999</v>
      </c>
      <c r="W6">
        <f t="shared" ca="1" si="4"/>
        <v>66831.33</v>
      </c>
      <c r="X6">
        <f t="shared" ref="X6:X58" ca="1" si="23">SUM(S6:W6)</f>
        <v>95707.6</v>
      </c>
      <c r="Y6" s="4">
        <f t="shared" ref="Y6:Y59" ca="1" si="24">X6/X5-1</f>
        <v>-3.235101336544477E-3</v>
      </c>
      <c r="AA6">
        <f t="shared" ca="1" si="5"/>
        <v>-6127.2500000000036</v>
      </c>
      <c r="AB6">
        <f t="shared" ca="1" si="6"/>
        <v>1394.25</v>
      </c>
      <c r="AC6">
        <f t="shared" ca="1" si="7"/>
        <v>408.600000000004</v>
      </c>
      <c r="AD6">
        <f t="shared" ca="1" si="8"/>
        <v>31.999999999996362</v>
      </c>
      <c r="AF6">
        <f t="shared" ca="1" si="14"/>
        <v>-4292.4000000000033</v>
      </c>
      <c r="AG6" s="4">
        <f t="shared" ca="1" si="15"/>
        <v>0.95707600000000004</v>
      </c>
      <c r="AI6">
        <f t="shared" ca="1" si="9"/>
        <v>97299.378618089133</v>
      </c>
      <c r="AJ6">
        <f t="shared" ca="1" si="16"/>
        <v>-2700.6213819108671</v>
      </c>
      <c r="AK6" s="4">
        <f t="shared" ca="1" si="17"/>
        <v>-2.7006213819108615E-2</v>
      </c>
      <c r="AL6" s="4">
        <f t="shared" ref="AL6:AL59" ca="1" si="25">AI6/AI5-1</f>
        <v>-1.1252631010847836E-2</v>
      </c>
      <c r="AN6" s="6">
        <f t="shared" ca="1" si="18"/>
        <v>-2.7006213819108615E-2</v>
      </c>
      <c r="AO6" s="4">
        <f t="shared" ca="1" si="10"/>
        <v>-4.2923999999999962E-2</v>
      </c>
      <c r="AQ6">
        <f t="shared" ca="1" si="11"/>
        <v>28876.269999999997</v>
      </c>
      <c r="AR6" s="4">
        <f t="shared" ca="1" si="19"/>
        <v>-0.12941127877602576</v>
      </c>
      <c r="AS6" s="8">
        <f t="shared" ca="1" si="12"/>
        <v>2.1257132586722594</v>
      </c>
      <c r="AT6" s="4">
        <f t="shared" ref="AT6:AT58" ca="1" si="26">AQ6/AQ5-1</f>
        <v>-1.0642744307739704E-2</v>
      </c>
    </row>
    <row r="7" spans="1:46" x14ac:dyDescent="0.2">
      <c r="A7" s="1">
        <f>A6+1</f>
        <v>44831</v>
      </c>
      <c r="B7" cm="1" vm="15">
        <f t="array" aca="1" ref="B7" ca="1">_xlfn.STOCKHISTORY(B$3,$A7,,0,0,2)</f>
        <v>0.47</v>
      </c>
      <c r="C7" cm="1" vm="16">
        <f t="array" aca="1" ref="C7" ca="1">_xlfn.STOCKHISTORY(C$3,$A7,,0,0,2)</f>
        <v>18.8</v>
      </c>
      <c r="D7" cm="1" vm="17">
        <f t="array" aca="1" ref="D7" ca="1">_xlfn.STOCKHISTORY(D$3,$A7,,0,0,2)</f>
        <v>18.07</v>
      </c>
      <c r="E7" cm="1" vm="18">
        <f t="array" aca="1" ref="E7" ca="1">_xlfn.STOCKHISTORY(E$3,$A7,,0,0,2)</f>
        <v>203.82</v>
      </c>
      <c r="F7" cm="1" vm="19">
        <f t="array" aca="1" ref="F7" ca="1">_xlfn.STOCKHISTORY(F$3,$A7,,0,0,2)</f>
        <v>368.02</v>
      </c>
      <c r="H7">
        <f t="shared" si="20"/>
        <v>24509</v>
      </c>
      <c r="I7">
        <f t="shared" ca="1" si="21"/>
        <v>975</v>
      </c>
      <c r="J7">
        <f t="shared" ca="1" si="22"/>
        <v>-908</v>
      </c>
      <c r="K7">
        <f t="shared" ref="K7:K94" ca="1" si="27">K6</f>
        <v>80</v>
      </c>
      <c r="M7">
        <f t="shared" ref="M7:M94" si="28">M6</f>
        <v>16666.120000000003</v>
      </c>
      <c r="N7">
        <f t="shared" ref="N7:N94" ca="1" si="29">N6</f>
        <v>16662.75</v>
      </c>
      <c r="O7">
        <f t="shared" ref="O7:O94" ca="1" si="30">O6</f>
        <v>-16661.800000000003</v>
      </c>
      <c r="P7">
        <f t="shared" ref="P7:P94" ca="1" si="31">P6</f>
        <v>16501.600000000002</v>
      </c>
      <c r="Q7">
        <f t="shared" ref="Q7:Q94" ca="1" si="32">Q6</f>
        <v>66831.33</v>
      </c>
      <c r="S7">
        <f t="shared" ca="1" si="0"/>
        <v>11519.23</v>
      </c>
      <c r="T7">
        <f t="shared" ca="1" si="1"/>
        <v>18330</v>
      </c>
      <c r="U7">
        <f t="shared" ca="1" si="2"/>
        <v>-16407.560000000001</v>
      </c>
      <c r="V7">
        <f t="shared" ca="1" si="3"/>
        <v>16305.599999999999</v>
      </c>
      <c r="W7">
        <f t="shared" ca="1" si="4"/>
        <v>66831.33</v>
      </c>
      <c r="X7">
        <f t="shared" ca="1" si="23"/>
        <v>96578.6</v>
      </c>
      <c r="Y7" s="4">
        <f t="shared" ca="1" si="24"/>
        <v>9.1006356861942361E-3</v>
      </c>
      <c r="AA7">
        <f t="shared" ca="1" si="5"/>
        <v>-5146.8900000000031</v>
      </c>
      <c r="AB7">
        <f t="shared" ca="1" si="6"/>
        <v>1667.25</v>
      </c>
      <c r="AC7">
        <f t="shared" ca="1" si="7"/>
        <v>254.2400000000016</v>
      </c>
      <c r="AD7">
        <f t="shared" ca="1" si="8"/>
        <v>-196.00000000000364</v>
      </c>
      <c r="AF7">
        <f t="shared" ca="1" si="14"/>
        <v>-3421.4000000000051</v>
      </c>
      <c r="AG7" s="4">
        <f t="shared" ca="1" si="15"/>
        <v>0.96578600000000003</v>
      </c>
      <c r="AI7">
        <f t="shared" ca="1" si="9"/>
        <v>97726.91061660205</v>
      </c>
      <c r="AJ7">
        <f t="shared" ca="1" si="16"/>
        <v>-2273.0893833979499</v>
      </c>
      <c r="AK7" s="4">
        <f t="shared" ca="1" si="17"/>
        <v>-2.2730893833979526E-2</v>
      </c>
      <c r="AL7" s="4">
        <f t="shared" ca="1" si="25"/>
        <v>4.3939848803251635E-3</v>
      </c>
      <c r="AN7" s="6">
        <f t="shared" ca="1" si="18"/>
        <v>-2.2730893833979526E-2</v>
      </c>
      <c r="AO7" s="4">
        <f t="shared" ca="1" si="10"/>
        <v>-3.4213999999999967E-2</v>
      </c>
      <c r="AQ7">
        <f t="shared" ca="1" si="11"/>
        <v>29747.269999999997</v>
      </c>
      <c r="AR7" s="4">
        <f t="shared" ca="1" si="19"/>
        <v>-0.10315155838325751</v>
      </c>
      <c r="AS7" s="8">
        <f t="shared" ca="1" si="12"/>
        <v>2.1031304721408048</v>
      </c>
      <c r="AT7" s="4">
        <f t="shared" ca="1" si="26"/>
        <v>3.0163175507085915E-2</v>
      </c>
    </row>
    <row r="8" spans="1:46" x14ac:dyDescent="0.2">
      <c r="A8" s="1">
        <f>A7+1</f>
        <v>44832</v>
      </c>
      <c r="B8" cm="1" vm="20">
        <f t="array" aca="1" ref="B8" ca="1">_xlfn.STOCKHISTORY(B$3,$A8,,0,0,2)</f>
        <v>0.44840000000000002</v>
      </c>
      <c r="C8" cm="1" vm="21">
        <f t="array" aca="1" ref="C8" ca="1">_xlfn.STOCKHISTORY(C$3,$A8,,0,0,2)</f>
        <v>19.309999999999999</v>
      </c>
      <c r="D8" cm="1" vm="22">
        <f t="array" aca="1" ref="D8" ca="1">_xlfn.STOCKHISTORY(D$3,$A8,,0,0,2)</f>
        <v>18.25</v>
      </c>
      <c r="E8" cm="1" vm="23">
        <f t="array" aca="1" ref="E8" ca="1">_xlfn.STOCKHISTORY(E$3,$A8,,0,0,2)</f>
        <v>208.01</v>
      </c>
      <c r="F8" cm="1" vm="24">
        <f t="array" aca="1" ref="F8" ca="1">_xlfn.STOCKHISTORY(F$3,$A8,,0,0,2)</f>
        <v>364.38</v>
      </c>
      <c r="H8">
        <f t="shared" si="20"/>
        <v>24509</v>
      </c>
      <c r="I8">
        <f t="shared" ca="1" si="21"/>
        <v>975</v>
      </c>
      <c r="J8">
        <f t="shared" ca="1" si="22"/>
        <v>-908</v>
      </c>
      <c r="K8">
        <f t="shared" ca="1" si="27"/>
        <v>80</v>
      </c>
      <c r="M8">
        <f t="shared" si="28"/>
        <v>16666.120000000003</v>
      </c>
      <c r="N8">
        <f t="shared" ca="1" si="29"/>
        <v>16662.75</v>
      </c>
      <c r="O8">
        <f t="shared" ca="1" si="30"/>
        <v>-16661.800000000003</v>
      </c>
      <c r="P8">
        <f t="shared" ca="1" si="31"/>
        <v>16501.600000000002</v>
      </c>
      <c r="Q8">
        <f t="shared" ca="1" si="32"/>
        <v>66831.33</v>
      </c>
      <c r="S8">
        <f t="shared" ca="1" si="0"/>
        <v>10989.8356</v>
      </c>
      <c r="T8">
        <f t="shared" ca="1" si="1"/>
        <v>18827.25</v>
      </c>
      <c r="U8">
        <f t="shared" ca="1" si="2"/>
        <v>-16571</v>
      </c>
      <c r="V8">
        <f t="shared" ca="1" si="3"/>
        <v>16640.8</v>
      </c>
      <c r="W8">
        <f t="shared" ca="1" si="4"/>
        <v>66831.33</v>
      </c>
      <c r="X8">
        <f t="shared" ca="1" si="23"/>
        <v>96718.215599999996</v>
      </c>
      <c r="Y8" s="4">
        <f t="shared" ca="1" si="24"/>
        <v>1.4456163166580716E-3</v>
      </c>
      <c r="AA8">
        <f t="shared" ca="1" si="5"/>
        <v>-5676.2844000000023</v>
      </c>
      <c r="AB8">
        <f t="shared" ca="1" si="6"/>
        <v>2164.5</v>
      </c>
      <c r="AC8">
        <f t="shared" ca="1" si="7"/>
        <v>90.80000000000291</v>
      </c>
      <c r="AD8">
        <f t="shared" ca="1" si="8"/>
        <v>139.19999999999709</v>
      </c>
      <c r="AF8">
        <f t="shared" ca="1" si="14"/>
        <v>-3281.7844000000023</v>
      </c>
      <c r="AG8" s="4">
        <f t="shared" ca="1" si="15"/>
        <v>0.9671821559999999</v>
      </c>
      <c r="AI8">
        <f t="shared" ca="1" si="9"/>
        <v>96760.316533007601</v>
      </c>
      <c r="AJ8">
        <f t="shared" ca="1" si="16"/>
        <v>-3239.6834669923992</v>
      </c>
      <c r="AK8" s="4">
        <f t="shared" ca="1" si="17"/>
        <v>-3.2396834669924046E-2</v>
      </c>
      <c r="AL8" s="4">
        <f t="shared" ca="1" si="25"/>
        <v>-9.8907668061517517E-3</v>
      </c>
      <c r="AN8" s="6">
        <f t="shared" ca="1" si="18"/>
        <v>-3.2396834669924046E-2</v>
      </c>
      <c r="AO8" s="4">
        <f t="shared" ca="1" si="10"/>
        <v>-3.2817844000000096E-2</v>
      </c>
      <c r="AQ8">
        <f t="shared" ca="1" si="11"/>
        <v>29886.885599999998</v>
      </c>
      <c r="AR8" s="4">
        <f t="shared" ca="1" si="19"/>
        <v>-9.8942297053213224E-2</v>
      </c>
      <c r="AS8" s="8">
        <f t="shared" ca="1" si="12"/>
        <v>2.1089144731761547</v>
      </c>
      <c r="AT8" s="4">
        <f t="shared" ca="1" si="26"/>
        <v>4.6933920322773659E-3</v>
      </c>
    </row>
    <row r="9" spans="1:46" x14ac:dyDescent="0.2">
      <c r="A9" s="1">
        <f>A8+1</f>
        <v>44833</v>
      </c>
      <c r="B9" cm="1" vm="25">
        <f t="array" aca="1" ref="B9" ca="1">_xlfn.STOCKHISTORY(B$3,$A9,,0,0,2)</f>
        <v>0.46949999999999997</v>
      </c>
      <c r="C9" cm="1" vm="26">
        <f t="array" aca="1" ref="C9" ca="1">_xlfn.STOCKHISTORY(C$3,$A9,,0,0,2)</f>
        <v>19.54</v>
      </c>
      <c r="D9" cm="1" vm="27">
        <f t="array" aca="1" ref="D9" ca="1">_xlfn.STOCKHISTORY(D$3,$A9,,0,0,2)</f>
        <v>18.11</v>
      </c>
      <c r="E9" s="2">
        <v>208</v>
      </c>
      <c r="F9" cm="1" vm="28">
        <f t="array" aca="1" ref="F9" ca="1">_xlfn.STOCKHISTORY(F$3,$A9,,0,0,2)</f>
        <v>366.81</v>
      </c>
      <c r="H9">
        <f t="shared" si="20"/>
        <v>24509</v>
      </c>
      <c r="I9">
        <f t="shared" ca="1" si="21"/>
        <v>975</v>
      </c>
      <c r="J9">
        <f t="shared" ca="1" si="22"/>
        <v>-908</v>
      </c>
      <c r="K9">
        <f t="shared" ca="1" si="27"/>
        <v>80</v>
      </c>
      <c r="M9">
        <f t="shared" si="28"/>
        <v>16666.120000000003</v>
      </c>
      <c r="N9">
        <f t="shared" ca="1" si="29"/>
        <v>16662.75</v>
      </c>
      <c r="O9">
        <f t="shared" ca="1" si="30"/>
        <v>-16661.800000000003</v>
      </c>
      <c r="P9">
        <f t="shared" ca="1" si="31"/>
        <v>16501.600000000002</v>
      </c>
      <c r="Q9">
        <f t="shared" ca="1" si="32"/>
        <v>66831.33</v>
      </c>
      <c r="S9">
        <f t="shared" ca="1" si="0"/>
        <v>11506.975499999999</v>
      </c>
      <c r="T9">
        <f t="shared" ca="1" si="1"/>
        <v>19051.5</v>
      </c>
      <c r="U9">
        <f t="shared" ca="1" si="2"/>
        <v>-16443.88</v>
      </c>
      <c r="V9">
        <f t="shared" ca="1" si="3"/>
        <v>16640</v>
      </c>
      <c r="W9">
        <f t="shared" ca="1" si="4"/>
        <v>66831.33</v>
      </c>
      <c r="X9">
        <f t="shared" ca="1" si="23"/>
        <v>97585.925499999998</v>
      </c>
      <c r="Y9" s="4">
        <f t="shared" ca="1" si="24"/>
        <v>8.9715251115529693E-3</v>
      </c>
      <c r="AA9">
        <f t="shared" ca="1" si="5"/>
        <v>-5159.144500000004</v>
      </c>
      <c r="AB9">
        <f t="shared" ca="1" si="6"/>
        <v>2388.75</v>
      </c>
      <c r="AC9">
        <f t="shared" ca="1" si="7"/>
        <v>217.92000000000189</v>
      </c>
      <c r="AD9">
        <f t="shared" ca="1" si="8"/>
        <v>138.39999999999782</v>
      </c>
      <c r="AF9">
        <f t="shared" ca="1" si="14"/>
        <v>-2414.0745000000043</v>
      </c>
      <c r="AG9" s="4">
        <f t="shared" ca="1" si="15"/>
        <v>0.97585925499999993</v>
      </c>
      <c r="AI9">
        <f t="shared" ca="1" si="9"/>
        <v>97405.597748154454</v>
      </c>
      <c r="AJ9">
        <f t="shared" ca="1" si="16"/>
        <v>-2594.4022518455458</v>
      </c>
      <c r="AK9" s="4">
        <f t="shared" ca="1" si="17"/>
        <v>-2.5944022518455512E-2</v>
      </c>
      <c r="AL9" s="4">
        <f t="shared" ca="1" si="25"/>
        <v>6.6688621768484779E-3</v>
      </c>
      <c r="AN9" s="6">
        <f t="shared" ca="1" si="18"/>
        <v>-2.5944022518455512E-2</v>
      </c>
      <c r="AO9" s="4">
        <f t="shared" ca="1" si="10"/>
        <v>-2.4140745000000075E-2</v>
      </c>
      <c r="AQ9">
        <f t="shared" ca="1" si="11"/>
        <v>30754.595499999999</v>
      </c>
      <c r="AR9" s="4">
        <f t="shared" ca="1" si="19"/>
        <v>-7.2781769663962992E-2</v>
      </c>
      <c r="AS9" s="8">
        <f t="shared" ca="1" si="12"/>
        <v>2.0693608374722405</v>
      </c>
      <c r="AT9" s="4">
        <f t="shared" ca="1" si="26"/>
        <v>2.9033132177546106E-2</v>
      </c>
    </row>
    <row r="10" spans="1:46" x14ac:dyDescent="0.2">
      <c r="A10" s="1">
        <f>A9+1</f>
        <v>44834</v>
      </c>
      <c r="B10" cm="1" vm="29">
        <f t="array" aca="1" ref="B10" ca="1">_xlfn.STOCKHISTORY(B$3,$A10,,0,0,2)</f>
        <v>0.45400000000000001</v>
      </c>
      <c r="C10" cm="1" vm="26">
        <f t="array" aca="1" ref="C10" ca="1">_xlfn.STOCKHISTORY(C$3,$A10,,0,0,2)</f>
        <v>19.54</v>
      </c>
      <c r="D10" cm="1" vm="30">
        <f t="array" aca="1" ref="D10" ca="1">_xlfn.STOCKHISTORY(D$3,$A10,,0,0,2)</f>
        <v>17.670000000000002</v>
      </c>
      <c r="E10" cm="1" vm="31">
        <f t="array" aca="1" ref="E10" ca="1">_xlfn.STOCKHISTORY(E$3,$A10,,0,0,2)</f>
        <v>208.02</v>
      </c>
      <c r="F10" cm="1" vm="32">
        <f t="array" aca="1" ref="F10" ca="1">_xlfn.STOCKHISTORY(F$3,$A10,,0,0,2)</f>
        <v>361.8</v>
      </c>
      <c r="H10">
        <f t="shared" si="20"/>
        <v>24509</v>
      </c>
      <c r="I10">
        <f t="shared" ca="1" si="21"/>
        <v>975</v>
      </c>
      <c r="J10">
        <f t="shared" ca="1" si="22"/>
        <v>-908</v>
      </c>
      <c r="K10">
        <f t="shared" ca="1" si="27"/>
        <v>80</v>
      </c>
      <c r="M10">
        <f t="shared" si="28"/>
        <v>16666.120000000003</v>
      </c>
      <c r="N10">
        <f t="shared" ca="1" si="29"/>
        <v>16662.75</v>
      </c>
      <c r="O10">
        <f t="shared" ca="1" si="30"/>
        <v>-16661.800000000003</v>
      </c>
      <c r="P10">
        <f t="shared" ca="1" si="31"/>
        <v>16501.600000000002</v>
      </c>
      <c r="Q10">
        <f t="shared" ca="1" si="32"/>
        <v>66831.33</v>
      </c>
      <c r="S10">
        <f t="shared" ca="1" si="0"/>
        <v>11127.086000000001</v>
      </c>
      <c r="T10">
        <f t="shared" ca="1" si="1"/>
        <v>19051.5</v>
      </c>
      <c r="U10">
        <f t="shared" ca="1" si="2"/>
        <v>-16044.360000000002</v>
      </c>
      <c r="V10">
        <f t="shared" ca="1" si="3"/>
        <v>16641.600000000002</v>
      </c>
      <c r="W10">
        <f t="shared" ca="1" si="4"/>
        <v>66831.33</v>
      </c>
      <c r="X10">
        <f t="shared" ca="1" si="23"/>
        <v>97607.156000000003</v>
      </c>
      <c r="Y10" s="4">
        <f t="shared" ca="1" si="24"/>
        <v>2.17556987764711E-4</v>
      </c>
      <c r="AA10">
        <f t="shared" ca="1" si="5"/>
        <v>-5539.0340000000015</v>
      </c>
      <c r="AB10">
        <f t="shared" ca="1" si="6"/>
        <v>2388.75</v>
      </c>
      <c r="AC10">
        <f t="shared" ca="1" si="7"/>
        <v>617.44000000000051</v>
      </c>
      <c r="AD10">
        <f t="shared" ca="1" si="8"/>
        <v>140</v>
      </c>
      <c r="AF10">
        <f t="shared" ca="1" si="14"/>
        <v>-2392.844000000001</v>
      </c>
      <c r="AG10" s="4">
        <f t="shared" ca="1" si="15"/>
        <v>0.97607156000000006</v>
      </c>
      <c r="AI10">
        <f t="shared" ca="1" si="9"/>
        <v>96075.203144086248</v>
      </c>
      <c r="AJ10">
        <f t="shared" ca="1" si="16"/>
        <v>-3924.7968559137516</v>
      </c>
      <c r="AK10" s="4">
        <f t="shared" ca="1" si="17"/>
        <v>-3.9247968559137481E-2</v>
      </c>
      <c r="AL10" s="4">
        <f t="shared" ca="1" si="25"/>
        <v>-1.3658297211090353E-2</v>
      </c>
      <c r="AN10" s="6">
        <f t="shared" ca="1" si="18"/>
        <v>-3.9247968559137481E-2</v>
      </c>
      <c r="AO10" s="4">
        <f t="shared" ca="1" si="10"/>
        <v>-2.392843999999994E-2</v>
      </c>
      <c r="AQ10">
        <f t="shared" ca="1" si="11"/>
        <v>30775.826000000001</v>
      </c>
      <c r="AR10" s="4">
        <f t="shared" ca="1" si="19"/>
        <v>-7.2141692748005748E-2</v>
      </c>
      <c r="AS10" s="8">
        <f t="shared" ca="1" si="12"/>
        <v>2.0426599110613637</v>
      </c>
      <c r="AT10" s="4">
        <f t="shared" ca="1" si="26"/>
        <v>6.9031959792820174E-4</v>
      </c>
    </row>
    <row r="11" spans="1:46" x14ac:dyDescent="0.2">
      <c r="A11" s="1">
        <f>A10+3</f>
        <v>44837</v>
      </c>
      <c r="B11" cm="1" vm="33">
        <f t="array" aca="1" ref="B11" ca="1">_xlfn.STOCKHISTORY(B$3,$A11,,0,0,2)</f>
        <v>0.43690000000000001</v>
      </c>
      <c r="C11" cm="1" vm="34">
        <f t="array" aca="1" ref="C11" ca="1">_xlfn.STOCKHISTORY(C$3,$A11,,0,0,2)</f>
        <v>20.190000000000001</v>
      </c>
      <c r="D11" cm="1" vm="35">
        <f t="array" aca="1" ref="D11" ca="1">_xlfn.STOCKHISTORY(D$3,$A11,,0,0,2)</f>
        <v>18.55</v>
      </c>
      <c r="E11" cm="1" vm="36">
        <f t="array" aca="1" ref="E11" ca="1">_xlfn.STOCKHISTORY(E$3,$A11,,0,0,2)</f>
        <v>211.56</v>
      </c>
      <c r="F11" cm="1" vm="37">
        <f t="array" aca="1" ref="F11" ca="1">_xlfn.STOCKHISTORY(F$3,$A11,,0,0,2)</f>
        <v>361.08</v>
      </c>
      <c r="H11">
        <f t="shared" si="20"/>
        <v>24509</v>
      </c>
      <c r="I11">
        <f t="shared" ca="1" si="21"/>
        <v>975</v>
      </c>
      <c r="J11">
        <f t="shared" ca="1" si="22"/>
        <v>-908</v>
      </c>
      <c r="K11">
        <f t="shared" ca="1" si="27"/>
        <v>80</v>
      </c>
      <c r="M11">
        <f t="shared" si="28"/>
        <v>16666.120000000003</v>
      </c>
      <c r="N11">
        <f t="shared" ca="1" si="29"/>
        <v>16662.75</v>
      </c>
      <c r="O11">
        <f t="shared" ca="1" si="30"/>
        <v>-16661.800000000003</v>
      </c>
      <c r="P11">
        <f t="shared" ca="1" si="31"/>
        <v>16501.600000000002</v>
      </c>
      <c r="Q11">
        <f t="shared" ca="1" si="32"/>
        <v>66831.33</v>
      </c>
      <c r="S11">
        <f t="shared" ca="1" si="0"/>
        <v>10707.982100000001</v>
      </c>
      <c r="T11">
        <f t="shared" ca="1" si="1"/>
        <v>19685.25</v>
      </c>
      <c r="U11">
        <f t="shared" ca="1" si="2"/>
        <v>-16843.400000000001</v>
      </c>
      <c r="V11">
        <f t="shared" ca="1" si="3"/>
        <v>16924.8</v>
      </c>
      <c r="W11">
        <f t="shared" ca="1" si="4"/>
        <v>66831.33</v>
      </c>
      <c r="X11">
        <f t="shared" ca="1" si="23"/>
        <v>97305.962100000004</v>
      </c>
      <c r="Y11" s="4">
        <f t="shared" ca="1" si="24"/>
        <v>-3.0857768256253859E-3</v>
      </c>
      <c r="AA11">
        <f t="shared" ca="1" si="5"/>
        <v>-5958.1379000000015</v>
      </c>
      <c r="AB11">
        <f t="shared" ca="1" si="6"/>
        <v>3022.5</v>
      </c>
      <c r="AC11">
        <f t="shared" ca="1" si="7"/>
        <v>-181.59999999999854</v>
      </c>
      <c r="AD11">
        <f t="shared" ca="1" si="8"/>
        <v>423.19999999999709</v>
      </c>
      <c r="AF11">
        <f t="shared" ca="1" si="14"/>
        <v>-2694.037900000003</v>
      </c>
      <c r="AG11" s="4">
        <f t="shared" ca="1" si="15"/>
        <v>0.9730596210000001</v>
      </c>
      <c r="AI11">
        <f t="shared" ca="1" si="9"/>
        <v>95884.008709968664</v>
      </c>
      <c r="AJ11">
        <f t="shared" ca="1" si="16"/>
        <v>-4115.9912900313357</v>
      </c>
      <c r="AK11" s="4">
        <f t="shared" ca="1" si="17"/>
        <v>-4.11599129003134E-2</v>
      </c>
      <c r="AL11" s="4">
        <f t="shared" ca="1" si="25"/>
        <v>-1.9900497512437276E-3</v>
      </c>
      <c r="AN11" s="6">
        <f t="shared" ca="1" si="18"/>
        <v>-4.11599129003134E-2</v>
      </c>
      <c r="AO11" s="4">
        <f t="shared" ca="1" si="10"/>
        <v>-2.6940378999999903E-2</v>
      </c>
      <c r="AQ11">
        <f t="shared" ca="1" si="11"/>
        <v>30474.632099999999</v>
      </c>
      <c r="AR11" s="4">
        <f t="shared" ca="1" si="19"/>
        <v>-8.1222367372583815E-2</v>
      </c>
      <c r="AS11" s="8">
        <f t="shared" ca="1" si="12"/>
        <v>2.1054046490031295</v>
      </c>
      <c r="AT11" s="4">
        <f t="shared" ca="1" si="26"/>
        <v>-9.7867040189271171E-3</v>
      </c>
    </row>
    <row r="12" spans="1:46" x14ac:dyDescent="0.2">
      <c r="A12" s="1">
        <f>A11+1</f>
        <v>44838</v>
      </c>
      <c r="B12" cm="1" vm="38">
        <f t="array" aca="1" ref="B12" ca="1">_xlfn.STOCKHISTORY(B$3,$A12,,0,0,2)</f>
        <v>0.42070000000000002</v>
      </c>
      <c r="C12" cm="1" vm="39">
        <f t="array" aca="1" ref="C12" ca="1">_xlfn.STOCKHISTORY(C$3,$A12,,0,0,2)</f>
        <v>19.98</v>
      </c>
      <c r="D12" cm="1" vm="40">
        <f t="array" aca="1" ref="D12" ca="1">_xlfn.STOCKHISTORY(D$3,$A12,,0,0,2)</f>
        <v>18.559999999999999</v>
      </c>
      <c r="E12" cm="1" vm="41">
        <f t="array" aca="1" ref="E12" ca="1">_xlfn.STOCKHISTORY(E$3,$A12,,0,0,2)</f>
        <v>214.54</v>
      </c>
      <c r="F12" cm="1" vm="42">
        <f t="array" aca="1" ref="F12" ca="1">_xlfn.STOCKHISTORY(F$3,$A12,,0,0,2)</f>
        <v>372.4</v>
      </c>
      <c r="H12">
        <f t="shared" si="20"/>
        <v>24509</v>
      </c>
      <c r="I12">
        <f t="shared" ca="1" si="21"/>
        <v>975</v>
      </c>
      <c r="J12">
        <f t="shared" ca="1" si="22"/>
        <v>-908</v>
      </c>
      <c r="K12">
        <f t="shared" ca="1" si="27"/>
        <v>80</v>
      </c>
      <c r="M12">
        <f t="shared" si="28"/>
        <v>16666.120000000003</v>
      </c>
      <c r="N12">
        <f t="shared" ca="1" si="29"/>
        <v>16662.75</v>
      </c>
      <c r="O12">
        <f t="shared" ca="1" si="30"/>
        <v>-16661.800000000003</v>
      </c>
      <c r="P12">
        <f t="shared" ca="1" si="31"/>
        <v>16501.600000000002</v>
      </c>
      <c r="Q12">
        <f t="shared" ca="1" si="32"/>
        <v>66831.33</v>
      </c>
      <c r="S12">
        <f t="shared" ca="1" si="0"/>
        <v>10310.936300000001</v>
      </c>
      <c r="T12">
        <f t="shared" ca="1" si="1"/>
        <v>19480.5</v>
      </c>
      <c r="U12">
        <f t="shared" ca="1" si="2"/>
        <v>-16852.48</v>
      </c>
      <c r="V12">
        <f t="shared" ca="1" si="3"/>
        <v>17163.2</v>
      </c>
      <c r="W12">
        <f t="shared" ca="1" si="4"/>
        <v>66831.33</v>
      </c>
      <c r="X12">
        <f t="shared" ca="1" si="23"/>
        <v>96933.486300000004</v>
      </c>
      <c r="Y12" s="4">
        <f t="shared" ca="1" si="24"/>
        <v>-3.8278826082333017E-3</v>
      </c>
      <c r="AA12">
        <f t="shared" ca="1" si="5"/>
        <v>-6355.1837000000014</v>
      </c>
      <c r="AB12">
        <f t="shared" ca="1" si="6"/>
        <v>2817.75</v>
      </c>
      <c r="AC12">
        <f t="shared" ca="1" si="7"/>
        <v>-190.67999999999665</v>
      </c>
      <c r="AD12">
        <f t="shared" ca="1" si="8"/>
        <v>661.59999999999854</v>
      </c>
      <c r="AF12">
        <f t="shared" ca="1" si="14"/>
        <v>-3066.5136999999995</v>
      </c>
      <c r="AG12" s="4">
        <f t="shared" ca="1" si="15"/>
        <v>0.96933486300000005</v>
      </c>
      <c r="AI12">
        <f t="shared" ca="1" si="9"/>
        <v>98890.010090817363</v>
      </c>
      <c r="AJ12">
        <f t="shared" ca="1" si="16"/>
        <v>-1109.9899091826373</v>
      </c>
      <c r="AK12" s="4">
        <f t="shared" ref="AK12:AK59" ca="1" si="33">AI12/$AI$4-1</f>
        <v>-1.1099899091826404E-2</v>
      </c>
      <c r="AL12" s="4">
        <f t="shared" ca="1" si="25"/>
        <v>3.1350393264650611E-2</v>
      </c>
      <c r="AN12" s="6">
        <f t="shared" ca="1" si="18"/>
        <v>-1.1099899091826404E-2</v>
      </c>
      <c r="AO12" s="4">
        <f t="shared" ca="1" si="10"/>
        <v>-3.0665136999999953E-2</v>
      </c>
      <c r="AQ12">
        <f t="shared" ca="1" si="11"/>
        <v>30102.156300000002</v>
      </c>
      <c r="AR12" s="4">
        <f t="shared" ca="1" si="19"/>
        <v>-9.2452115203895624E-2</v>
      </c>
      <c r="AS12" s="8">
        <f t="shared" ca="1" si="12"/>
        <v>2.1196859010395874</v>
      </c>
      <c r="AT12" s="4">
        <f t="shared" ca="1" si="26"/>
        <v>-1.2222487174832763E-2</v>
      </c>
    </row>
    <row r="13" spans="1:46" x14ac:dyDescent="0.2">
      <c r="A13" s="1">
        <f>A12+1</f>
        <v>44839</v>
      </c>
      <c r="B13" cm="1" vm="43">
        <f t="array" aca="1" ref="B13" ca="1">_xlfn.STOCKHISTORY(B$3,$A13,,0,0,2)</f>
        <v>0.44219999999999998</v>
      </c>
      <c r="C13" cm="1" vm="44">
        <f t="array" aca="1" ref="C13" ca="1">_xlfn.STOCKHISTORY(C$3,$A13,,0,0,2)</f>
        <v>19.59</v>
      </c>
      <c r="D13" cm="1" vm="45">
        <f t="array" aca="1" ref="D13" ca="1">_xlfn.STOCKHISTORY(D$3,$A13,,0,0,2)</f>
        <v>18.86</v>
      </c>
      <c r="E13" cm="1" vm="46">
        <f t="array" aca="1" ref="E13" ca="1">_xlfn.STOCKHISTORY(E$3,$A13,,0,0,2)</f>
        <v>214.89</v>
      </c>
      <c r="F13" cm="1" vm="47">
        <f t="array" aca="1" ref="F13" ca="1">_xlfn.STOCKHISTORY(F$3,$A13,,0,0,2)</f>
        <v>373.39</v>
      </c>
      <c r="H13">
        <f t="shared" si="20"/>
        <v>24509</v>
      </c>
      <c r="I13">
        <f t="shared" ca="1" si="21"/>
        <v>975</v>
      </c>
      <c r="J13">
        <f t="shared" ca="1" si="22"/>
        <v>-908</v>
      </c>
      <c r="K13">
        <f t="shared" ca="1" si="27"/>
        <v>80</v>
      </c>
      <c r="M13">
        <f t="shared" si="28"/>
        <v>16666.120000000003</v>
      </c>
      <c r="N13">
        <f t="shared" ca="1" si="29"/>
        <v>16662.75</v>
      </c>
      <c r="O13">
        <f t="shared" ca="1" si="30"/>
        <v>-16661.800000000003</v>
      </c>
      <c r="P13">
        <f t="shared" ca="1" si="31"/>
        <v>16501.600000000002</v>
      </c>
      <c r="Q13">
        <f t="shared" ca="1" si="32"/>
        <v>66831.33</v>
      </c>
      <c r="S13">
        <f t="shared" ca="1" si="0"/>
        <v>10837.879799999999</v>
      </c>
      <c r="T13">
        <f t="shared" ca="1" si="1"/>
        <v>19100.25</v>
      </c>
      <c r="U13">
        <f t="shared" ca="1" si="2"/>
        <v>-17124.88</v>
      </c>
      <c r="V13">
        <f t="shared" ca="1" si="3"/>
        <v>17191.199999999997</v>
      </c>
      <c r="W13">
        <f t="shared" ca="1" si="4"/>
        <v>66831.33</v>
      </c>
      <c r="X13">
        <f t="shared" ca="1" si="23"/>
        <v>96835.779799999989</v>
      </c>
      <c r="Y13" s="4">
        <f t="shared" ca="1" si="24"/>
        <v>-1.0079746817072133E-3</v>
      </c>
      <c r="AA13">
        <f t="shared" ca="1" si="5"/>
        <v>-5828.2402000000038</v>
      </c>
      <c r="AB13">
        <f t="shared" ca="1" si="6"/>
        <v>2437.5</v>
      </c>
      <c r="AC13">
        <f t="shared" ca="1" si="7"/>
        <v>-463.07999999999811</v>
      </c>
      <c r="AD13">
        <f t="shared" ca="1" si="8"/>
        <v>689.59999999999491</v>
      </c>
      <c r="AF13">
        <f t="shared" ca="1" si="14"/>
        <v>-3164.220200000007</v>
      </c>
      <c r="AG13" s="4">
        <f t="shared" ca="1" si="15"/>
        <v>0.96835779799999988</v>
      </c>
      <c r="AI13">
        <f t="shared" ca="1" si="9"/>
        <v>99152.902437729033</v>
      </c>
      <c r="AJ13">
        <f t="shared" ca="1" si="16"/>
        <v>-847.09756227096659</v>
      </c>
      <c r="AK13" s="4">
        <f t="shared" ca="1" si="33"/>
        <v>-8.4709756227097088E-3</v>
      </c>
      <c r="AL13" s="4">
        <f t="shared" ca="1" si="25"/>
        <v>2.6584317937701218E-3</v>
      </c>
      <c r="AN13" s="6">
        <f t="shared" ca="1" si="18"/>
        <v>-8.4709756227097088E-3</v>
      </c>
      <c r="AO13" s="4">
        <f t="shared" ca="1" si="10"/>
        <v>-3.1642202000000119E-2</v>
      </c>
      <c r="AQ13">
        <f t="shared" ca="1" si="11"/>
        <v>30004.449799999995</v>
      </c>
      <c r="AR13" s="4">
        <f t="shared" ca="1" si="19"/>
        <v>-9.5397861897989933E-2</v>
      </c>
      <c r="AS13" s="8">
        <f t="shared" ca="1" si="12"/>
        <v>2.1414893533558481</v>
      </c>
      <c r="AT13" s="4">
        <f t="shared" ca="1" si="26"/>
        <v>-3.2458305985212377E-3</v>
      </c>
    </row>
    <row r="14" spans="1:46" x14ac:dyDescent="0.2">
      <c r="A14" s="1">
        <f>A13+1</f>
        <v>44840</v>
      </c>
      <c r="B14" cm="1" vm="48">
        <f t="array" aca="1" ref="B14" ca="1">_xlfn.STOCKHISTORY(B$3,$A14,,0,0,2)</f>
        <v>0.42480000000000001</v>
      </c>
      <c r="C14" cm="1" vm="49">
        <f t="array" aca="1" ref="C14" ca="1">_xlfn.STOCKHISTORY(C$3,$A14,,0,0,2)</f>
        <v>19.38</v>
      </c>
      <c r="D14" cm="1" vm="50">
        <f t="array" aca="1" ref="D14" ca="1">_xlfn.STOCKHISTORY(D$3,$A14,,0,0,2)</f>
        <v>18.73</v>
      </c>
      <c r="E14" cm="1" vm="51">
        <f t="array" aca="1" ref="E14" ca="1">_xlfn.STOCKHISTORY(E$3,$A14,,0,0,2)</f>
        <v>210.85</v>
      </c>
      <c r="F14" cm="1" vm="52">
        <f t="array" aca="1" ref="F14" ca="1">_xlfn.STOCKHISTORY(F$3,$A14,,0,0,2)</f>
        <v>375.62</v>
      </c>
      <c r="H14">
        <f t="shared" si="20"/>
        <v>24509</v>
      </c>
      <c r="I14">
        <f t="shared" ca="1" si="21"/>
        <v>975</v>
      </c>
      <c r="J14">
        <f t="shared" ca="1" si="22"/>
        <v>-908</v>
      </c>
      <c r="K14">
        <f t="shared" ca="1" si="27"/>
        <v>80</v>
      </c>
      <c r="M14">
        <f t="shared" si="28"/>
        <v>16666.120000000003</v>
      </c>
      <c r="N14">
        <f t="shared" ca="1" si="29"/>
        <v>16662.75</v>
      </c>
      <c r="O14">
        <f t="shared" ca="1" si="30"/>
        <v>-16661.800000000003</v>
      </c>
      <c r="P14">
        <f t="shared" ca="1" si="31"/>
        <v>16501.600000000002</v>
      </c>
      <c r="Q14">
        <f t="shared" ca="1" si="32"/>
        <v>66831.33</v>
      </c>
      <c r="S14">
        <f t="shared" ca="1" si="0"/>
        <v>10411.423200000001</v>
      </c>
      <c r="T14">
        <f t="shared" ca="1" si="1"/>
        <v>18895.5</v>
      </c>
      <c r="U14">
        <f t="shared" ca="1" si="2"/>
        <v>-17006.84</v>
      </c>
      <c r="V14">
        <f t="shared" ca="1" si="3"/>
        <v>16868</v>
      </c>
      <c r="W14">
        <f t="shared" ca="1" si="4"/>
        <v>66831.33</v>
      </c>
      <c r="X14">
        <f t="shared" ca="1" si="23"/>
        <v>95999.41320000001</v>
      </c>
      <c r="Y14" s="4">
        <f t="shared" ca="1" si="24"/>
        <v>-8.6369583817816897E-3</v>
      </c>
      <c r="AA14">
        <f t="shared" ca="1" si="5"/>
        <v>-6254.6968000000015</v>
      </c>
      <c r="AB14">
        <f t="shared" ca="1" si="6"/>
        <v>2232.75</v>
      </c>
      <c r="AC14">
        <f t="shared" ca="1" si="7"/>
        <v>-345.03999999999724</v>
      </c>
      <c r="AD14">
        <f t="shared" ca="1" si="8"/>
        <v>366.39999999999782</v>
      </c>
      <c r="AF14">
        <f t="shared" ca="1" si="14"/>
        <v>-4000.5868000000009</v>
      </c>
      <c r="AG14" s="4">
        <f t="shared" ca="1" si="15"/>
        <v>0.95999413200000006</v>
      </c>
      <c r="AI14">
        <f t="shared" ca="1" si="9"/>
        <v>99745.074087843226</v>
      </c>
      <c r="AJ14">
        <f t="shared" ca="1" si="16"/>
        <v>-254.92591215677385</v>
      </c>
      <c r="AK14" s="4">
        <f t="shared" ca="1" si="33"/>
        <v>-2.5492591215677818E-3</v>
      </c>
      <c r="AL14" s="4">
        <f t="shared" ca="1" si="25"/>
        <v>5.972307774712915E-3</v>
      </c>
      <c r="AN14" s="6">
        <f t="shared" ca="1" si="18"/>
        <v>-2.5492591215677818E-3</v>
      </c>
      <c r="AO14" s="4">
        <f t="shared" ca="1" si="10"/>
        <v>-4.0005867999999944E-2</v>
      </c>
      <c r="AQ14">
        <f t="shared" ca="1" si="11"/>
        <v>29168.083200000001</v>
      </c>
      <c r="AR14" s="4">
        <f t="shared" ca="1" si="19"/>
        <v>-0.12061342224454574</v>
      </c>
      <c r="AS14" s="8">
        <f t="shared" ca="1" si="12"/>
        <v>2.1661266791778759</v>
      </c>
      <c r="AT14" s="4">
        <f t="shared" ca="1" si="26"/>
        <v>-2.7874752097603706E-2</v>
      </c>
    </row>
    <row r="15" spans="1:46" x14ac:dyDescent="0.2">
      <c r="A15" s="1">
        <f>A14+1</f>
        <v>44841</v>
      </c>
      <c r="B15" cm="1" vm="53">
        <f t="array" aca="1" ref="B15" ca="1">_xlfn.STOCKHISTORY(B$3,$A15,,0,0,2)</f>
        <v>0.42909999999999998</v>
      </c>
      <c r="C15" cm="1" vm="54">
        <f t="array" aca="1" ref="C15" ca="1">_xlfn.STOCKHISTORY(C$3,$A15,,0,0,2)</f>
        <v>19.100000000000001</v>
      </c>
      <c r="D15" cm="1" vm="55">
        <f t="array" aca="1" ref="D15" ca="1">_xlfn.STOCKHISTORY(D$3,$A15,,0,0,2)</f>
        <v>17.91</v>
      </c>
      <c r="E15" cm="1" vm="56">
        <f t="array" aca="1" ref="E15" ca="1">_xlfn.STOCKHISTORY(E$3,$A15,,0,0,2)</f>
        <v>208.93</v>
      </c>
      <c r="F15" cm="1" vm="57">
        <f t="array" aca="1" ref="F15" ca="1">_xlfn.STOCKHISTORY(F$3,$A15,,0,0,2)</f>
        <v>368.97</v>
      </c>
      <c r="H15">
        <f t="shared" si="20"/>
        <v>24509</v>
      </c>
      <c r="I15">
        <f t="shared" ca="1" si="21"/>
        <v>975</v>
      </c>
      <c r="J15">
        <f t="shared" ca="1" si="22"/>
        <v>-908</v>
      </c>
      <c r="K15">
        <f t="shared" ca="1" si="27"/>
        <v>80</v>
      </c>
      <c r="M15">
        <f t="shared" si="28"/>
        <v>16666.120000000003</v>
      </c>
      <c r="N15">
        <f t="shared" ca="1" si="29"/>
        <v>16662.75</v>
      </c>
      <c r="O15">
        <f t="shared" ca="1" si="30"/>
        <v>-16661.800000000003</v>
      </c>
      <c r="P15">
        <f t="shared" ca="1" si="31"/>
        <v>16501.600000000002</v>
      </c>
      <c r="Q15">
        <f t="shared" ca="1" si="32"/>
        <v>66831.33</v>
      </c>
      <c r="S15">
        <f t="shared" ca="1" si="0"/>
        <v>10516.811899999999</v>
      </c>
      <c r="T15">
        <f t="shared" ca="1" si="1"/>
        <v>18622.5</v>
      </c>
      <c r="U15">
        <f t="shared" ca="1" si="2"/>
        <v>-16262.28</v>
      </c>
      <c r="V15">
        <f t="shared" ca="1" si="3"/>
        <v>16714.400000000001</v>
      </c>
      <c r="W15">
        <f t="shared" ca="1" si="4"/>
        <v>66831.33</v>
      </c>
      <c r="X15">
        <f t="shared" ca="1" si="23"/>
        <v>96422.761900000012</v>
      </c>
      <c r="Y15" s="4">
        <f t="shared" ca="1" si="24"/>
        <v>4.4099092472369428E-3</v>
      </c>
      <c r="AA15">
        <f t="shared" ca="1" si="5"/>
        <v>-6149.3081000000038</v>
      </c>
      <c r="AB15">
        <f t="shared" ca="1" si="6"/>
        <v>1959.75</v>
      </c>
      <c r="AC15">
        <f t="shared" ca="1" si="7"/>
        <v>399.52000000000226</v>
      </c>
      <c r="AD15">
        <f t="shared" ca="1" si="8"/>
        <v>212.79999999999927</v>
      </c>
      <c r="AF15">
        <f t="shared" ca="1" si="14"/>
        <v>-3577.2381000000023</v>
      </c>
      <c r="AG15" s="4">
        <f t="shared" ca="1" si="15"/>
        <v>0.96422761900000009</v>
      </c>
      <c r="AI15">
        <f t="shared" ca="1" si="9"/>
        <v>97979.181050507206</v>
      </c>
      <c r="AJ15">
        <f t="shared" ca="1" si="16"/>
        <v>-2020.8189494927938</v>
      </c>
      <c r="AK15" s="4">
        <f t="shared" ca="1" si="33"/>
        <v>-2.0208189494927975E-2</v>
      </c>
      <c r="AL15" s="4">
        <f t="shared" ca="1" si="25"/>
        <v>-1.7704062616474059E-2</v>
      </c>
      <c r="AN15" s="6">
        <f t="shared" ca="1" si="18"/>
        <v>-2.0208189494927975E-2</v>
      </c>
      <c r="AO15" s="4">
        <f t="shared" ca="1" si="10"/>
        <v>-3.5772380999999909E-2</v>
      </c>
      <c r="AQ15">
        <f t="shared" ca="1" si="11"/>
        <v>29591.431900000003</v>
      </c>
      <c r="AR15" s="4">
        <f t="shared" ca="1" si="19"/>
        <v>-0.10784991077423345</v>
      </c>
      <c r="AS15" s="8">
        <f t="shared" ca="1" si="12"/>
        <v>2.0991208573451963</v>
      </c>
      <c r="AT15" s="4">
        <f t="shared" ca="1" si="26"/>
        <v>1.4514107666835141E-2</v>
      </c>
    </row>
    <row r="16" spans="1:46" x14ac:dyDescent="0.2">
      <c r="A16" s="1">
        <f>A15+3</f>
        <v>44844</v>
      </c>
      <c r="B16" cm="1" vm="58">
        <f t="array" aca="1" ref="B16" ca="1">_xlfn.STOCKHISTORY(B$3,$A16,,0,0,2)</f>
        <v>0.4229</v>
      </c>
      <c r="C16" cm="1" vm="59">
        <f t="array" aca="1" ref="C16" ca="1">_xlfn.STOCKHISTORY(C$3,$A16,,0,0,2)</f>
        <v>18.28</v>
      </c>
      <c r="D16" cm="1" vm="60">
        <f t="array" aca="1" ref="D16" ca="1">_xlfn.STOCKHISTORY(D$3,$A16,,0,0,2)</f>
        <v>17.399999999999999</v>
      </c>
      <c r="E16" cm="1" vm="61">
        <f t="array" aca="1" ref="E16" ca="1">_xlfn.STOCKHISTORY(E$3,$A16,,0,0,2)</f>
        <v>207.19</v>
      </c>
      <c r="F16" cm="1" vm="62">
        <f t="array" aca="1" ref="F16" ca="1">_xlfn.STOCKHISTORY(F$3,$A16,,0,0,2)</f>
        <v>363.96</v>
      </c>
      <c r="H16">
        <f t="shared" si="20"/>
        <v>24509</v>
      </c>
      <c r="I16">
        <f t="shared" ca="1" si="21"/>
        <v>975</v>
      </c>
      <c r="J16">
        <f t="shared" ca="1" si="22"/>
        <v>-908</v>
      </c>
      <c r="K16">
        <f t="shared" ca="1" si="27"/>
        <v>80</v>
      </c>
      <c r="M16">
        <f t="shared" si="28"/>
        <v>16666.120000000003</v>
      </c>
      <c r="N16">
        <f t="shared" ca="1" si="29"/>
        <v>16662.75</v>
      </c>
      <c r="O16">
        <f t="shared" ca="1" si="30"/>
        <v>-16661.800000000003</v>
      </c>
      <c r="P16">
        <f t="shared" ca="1" si="31"/>
        <v>16501.600000000002</v>
      </c>
      <c r="Q16">
        <f t="shared" ca="1" si="32"/>
        <v>66831.33</v>
      </c>
      <c r="S16">
        <f t="shared" ca="1" si="0"/>
        <v>10364.856099999999</v>
      </c>
      <c r="T16">
        <f t="shared" ca="1" si="1"/>
        <v>17823</v>
      </c>
      <c r="U16">
        <f t="shared" ca="1" si="2"/>
        <v>-15799.199999999999</v>
      </c>
      <c r="V16">
        <f t="shared" ca="1" si="3"/>
        <v>16575.2</v>
      </c>
      <c r="W16">
        <f t="shared" ca="1" si="4"/>
        <v>66831.33</v>
      </c>
      <c r="X16">
        <f t="shared" ca="1" si="23"/>
        <v>95795.186099999992</v>
      </c>
      <c r="Y16" s="4">
        <f t="shared" ca="1" si="24"/>
        <v>-6.5085856039974743E-3</v>
      </c>
      <c r="AA16">
        <f t="shared" ca="1" si="5"/>
        <v>-6301.2639000000036</v>
      </c>
      <c r="AB16">
        <f t="shared" ca="1" si="6"/>
        <v>1160.25</v>
      </c>
      <c r="AC16">
        <f t="shared" ca="1" si="7"/>
        <v>862.600000000004</v>
      </c>
      <c r="AD16">
        <f t="shared" ca="1" si="8"/>
        <v>73.599999999998545</v>
      </c>
      <c r="AF16">
        <f t="shared" ca="1" si="14"/>
        <v>-4204.813900000001</v>
      </c>
      <c r="AG16" s="4">
        <f t="shared" ca="1" si="15"/>
        <v>0.95795186099999996</v>
      </c>
      <c r="AI16">
        <f t="shared" ca="1" si="9"/>
        <v>96648.786446439</v>
      </c>
      <c r="AJ16">
        <f t="shared" ca="1" si="16"/>
        <v>-3351.2135535609996</v>
      </c>
      <c r="AK16" s="4">
        <f t="shared" ca="1" si="33"/>
        <v>-3.3512135535609944E-2</v>
      </c>
      <c r="AL16" s="4">
        <f t="shared" ca="1" si="25"/>
        <v>-1.3578339702414954E-2</v>
      </c>
      <c r="AN16" s="6">
        <f t="shared" ca="1" si="18"/>
        <v>-3.3512135535609944E-2</v>
      </c>
      <c r="AO16" s="4">
        <f t="shared" ca="1" si="10"/>
        <v>-4.204813900000004E-2</v>
      </c>
      <c r="AQ16">
        <f t="shared" ca="1" si="11"/>
        <v>28963.856099999997</v>
      </c>
      <c r="AR16" s="4">
        <f t="shared" ca="1" si="19"/>
        <v>-0.12677065134055721</v>
      </c>
      <c r="AS16" s="8">
        <f t="shared" ca="1" si="12"/>
        <v>2.0909597082275244</v>
      </c>
      <c r="AT16" s="4">
        <f t="shared" ca="1" si="26"/>
        <v>-2.1208024069967579E-2</v>
      </c>
    </row>
    <row r="17" spans="1:46" x14ac:dyDescent="0.2">
      <c r="A17" s="1">
        <f>A16+1</f>
        <v>44845</v>
      </c>
      <c r="B17" cm="1" vm="63">
        <f t="array" aca="1" ref="B17" ca="1">_xlfn.STOCKHISTORY(B$3,$A17,,0,0,2)</f>
        <v>0.41</v>
      </c>
      <c r="C17" cm="1" vm="59">
        <f t="array" aca="1" ref="C17" ca="1">_xlfn.STOCKHISTORY(C$3,$A17,,0,0,2)</f>
        <v>18.28</v>
      </c>
      <c r="D17" cm="1" vm="64">
        <f t="array" aca="1" ref="D17" ca="1">_xlfn.STOCKHISTORY(D$3,$A17,,0,0,2)</f>
        <v>17.489999999999998</v>
      </c>
      <c r="E17" cm="1" vm="65">
        <f t="array" aca="1" ref="E17" ca="1">_xlfn.STOCKHISTORY(E$3,$A17,,0,0,2)</f>
        <v>208.84</v>
      </c>
      <c r="F17" cm="1" vm="66">
        <f t="array" aca="1" ref="F17" ca="1">_xlfn.STOCKHISTORY(F$3,$A17,,0,0,2)</f>
        <v>358.23500000000001</v>
      </c>
      <c r="H17">
        <f t="shared" si="20"/>
        <v>24509</v>
      </c>
      <c r="I17">
        <f t="shared" ca="1" si="21"/>
        <v>975</v>
      </c>
      <c r="J17">
        <f t="shared" ca="1" si="22"/>
        <v>-908</v>
      </c>
      <c r="K17">
        <f t="shared" ca="1" si="27"/>
        <v>80</v>
      </c>
      <c r="M17">
        <f t="shared" si="28"/>
        <v>16666.120000000003</v>
      </c>
      <c r="N17">
        <f t="shared" ca="1" si="29"/>
        <v>16662.75</v>
      </c>
      <c r="O17">
        <f t="shared" ca="1" si="30"/>
        <v>-16661.800000000003</v>
      </c>
      <c r="P17">
        <f t="shared" ca="1" si="31"/>
        <v>16501.600000000002</v>
      </c>
      <c r="Q17">
        <f t="shared" ca="1" si="32"/>
        <v>66831.33</v>
      </c>
      <c r="S17">
        <f t="shared" ca="1" si="0"/>
        <v>10048.689999999999</v>
      </c>
      <c r="T17">
        <f t="shared" ca="1" si="1"/>
        <v>17823</v>
      </c>
      <c r="U17">
        <f t="shared" ca="1" si="2"/>
        <v>-15880.919999999998</v>
      </c>
      <c r="V17">
        <f t="shared" ca="1" si="3"/>
        <v>16707.2</v>
      </c>
      <c r="W17">
        <f t="shared" ca="1" si="4"/>
        <v>66831.33</v>
      </c>
      <c r="X17">
        <f t="shared" ca="1" si="23"/>
        <v>95529.3</v>
      </c>
      <c r="Y17" s="4">
        <f t="shared" ca="1" si="24"/>
        <v>-2.7755684896569877E-3</v>
      </c>
      <c r="AA17">
        <f t="shared" ca="1" si="5"/>
        <v>-6617.4300000000039</v>
      </c>
      <c r="AB17">
        <f t="shared" ca="1" si="6"/>
        <v>1160.25</v>
      </c>
      <c r="AC17">
        <f t="shared" ca="1" si="7"/>
        <v>780.88000000000466</v>
      </c>
      <c r="AD17">
        <f t="shared" ca="1" si="8"/>
        <v>205.59999999999854</v>
      </c>
      <c r="AF17">
        <f t="shared" ca="1" si="14"/>
        <v>-4470.7000000000007</v>
      </c>
      <c r="AG17" s="4">
        <f t="shared" ca="1" si="15"/>
        <v>0.95529300000000006</v>
      </c>
      <c r="AI17">
        <f t="shared" ca="1" si="9"/>
        <v>95128.525147379056</v>
      </c>
      <c r="AJ17">
        <f t="shared" ca="1" si="16"/>
        <v>-4871.4748526209441</v>
      </c>
      <c r="AK17" s="4">
        <f t="shared" ca="1" si="33"/>
        <v>-4.8714748526209495E-2</v>
      </c>
      <c r="AL17" s="4">
        <f t="shared" ca="1" si="25"/>
        <v>-1.572975052203518E-2</v>
      </c>
      <c r="AN17" s="6">
        <f t="shared" ca="1" si="18"/>
        <v>-4.8714748526209495E-2</v>
      </c>
      <c r="AO17" s="4">
        <f t="shared" ca="1" si="10"/>
        <v>-4.4706999999999941E-2</v>
      </c>
      <c r="AQ17">
        <f t="shared" ca="1" si="11"/>
        <v>28697.97</v>
      </c>
      <c r="AR17" s="4">
        <f t="shared" ca="1" si="19"/>
        <v>-0.13478683347870135</v>
      </c>
      <c r="AS17" s="8">
        <f t="shared" ca="1" si="12"/>
        <v>2.1067626037660503</v>
      </c>
      <c r="AT17" s="4">
        <f t="shared" ca="1" si="26"/>
        <v>-9.1799275304366157E-3</v>
      </c>
    </row>
    <row r="18" spans="1:46" x14ac:dyDescent="0.2">
      <c r="A18" s="1">
        <f>A17+1</f>
        <v>44846</v>
      </c>
      <c r="B18" cm="1" vm="63">
        <f t="array" aca="1" ref="B18" ca="1">_xlfn.STOCKHISTORY(B$3,$A18,,0,0,2)</f>
        <v>0.41</v>
      </c>
      <c r="C18" cm="1" vm="67">
        <f t="array" aca="1" ref="C18" ca="1">_xlfn.STOCKHISTORY(C$3,$A18,,0,0,2)</f>
        <v>18.420000000000002</v>
      </c>
      <c r="D18" cm="1" vm="68">
        <f t="array" aca="1" ref="D18" ca="1">_xlfn.STOCKHISTORY(D$3,$A18,,0,0,2)</f>
        <v>17.64</v>
      </c>
      <c r="E18" cm="1" vm="69">
        <f t="array" aca="1" ref="E18" ca="1">_xlfn.STOCKHISTORY(E$3,$A18,,0,0,2)</f>
        <v>212.07</v>
      </c>
      <c r="F18" cm="1" vm="70">
        <f t="array" aca="1" ref="F18" ca="1">_xlfn.STOCKHISTORY(F$3,$A18,,0,0,2)</f>
        <v>358.17</v>
      </c>
      <c r="H18">
        <f t="shared" si="20"/>
        <v>24509</v>
      </c>
      <c r="I18">
        <f t="shared" ca="1" si="21"/>
        <v>975</v>
      </c>
      <c r="J18">
        <f t="shared" ca="1" si="22"/>
        <v>-908</v>
      </c>
      <c r="K18">
        <f t="shared" ca="1" si="27"/>
        <v>80</v>
      </c>
      <c r="M18">
        <f t="shared" si="28"/>
        <v>16666.120000000003</v>
      </c>
      <c r="N18">
        <f t="shared" ca="1" si="29"/>
        <v>16662.75</v>
      </c>
      <c r="O18">
        <f t="shared" ca="1" si="30"/>
        <v>-16661.800000000003</v>
      </c>
      <c r="P18">
        <f t="shared" ca="1" si="31"/>
        <v>16501.600000000002</v>
      </c>
      <c r="Q18">
        <f t="shared" ca="1" si="32"/>
        <v>66831.33</v>
      </c>
      <c r="S18">
        <f t="shared" ca="1" si="0"/>
        <v>10048.689999999999</v>
      </c>
      <c r="T18">
        <f t="shared" ca="1" si="1"/>
        <v>17959.5</v>
      </c>
      <c r="U18">
        <f t="shared" ca="1" si="2"/>
        <v>-16017.12</v>
      </c>
      <c r="V18">
        <f t="shared" ca="1" si="3"/>
        <v>16965.599999999999</v>
      </c>
      <c r="W18">
        <f t="shared" ca="1" si="4"/>
        <v>66831.33</v>
      </c>
      <c r="X18">
        <f t="shared" ca="1" si="23"/>
        <v>95788</v>
      </c>
      <c r="Y18" s="4">
        <f t="shared" ca="1" si="24"/>
        <v>2.708069670771085E-3</v>
      </c>
      <c r="AA18">
        <f t="shared" ca="1" si="5"/>
        <v>-6617.4300000000039</v>
      </c>
      <c r="AB18">
        <f t="shared" ca="1" si="6"/>
        <v>1296.75</v>
      </c>
      <c r="AC18">
        <f t="shared" ca="1" si="7"/>
        <v>644.68000000000211</v>
      </c>
      <c r="AD18">
        <f t="shared" ca="1" si="8"/>
        <v>463.99999999999636</v>
      </c>
      <c r="AF18">
        <f t="shared" ca="1" si="14"/>
        <v>-4212.0000000000055</v>
      </c>
      <c r="AG18" s="4">
        <f t="shared" ca="1" si="15"/>
        <v>0.95787999999999995</v>
      </c>
      <c r="AI18">
        <f t="shared" ca="1" si="9"/>
        <v>95111.264538743431</v>
      </c>
      <c r="AJ18">
        <f t="shared" ca="1" si="16"/>
        <v>-4888.7354612565687</v>
      </c>
      <c r="AK18" s="4">
        <f t="shared" ca="1" si="33"/>
        <v>-4.8887354612565659E-2</v>
      </c>
      <c r="AL18" s="4">
        <f t="shared" ca="1" si="25"/>
        <v>-1.8144514075968399E-4</v>
      </c>
      <c r="AN18" s="6">
        <f t="shared" ca="1" si="18"/>
        <v>-4.8887354612565659E-2</v>
      </c>
      <c r="AO18" s="4">
        <f t="shared" ca="1" si="10"/>
        <v>-4.2120000000000046E-2</v>
      </c>
      <c r="AQ18">
        <f t="shared" ca="1" si="11"/>
        <v>28956.67</v>
      </c>
      <c r="AR18" s="4">
        <f t="shared" ca="1" si="19"/>
        <v>-0.126987304585924</v>
      </c>
      <c r="AS18" s="8">
        <f t="shared" ca="1" si="12"/>
        <v>2.106281903271336</v>
      </c>
      <c r="AT18" s="4">
        <f t="shared" ca="1" si="26"/>
        <v>9.0145748985031027E-3</v>
      </c>
    </row>
    <row r="19" spans="1:46" x14ac:dyDescent="0.2">
      <c r="A19" s="1">
        <f>A18+1</f>
        <v>44847</v>
      </c>
      <c r="B19" cm="1" vm="71">
        <f t="array" aca="1" ref="B19" ca="1">_xlfn.STOCKHISTORY(B$3,$A19,,0,0,2)</f>
        <v>0.38</v>
      </c>
      <c r="C19" cm="1" vm="72">
        <f t="array" aca="1" ref="C19" ca="1">_xlfn.STOCKHISTORY(C$3,$A19,,0,0,2)</f>
        <v>18.059999999999999</v>
      </c>
      <c r="D19" cm="1" vm="73">
        <f t="array" aca="1" ref="D19" ca="1">_xlfn.STOCKHISTORY(D$3,$A19,,0,0,2)</f>
        <v>17.190000000000001</v>
      </c>
      <c r="E19" cm="1" vm="74">
        <f t="array" aca="1" ref="E19" ca="1">_xlfn.STOCKHISTORY(E$3,$A19,,0,0,2)</f>
        <v>210.35</v>
      </c>
      <c r="F19" cm="1" vm="75">
        <f t="array" aca="1" ref="F19" ca="1">_xlfn.STOCKHISTORY(F$3,$A19,,0,0,2)</f>
        <v>349.20499999999998</v>
      </c>
      <c r="H19">
        <f t="shared" si="20"/>
        <v>24509</v>
      </c>
      <c r="I19">
        <f t="shared" ca="1" si="21"/>
        <v>975</v>
      </c>
      <c r="J19">
        <f t="shared" ca="1" si="22"/>
        <v>-908</v>
      </c>
      <c r="K19">
        <f t="shared" ca="1" si="27"/>
        <v>80</v>
      </c>
      <c r="M19">
        <f t="shared" si="28"/>
        <v>16666.120000000003</v>
      </c>
      <c r="N19">
        <f t="shared" ca="1" si="29"/>
        <v>16662.75</v>
      </c>
      <c r="O19">
        <f t="shared" ca="1" si="30"/>
        <v>-16661.800000000003</v>
      </c>
      <c r="P19">
        <f t="shared" ca="1" si="31"/>
        <v>16501.600000000002</v>
      </c>
      <c r="Q19">
        <f t="shared" ca="1" si="32"/>
        <v>66831.33</v>
      </c>
      <c r="S19">
        <f t="shared" ca="1" si="0"/>
        <v>9313.42</v>
      </c>
      <c r="T19">
        <f t="shared" ca="1" si="1"/>
        <v>17608.5</v>
      </c>
      <c r="U19">
        <f t="shared" ca="1" si="2"/>
        <v>-15608.52</v>
      </c>
      <c r="V19">
        <f t="shared" ca="1" si="3"/>
        <v>16828</v>
      </c>
      <c r="W19">
        <f t="shared" ca="1" si="4"/>
        <v>66831.33</v>
      </c>
      <c r="X19">
        <f t="shared" ca="1" si="23"/>
        <v>94972.73</v>
      </c>
      <c r="Y19" s="4">
        <f t="shared" ca="1" si="24"/>
        <v>-8.5111913809663431E-3</v>
      </c>
      <c r="AA19">
        <f t="shared" ca="1" si="5"/>
        <v>-7352.7000000000025</v>
      </c>
      <c r="AB19">
        <f t="shared" ca="1" si="6"/>
        <v>945.75</v>
      </c>
      <c r="AC19">
        <f t="shared" ca="1" si="7"/>
        <v>1053.2800000000025</v>
      </c>
      <c r="AD19">
        <f t="shared" ca="1" si="8"/>
        <v>326.39999999999782</v>
      </c>
      <c r="AF19">
        <f t="shared" ca="1" si="14"/>
        <v>-5027.2700000000023</v>
      </c>
      <c r="AG19" s="4">
        <f t="shared" ca="1" si="15"/>
        <v>0.94972729999999994</v>
      </c>
      <c r="AI19">
        <f t="shared" ca="1" si="9"/>
        <v>92730.628286154344</v>
      </c>
      <c r="AJ19">
        <f t="shared" ca="1" si="16"/>
        <v>-7269.3717138456559</v>
      </c>
      <c r="AK19" s="4">
        <f t="shared" ca="1" si="33"/>
        <v>-7.2693717138456515E-2</v>
      </c>
      <c r="AL19" s="4">
        <f t="shared" ca="1" si="25"/>
        <v>-2.5030013680654384E-2</v>
      </c>
      <c r="AN19" s="6">
        <f t="shared" ca="1" si="18"/>
        <v>-7.2693717138456515E-2</v>
      </c>
      <c r="AO19" s="4">
        <f t="shared" ca="1" si="10"/>
        <v>-5.0272700000000059E-2</v>
      </c>
      <c r="AQ19">
        <f t="shared" ca="1" si="11"/>
        <v>28141.399999999998</v>
      </c>
      <c r="AR19" s="4">
        <f t="shared" ca="1" si="19"/>
        <v>-0.15156682495861307</v>
      </c>
      <c r="AS19" s="8">
        <f t="shared" ca="1" si="12"/>
        <v>2.1092923592998218</v>
      </c>
      <c r="AT19" s="4">
        <f t="shared" ca="1" si="26"/>
        <v>-2.8154825813879847E-2</v>
      </c>
    </row>
    <row r="20" spans="1:46" x14ac:dyDescent="0.2">
      <c r="A20" s="1">
        <f>A19+1</f>
        <v>44848</v>
      </c>
      <c r="B20" cm="1" vm="76">
        <f t="array" aca="1" ref="B20" ca="1">_xlfn.STOCKHISTORY(B$3,$A20,,0,0,2)</f>
        <v>0.4047</v>
      </c>
      <c r="C20" cm="1" vm="77">
        <f t="array" aca="1" ref="C20" ca="1">_xlfn.STOCKHISTORY(C$3,$A20,,0,0,2)</f>
        <v>19.27</v>
      </c>
      <c r="D20" cm="1" vm="78">
        <f t="array" aca="1" ref="D20" ca="1">_xlfn.STOCKHISTORY(D$3,$A20,,0,0,2)</f>
        <v>17.559999999999999</v>
      </c>
      <c r="E20" cm="1" vm="79">
        <f t="array" aca="1" ref="E20" ca="1">_xlfn.STOCKHISTORY(E$3,$A20,,0,0,2)</f>
        <v>214.27</v>
      </c>
      <c r="F20" cm="1" vm="80">
        <f t="array" aca="1" ref="F20" ca="1">_xlfn.STOCKHISTORY(F$3,$A20,,0,0,2)</f>
        <v>368.55</v>
      </c>
      <c r="H20">
        <f t="shared" si="20"/>
        <v>24509</v>
      </c>
      <c r="I20">
        <f t="shared" ca="1" si="21"/>
        <v>975</v>
      </c>
      <c r="J20">
        <f t="shared" ca="1" si="22"/>
        <v>-908</v>
      </c>
      <c r="K20">
        <f t="shared" ca="1" si="27"/>
        <v>80</v>
      </c>
      <c r="M20">
        <f t="shared" si="28"/>
        <v>16666.120000000003</v>
      </c>
      <c r="N20">
        <f t="shared" ca="1" si="29"/>
        <v>16662.75</v>
      </c>
      <c r="O20">
        <f t="shared" ca="1" si="30"/>
        <v>-16661.800000000003</v>
      </c>
      <c r="P20">
        <f t="shared" ca="1" si="31"/>
        <v>16501.600000000002</v>
      </c>
      <c r="Q20">
        <f t="shared" ca="1" si="32"/>
        <v>66831.33</v>
      </c>
      <c r="S20">
        <f t="shared" ca="1" si="0"/>
        <v>9918.792300000001</v>
      </c>
      <c r="T20">
        <f t="shared" ca="1" si="1"/>
        <v>18788.25</v>
      </c>
      <c r="U20">
        <f t="shared" ca="1" si="2"/>
        <v>-15944.48</v>
      </c>
      <c r="V20">
        <f t="shared" ca="1" si="3"/>
        <v>17141.600000000002</v>
      </c>
      <c r="W20">
        <f t="shared" ca="1" si="4"/>
        <v>66831.33</v>
      </c>
      <c r="X20">
        <f t="shared" ca="1" si="23"/>
        <v>96735.492300000013</v>
      </c>
      <c r="Y20" s="4">
        <f t="shared" ca="1" si="24"/>
        <v>1.8560720535252706E-2</v>
      </c>
      <c r="AA20">
        <f t="shared" ca="1" si="5"/>
        <v>-6747.3277000000016</v>
      </c>
      <c r="AB20">
        <f t="shared" ca="1" si="6"/>
        <v>2125.5</v>
      </c>
      <c r="AC20">
        <f t="shared" ca="1" si="7"/>
        <v>717.32000000000335</v>
      </c>
      <c r="AD20">
        <f t="shared" ca="1" si="8"/>
        <v>640</v>
      </c>
      <c r="AF20">
        <f t="shared" ca="1" si="14"/>
        <v>-3264.5076999999983</v>
      </c>
      <c r="AG20" s="4">
        <f t="shared" ca="1" si="15"/>
        <v>0.96735492300000014</v>
      </c>
      <c r="AI20">
        <f t="shared" ca="1" si="9"/>
        <v>97867.650963938606</v>
      </c>
      <c r="AJ20">
        <f t="shared" ca="1" si="16"/>
        <v>-2132.3490360613941</v>
      </c>
      <c r="AK20" s="4">
        <f t="shared" ca="1" si="33"/>
        <v>-2.1323490360613984E-2</v>
      </c>
      <c r="AL20" s="4">
        <f t="shared" ca="1" si="25"/>
        <v>5.5397259489411654E-2</v>
      </c>
      <c r="AN20" s="6">
        <f t="shared" ca="1" si="18"/>
        <v>-2.1323490360613984E-2</v>
      </c>
      <c r="AO20" s="4">
        <f t="shared" ca="1" si="10"/>
        <v>-3.2645076999999856E-2</v>
      </c>
      <c r="AQ20">
        <f t="shared" ca="1" si="11"/>
        <v>29904.162300000004</v>
      </c>
      <c r="AR20" s="4">
        <f t="shared" ca="1" si="19"/>
        <v>-9.8421422987415408E-2</v>
      </c>
      <c r="AS20" s="8">
        <f t="shared" ca="1" si="12"/>
        <v>2.066371954515509</v>
      </c>
      <c r="AT20" s="4">
        <f t="shared" ca="1" si="26"/>
        <v>6.2639467119617542E-2</v>
      </c>
    </row>
    <row r="21" spans="1:46" x14ac:dyDescent="0.2">
      <c r="A21" s="1">
        <f>A20+3</f>
        <v>44851</v>
      </c>
      <c r="B21" cm="1" vm="81">
        <f t="array" aca="1" ref="B21" ca="1">_xlfn.STOCKHISTORY(B$3,$A21,,0,0,2)</f>
        <v>0.4032</v>
      </c>
      <c r="C21" cm="1" vm="82">
        <f t="array" aca="1" ref="C21" ca="1">_xlfn.STOCKHISTORY(C$3,$A21,,0,0,2)</f>
        <v>19.760000000000002</v>
      </c>
      <c r="D21" cm="1" vm="83">
        <f t="array" aca="1" ref="D21" ca="1">_xlfn.STOCKHISTORY(D$3,$A21,,0,0,2)</f>
        <v>17.04</v>
      </c>
      <c r="E21" cm="1" vm="84">
        <f t="array" aca="1" ref="E21" ca="1">_xlfn.STOCKHISTORY(E$3,$A21,,0,0,2)</f>
        <v>217.32</v>
      </c>
      <c r="F21" cm="1" vm="85">
        <f t="array" aca="1" ref="F21" ca="1">_xlfn.STOCKHISTORY(F$3,$A21,,0,0,2)</f>
        <v>364.01</v>
      </c>
      <c r="H21">
        <f t="shared" si="20"/>
        <v>24509</v>
      </c>
      <c r="I21">
        <f t="shared" ca="1" si="21"/>
        <v>975</v>
      </c>
      <c r="J21">
        <f t="shared" ca="1" si="22"/>
        <v>-908</v>
      </c>
      <c r="K21">
        <f t="shared" ca="1" si="27"/>
        <v>80</v>
      </c>
      <c r="M21">
        <f t="shared" si="28"/>
        <v>16666.120000000003</v>
      </c>
      <c r="N21">
        <f t="shared" ca="1" si="29"/>
        <v>16662.75</v>
      </c>
      <c r="O21">
        <f t="shared" ca="1" si="30"/>
        <v>-16661.800000000003</v>
      </c>
      <c r="P21">
        <f t="shared" ca="1" si="31"/>
        <v>16501.600000000002</v>
      </c>
      <c r="Q21">
        <f t="shared" ca="1" si="32"/>
        <v>66831.33</v>
      </c>
      <c r="S21">
        <f t="shared" ca="1" si="0"/>
        <v>9882.0288</v>
      </c>
      <c r="T21">
        <f t="shared" ca="1" si="1"/>
        <v>19266</v>
      </c>
      <c r="U21">
        <f t="shared" ca="1" si="2"/>
        <v>-15472.32</v>
      </c>
      <c r="V21">
        <f t="shared" ca="1" si="3"/>
        <v>17385.599999999999</v>
      </c>
      <c r="W21">
        <f t="shared" ca="1" si="4"/>
        <v>66831.33</v>
      </c>
      <c r="X21">
        <f t="shared" ca="1" si="23"/>
        <v>97892.638800000001</v>
      </c>
      <c r="Y21" s="4">
        <f t="shared" ca="1" si="24"/>
        <v>1.1961964243810241E-2</v>
      </c>
      <c r="AA21">
        <f t="shared" ca="1" si="5"/>
        <v>-6784.0912000000026</v>
      </c>
      <c r="AB21">
        <f t="shared" ca="1" si="6"/>
        <v>2603.25</v>
      </c>
      <c r="AC21">
        <f t="shared" ca="1" si="7"/>
        <v>1189.4800000000032</v>
      </c>
      <c r="AD21">
        <f t="shared" ca="1" si="8"/>
        <v>883.99999999999636</v>
      </c>
      <c r="AF21">
        <f t="shared" ca="1" si="14"/>
        <v>-2107.361200000003</v>
      </c>
      <c r="AG21" s="4">
        <f t="shared" ca="1" si="15"/>
        <v>0.97892638799999998</v>
      </c>
      <c r="AI21">
        <f t="shared" ca="1" si="9"/>
        <v>96662.063837697176</v>
      </c>
      <c r="AJ21">
        <f t="shared" ca="1" si="16"/>
        <v>-3337.9361623028235</v>
      </c>
      <c r="AK21" s="4">
        <f t="shared" ca="1" si="33"/>
        <v>-3.3379361623028236E-2</v>
      </c>
      <c r="AL21" s="4">
        <f t="shared" ca="1" si="25"/>
        <v>-1.2318545651878954E-2</v>
      </c>
      <c r="AN21" s="6">
        <f t="shared" ca="1" si="18"/>
        <v>-3.3379361623028236E-2</v>
      </c>
      <c r="AO21" s="4">
        <f t="shared" ca="1" si="10"/>
        <v>-2.1073612000000019E-2</v>
      </c>
      <c r="AQ21">
        <f t="shared" ca="1" si="11"/>
        <v>31061.308799999999</v>
      </c>
      <c r="AR21" s="4">
        <f t="shared" ca="1" si="19"/>
        <v>-6.3534691020170508E-2</v>
      </c>
      <c r="AS21" s="8">
        <f t="shared" ca="1" si="12"/>
        <v>1.9962439187366117</v>
      </c>
      <c r="AT21" s="4">
        <f t="shared" ca="1" si="26"/>
        <v>3.8695165187756952E-2</v>
      </c>
    </row>
    <row r="22" spans="1:46" x14ac:dyDescent="0.2">
      <c r="A22" s="1">
        <f>A21+1</f>
        <v>44852</v>
      </c>
      <c r="B22" cm="1" vm="63">
        <f t="array" aca="1" ref="B22" ca="1">_xlfn.STOCKHISTORY(B$3,$A22,,0,0,2)</f>
        <v>0.41</v>
      </c>
      <c r="C22" cm="1" vm="54">
        <f t="array" aca="1" ref="C22" ca="1">_xlfn.STOCKHISTORY(C$3,$A22,,0,0,2)</f>
        <v>19.100000000000001</v>
      </c>
      <c r="D22" cm="1" vm="86">
        <f t="array" aca="1" ref="D22" ca="1">_xlfn.STOCKHISTORY(D$3,$A22,,0,0,2)</f>
        <v>17.54</v>
      </c>
      <c r="E22" cm="1" vm="87">
        <f t="array" aca="1" ref="E22" ca="1">_xlfn.STOCKHISTORY(E$3,$A22,,0,0,2)</f>
        <v>223.54</v>
      </c>
      <c r="F22" cm="1" vm="88">
        <f t="array" aca="1" ref="F22" ca="1">_xlfn.STOCKHISTORY(F$3,$A22,,0,0,2)</f>
        <v>375.13</v>
      </c>
      <c r="H22">
        <f t="shared" si="20"/>
        <v>24509</v>
      </c>
      <c r="I22">
        <f t="shared" ca="1" si="21"/>
        <v>975</v>
      </c>
      <c r="J22">
        <f t="shared" ca="1" si="22"/>
        <v>-908</v>
      </c>
      <c r="K22">
        <f t="shared" ca="1" si="27"/>
        <v>80</v>
      </c>
      <c r="M22">
        <f t="shared" si="28"/>
        <v>16666.120000000003</v>
      </c>
      <c r="N22">
        <f t="shared" ca="1" si="29"/>
        <v>16662.75</v>
      </c>
      <c r="O22">
        <f t="shared" ca="1" si="30"/>
        <v>-16661.800000000003</v>
      </c>
      <c r="P22">
        <f t="shared" ca="1" si="31"/>
        <v>16501.600000000002</v>
      </c>
      <c r="Q22">
        <f t="shared" ca="1" si="32"/>
        <v>66831.33</v>
      </c>
      <c r="S22">
        <f t="shared" ca="1" si="0"/>
        <v>10048.689999999999</v>
      </c>
      <c r="T22">
        <f t="shared" ca="1" si="1"/>
        <v>18622.5</v>
      </c>
      <c r="U22">
        <f t="shared" ca="1" si="2"/>
        <v>-15926.32</v>
      </c>
      <c r="V22">
        <f t="shared" ca="1" si="3"/>
        <v>17883.2</v>
      </c>
      <c r="W22">
        <f t="shared" ca="1" si="4"/>
        <v>66831.33</v>
      </c>
      <c r="X22">
        <f t="shared" ca="1" si="23"/>
        <v>97459.4</v>
      </c>
      <c r="Y22" s="4">
        <f t="shared" ca="1" si="24"/>
        <v>-4.4256524832795296E-3</v>
      </c>
      <c r="AA22">
        <f t="shared" ca="1" si="5"/>
        <v>-6617.4300000000039</v>
      </c>
      <c r="AB22">
        <f t="shared" ca="1" si="6"/>
        <v>1959.75</v>
      </c>
      <c r="AC22">
        <f t="shared" ca="1" si="7"/>
        <v>735.4800000000032</v>
      </c>
      <c r="AD22">
        <f t="shared" ca="1" si="8"/>
        <v>1381.5999999999985</v>
      </c>
      <c r="AF22">
        <f t="shared" ca="1" si="14"/>
        <v>-2540.6000000000022</v>
      </c>
      <c r="AG22" s="4">
        <f t="shared" ca="1" si="15"/>
        <v>0.97459399999999996</v>
      </c>
      <c r="AI22">
        <f t="shared" ca="1" si="9"/>
        <v>99614.9556535132</v>
      </c>
      <c r="AJ22">
        <f t="shared" ca="1" si="16"/>
        <v>-385.04434648680035</v>
      </c>
      <c r="AK22" s="4">
        <f t="shared" ca="1" si="33"/>
        <v>-3.8504434648679586E-3</v>
      </c>
      <c r="AL22" s="4">
        <f t="shared" ca="1" si="25"/>
        <v>3.0548611301887352E-2</v>
      </c>
      <c r="AN22" s="6">
        <f t="shared" ca="1" si="18"/>
        <v>-3.8504434648679586E-3</v>
      </c>
      <c r="AO22" s="4">
        <f t="shared" ca="1" si="10"/>
        <v>-2.540600000000004E-2</v>
      </c>
      <c r="AQ22">
        <f t="shared" ca="1" si="11"/>
        <v>30628.07</v>
      </c>
      <c r="AR22" s="4">
        <f t="shared" ca="1" si="19"/>
        <v>-7.6596378449904634E-2</v>
      </c>
      <c r="AS22" s="8">
        <f t="shared" ca="1" si="12"/>
        <v>2.0399819511970554</v>
      </c>
      <c r="AT22" s="4">
        <f t="shared" ca="1" si="26"/>
        <v>-1.394786043271945E-2</v>
      </c>
    </row>
    <row r="23" spans="1:46" x14ac:dyDescent="0.2">
      <c r="A23" s="1">
        <f>A22+1</f>
        <v>44853</v>
      </c>
      <c r="B23" cm="1" vm="89">
        <f t="array" aca="1" ref="B23" ca="1">_xlfn.STOCKHISTORY(B$3,$A23,,0,0,2)</f>
        <v>0.40100000000000002</v>
      </c>
      <c r="C23" cm="1" vm="90">
        <f t="array" aca="1" ref="C23" ca="1">_xlfn.STOCKHISTORY(C$3,$A23,,0,0,2)</f>
        <v>19.510000000000002</v>
      </c>
      <c r="D23" cm="1" vm="91">
        <f t="array" aca="1" ref="D23" ca="1">_xlfn.STOCKHISTORY(D$3,$A23,,0,0,2)</f>
        <v>17.38</v>
      </c>
      <c r="E23" cm="1" vm="92">
        <f t="array" aca="1" ref="E23" ca="1">_xlfn.STOCKHISTORY(E$3,$A23,,0,0,2)</f>
        <v>217.99</v>
      </c>
      <c r="F23" cm="1" vm="93">
        <f t="array" aca="1" ref="F23" ca="1">_xlfn.STOCKHISTORY(F$3,$A23,,0,0,2)</f>
        <v>368.99</v>
      </c>
      <c r="H23">
        <f t="shared" si="20"/>
        <v>24509</v>
      </c>
      <c r="I23">
        <f t="shared" ca="1" si="21"/>
        <v>975</v>
      </c>
      <c r="J23">
        <f t="shared" ca="1" si="22"/>
        <v>-908</v>
      </c>
      <c r="K23">
        <f t="shared" ca="1" si="27"/>
        <v>80</v>
      </c>
      <c r="M23">
        <f t="shared" si="28"/>
        <v>16666.120000000003</v>
      </c>
      <c r="N23">
        <f t="shared" ca="1" si="29"/>
        <v>16662.75</v>
      </c>
      <c r="O23">
        <f t="shared" ca="1" si="30"/>
        <v>-16661.800000000003</v>
      </c>
      <c r="P23">
        <f t="shared" ca="1" si="31"/>
        <v>16501.600000000002</v>
      </c>
      <c r="Q23">
        <f t="shared" ca="1" si="32"/>
        <v>66831.33</v>
      </c>
      <c r="S23">
        <f t="shared" ca="1" si="0"/>
        <v>9828.1090000000004</v>
      </c>
      <c r="T23">
        <f t="shared" ca="1" si="1"/>
        <v>19022.25</v>
      </c>
      <c r="U23">
        <f t="shared" ca="1" si="2"/>
        <v>-15781.039999999999</v>
      </c>
      <c r="V23">
        <f t="shared" ca="1" si="3"/>
        <v>17439.2</v>
      </c>
      <c r="W23">
        <f t="shared" ca="1" si="4"/>
        <v>66831.33</v>
      </c>
      <c r="X23">
        <f t="shared" ca="1" si="23"/>
        <v>97339.849000000002</v>
      </c>
      <c r="Y23" s="4">
        <f t="shared" ca="1" si="24"/>
        <v>-1.2266749025747758E-3</v>
      </c>
      <c r="AA23">
        <f t="shared" ca="1" si="5"/>
        <v>-6838.0110000000022</v>
      </c>
      <c r="AB23">
        <f t="shared" ca="1" si="6"/>
        <v>2359.5</v>
      </c>
      <c r="AC23">
        <f t="shared" ca="1" si="7"/>
        <v>880.76000000000386</v>
      </c>
      <c r="AD23">
        <f t="shared" ca="1" si="8"/>
        <v>937.59999999999854</v>
      </c>
      <c r="AF23">
        <f t="shared" ca="1" si="14"/>
        <v>-2660.1509999999998</v>
      </c>
      <c r="AG23" s="4">
        <f t="shared" ca="1" si="15"/>
        <v>0.97339849000000001</v>
      </c>
      <c r="AI23">
        <f t="shared" ca="1" si="9"/>
        <v>97984.492007010471</v>
      </c>
      <c r="AJ23">
        <f t="shared" ca="1" si="16"/>
        <v>-2015.5079929895292</v>
      </c>
      <c r="AK23" s="4">
        <f t="shared" ca="1" si="33"/>
        <v>-2.0155079929895292E-2</v>
      </c>
      <c r="AL23" s="4">
        <f t="shared" ca="1" si="25"/>
        <v>-1.6367659211473318E-2</v>
      </c>
      <c r="AN23" s="6">
        <f t="shared" ca="1" si="18"/>
        <v>-2.0155079929895292E-2</v>
      </c>
      <c r="AO23" s="4">
        <f t="shared" ca="1" si="10"/>
        <v>-2.6601509999999995E-2</v>
      </c>
      <c r="AQ23">
        <f t="shared" ca="1" si="11"/>
        <v>30508.519</v>
      </c>
      <c r="AR23" s="4">
        <f t="shared" ca="1" si="19"/>
        <v>-8.020071350464153E-2</v>
      </c>
      <c r="AS23" s="8">
        <f t="shared" ca="1" si="12"/>
        <v>2.0345333380489561</v>
      </c>
      <c r="AT23" s="4">
        <f t="shared" ca="1" si="26"/>
        <v>-3.9033148350515745E-3</v>
      </c>
    </row>
    <row r="24" spans="1:46" x14ac:dyDescent="0.2">
      <c r="A24" s="1">
        <f>A23+1</f>
        <v>44854</v>
      </c>
      <c r="B24" cm="1" vm="71">
        <f t="array" aca="1" ref="B24" ca="1">_xlfn.STOCKHISTORY(B$3,$A24,,0,0,2)</f>
        <v>0.38</v>
      </c>
      <c r="C24" cm="1" vm="94">
        <f t="array" aca="1" ref="C24" ca="1">_xlfn.STOCKHISTORY(C$3,$A24,,0,0,2)</f>
        <v>18.23</v>
      </c>
      <c r="D24" cm="1" vm="95">
        <f t="array" aca="1" ref="D24" ca="1">_xlfn.STOCKHISTORY(D$3,$A24,,0,0,2)</f>
        <v>16.62</v>
      </c>
      <c r="E24" cm="1" vm="96">
        <f t="array" aca="1" ref="E24" ca="1">_xlfn.STOCKHISTORY(E$3,$A24,,0,0,2)</f>
        <v>216.88</v>
      </c>
      <c r="F24" cm="1" vm="97">
        <f t="array" aca="1" ref="F24" ca="1">_xlfn.STOCKHISTORY(F$3,$A24,,0,0,2)</f>
        <v>368.03</v>
      </c>
      <c r="H24">
        <f t="shared" si="20"/>
        <v>24509</v>
      </c>
      <c r="I24">
        <f t="shared" ca="1" si="21"/>
        <v>975</v>
      </c>
      <c r="J24">
        <f t="shared" ca="1" si="22"/>
        <v>-908</v>
      </c>
      <c r="K24">
        <f t="shared" ca="1" si="27"/>
        <v>80</v>
      </c>
      <c r="M24">
        <f t="shared" si="28"/>
        <v>16666.120000000003</v>
      </c>
      <c r="N24">
        <f t="shared" ca="1" si="29"/>
        <v>16662.75</v>
      </c>
      <c r="O24">
        <f t="shared" ca="1" si="30"/>
        <v>-16661.800000000003</v>
      </c>
      <c r="P24">
        <f t="shared" ca="1" si="31"/>
        <v>16501.600000000002</v>
      </c>
      <c r="Q24">
        <f t="shared" ca="1" si="32"/>
        <v>66831.33</v>
      </c>
      <c r="S24">
        <f t="shared" ca="1" si="0"/>
        <v>9313.42</v>
      </c>
      <c r="T24">
        <f t="shared" ca="1" si="1"/>
        <v>17774.25</v>
      </c>
      <c r="U24">
        <f t="shared" ca="1" si="2"/>
        <v>-15090.960000000001</v>
      </c>
      <c r="V24">
        <f t="shared" ca="1" si="3"/>
        <v>17350.400000000001</v>
      </c>
      <c r="W24">
        <f t="shared" ca="1" si="4"/>
        <v>66831.33</v>
      </c>
      <c r="X24">
        <f t="shared" ca="1" si="23"/>
        <v>96178.44</v>
      </c>
      <c r="Y24" s="4">
        <f t="shared" ca="1" si="24"/>
        <v>-1.1931485531685992E-2</v>
      </c>
      <c r="AA24">
        <f t="shared" ca="1" si="5"/>
        <v>-7352.7000000000025</v>
      </c>
      <c r="AB24">
        <f t="shared" ca="1" si="6"/>
        <v>1111.5</v>
      </c>
      <c r="AC24">
        <f t="shared" ca="1" si="7"/>
        <v>1570.840000000002</v>
      </c>
      <c r="AD24">
        <f t="shared" ca="1" si="8"/>
        <v>848.79999999999927</v>
      </c>
      <c r="AF24">
        <f t="shared" ca="1" si="14"/>
        <v>-3821.5600000000013</v>
      </c>
      <c r="AG24" s="4">
        <f t="shared" ca="1" si="15"/>
        <v>0.96178439999999998</v>
      </c>
      <c r="AI24">
        <f t="shared" ca="1" si="9"/>
        <v>97729.566094853682</v>
      </c>
      <c r="AJ24">
        <f t="shared" ca="1" si="16"/>
        <v>-2270.4339051463176</v>
      </c>
      <c r="AK24" s="4">
        <f t="shared" ca="1" si="33"/>
        <v>-2.2704339051463185E-2</v>
      </c>
      <c r="AL24" s="4">
        <f t="shared" ca="1" si="25"/>
        <v>-2.601696522941066E-3</v>
      </c>
      <c r="AN24" s="6">
        <f t="shared" ca="1" si="18"/>
        <v>-2.2704339051463185E-2</v>
      </c>
      <c r="AO24" s="4">
        <f t="shared" ca="1" si="10"/>
        <v>-3.8215600000000016E-2</v>
      </c>
      <c r="AQ24">
        <f t="shared" ca="1" si="11"/>
        <v>29347.11</v>
      </c>
      <c r="AR24" s="4">
        <f t="shared" ca="1" si="19"/>
        <v>-0.11521595529757445</v>
      </c>
      <c r="AS24" s="8">
        <f t="shared" ca="1" si="12"/>
        <v>2.0284460718619313</v>
      </c>
      <c r="AT24" s="4">
        <f t="shared" ca="1" si="26"/>
        <v>-3.806835067936265E-2</v>
      </c>
    </row>
    <row r="25" spans="1:46" x14ac:dyDescent="0.2">
      <c r="A25" s="1">
        <f>A24+1</f>
        <v>44855</v>
      </c>
      <c r="B25" cm="1" vm="98">
        <f t="array" aca="1" ref="B25" ca="1">_xlfn.STOCKHISTORY(B$3,$A25,,0,0,2)</f>
        <v>0.39</v>
      </c>
      <c r="C25" cm="1" vm="99">
        <f t="array" aca="1" ref="C25" ca="1">_xlfn.STOCKHISTORY(C$3,$A25,,0,0,2)</f>
        <v>17.850000000000001</v>
      </c>
      <c r="D25" cm="1" vm="100">
        <f t="array" aca="1" ref="D25" ca="1">_xlfn.STOCKHISTORY(D$3,$A25,,0,0,2)</f>
        <v>16.8</v>
      </c>
      <c r="E25" cm="1" vm="101">
        <f t="array" aca="1" ref="E25" ca="1">_xlfn.STOCKHISTORY(E$3,$A25,,0,0,2)</f>
        <v>216.47</v>
      </c>
      <c r="F25" cm="1" vm="102">
        <f t="array" aca="1" ref="F25" ca="1">_xlfn.STOCKHISTORY(F$3,$A25,,0,0,2)</f>
        <v>365.12</v>
      </c>
      <c r="H25">
        <f t="shared" si="20"/>
        <v>24509</v>
      </c>
      <c r="I25">
        <f t="shared" ca="1" si="21"/>
        <v>975</v>
      </c>
      <c r="J25">
        <f t="shared" ca="1" si="22"/>
        <v>-908</v>
      </c>
      <c r="K25">
        <f t="shared" ca="1" si="27"/>
        <v>80</v>
      </c>
      <c r="M25">
        <f t="shared" si="28"/>
        <v>16666.120000000003</v>
      </c>
      <c r="N25">
        <f t="shared" ca="1" si="29"/>
        <v>16662.75</v>
      </c>
      <c r="O25">
        <f t="shared" ca="1" si="30"/>
        <v>-16661.800000000003</v>
      </c>
      <c r="P25">
        <f t="shared" ca="1" si="31"/>
        <v>16501.600000000002</v>
      </c>
      <c r="Q25">
        <f t="shared" ca="1" si="32"/>
        <v>66831.33</v>
      </c>
      <c r="S25">
        <f t="shared" ca="1" si="0"/>
        <v>9558.51</v>
      </c>
      <c r="T25">
        <f t="shared" ca="1" si="1"/>
        <v>17403.75</v>
      </c>
      <c r="U25">
        <f t="shared" ca="1" si="2"/>
        <v>-15254.400000000001</v>
      </c>
      <c r="V25">
        <f t="shared" ca="1" si="3"/>
        <v>17317.599999999999</v>
      </c>
      <c r="W25">
        <f t="shared" ca="1" si="4"/>
        <v>66831.33</v>
      </c>
      <c r="X25">
        <f t="shared" ca="1" si="23"/>
        <v>95856.790000000008</v>
      </c>
      <c r="Y25" s="4">
        <f t="shared" ca="1" si="24"/>
        <v>-3.3443046071447435E-3</v>
      </c>
      <c r="AA25">
        <f t="shared" ca="1" si="5"/>
        <v>-7107.6100000000024</v>
      </c>
      <c r="AB25">
        <f t="shared" ca="1" si="6"/>
        <v>741</v>
      </c>
      <c r="AC25">
        <f t="shared" ca="1" si="7"/>
        <v>1407.4000000000015</v>
      </c>
      <c r="AD25">
        <f t="shared" ca="1" si="8"/>
        <v>815.99999999999636</v>
      </c>
      <c r="AF25">
        <f t="shared" ca="1" si="14"/>
        <v>-4143.2100000000046</v>
      </c>
      <c r="AG25" s="4">
        <f t="shared" ca="1" si="15"/>
        <v>0.95856790000000003</v>
      </c>
      <c r="AI25">
        <f t="shared" ca="1" si="9"/>
        <v>96956.821923628449</v>
      </c>
      <c r="AJ25">
        <f t="shared" ca="1" si="16"/>
        <v>-3043.1780763715506</v>
      </c>
      <c r="AK25" s="4">
        <f t="shared" ca="1" si="33"/>
        <v>-3.0431780763715555E-2</v>
      </c>
      <c r="AL25" s="4">
        <f t="shared" ca="1" si="25"/>
        <v>-7.9069641061869644E-3</v>
      </c>
      <c r="AN25" s="6">
        <f t="shared" ca="1" si="18"/>
        <v>-3.0431780763715555E-2</v>
      </c>
      <c r="AO25" s="4">
        <f t="shared" ca="1" si="10"/>
        <v>-4.1432099999999972E-2</v>
      </c>
      <c r="AQ25">
        <f t="shared" ca="1" si="11"/>
        <v>29025.46</v>
      </c>
      <c r="AR25" s="4">
        <f t="shared" ca="1" si="19"/>
        <v>-0.12491335950461679</v>
      </c>
      <c r="AS25" s="8">
        <f t="shared" ca="1" si="12"/>
        <v>2.0511047886924101</v>
      </c>
      <c r="AT25" s="4">
        <f t="shared" ca="1" si="26"/>
        <v>-1.0960193354643821E-2</v>
      </c>
    </row>
    <row r="26" spans="1:46" x14ac:dyDescent="0.2">
      <c r="A26" s="1">
        <f>A25+3</f>
        <v>44858</v>
      </c>
      <c r="B26" cm="1" vm="103">
        <f t="array" aca="1" ref="B26" ca="1">_xlfn.STOCKHISTORY(B$3,$A26,,0,0,2)</f>
        <v>0.3972</v>
      </c>
      <c r="C26" cm="1" vm="35">
        <f t="array" aca="1" ref="C26" ca="1">_xlfn.STOCKHISTORY(C$3,$A26,,0,0,2)</f>
        <v>18.55</v>
      </c>
      <c r="D26" cm="1" vm="104">
        <f t="array" aca="1" ref="D26" ca="1">_xlfn.STOCKHISTORY(D$3,$A26,,0,0,2)</f>
        <v>16.84</v>
      </c>
      <c r="E26" cm="1" vm="105">
        <f t="array" aca="1" ref="E26" ca="1">_xlfn.STOCKHISTORY(E$3,$A26,,0,0,2)</f>
        <v>219.58</v>
      </c>
      <c r="F26" cm="1" vm="106">
        <f t="array" aca="1" ref="F26" ca="1">_xlfn.STOCKHISTORY(F$3,$A26,,0,0,2)</f>
        <v>375.89</v>
      </c>
      <c r="H26">
        <f t="shared" si="20"/>
        <v>24509</v>
      </c>
      <c r="I26">
        <f t="shared" ca="1" si="21"/>
        <v>975</v>
      </c>
      <c r="J26">
        <f t="shared" ca="1" si="22"/>
        <v>-908</v>
      </c>
      <c r="K26">
        <f t="shared" ca="1" si="27"/>
        <v>80</v>
      </c>
      <c r="M26">
        <f t="shared" si="28"/>
        <v>16666.120000000003</v>
      </c>
      <c r="N26">
        <f t="shared" ca="1" si="29"/>
        <v>16662.75</v>
      </c>
      <c r="O26">
        <f t="shared" ca="1" si="30"/>
        <v>-16661.800000000003</v>
      </c>
      <c r="P26">
        <f t="shared" ca="1" si="31"/>
        <v>16501.600000000002</v>
      </c>
      <c r="Q26">
        <f t="shared" ca="1" si="32"/>
        <v>66831.33</v>
      </c>
      <c r="S26">
        <f t="shared" ca="1" si="0"/>
        <v>9734.9748</v>
      </c>
      <c r="T26">
        <f t="shared" ca="1" si="1"/>
        <v>18086.25</v>
      </c>
      <c r="U26">
        <f t="shared" ca="1" si="2"/>
        <v>-15290.72</v>
      </c>
      <c r="V26">
        <f t="shared" ca="1" si="3"/>
        <v>17566.400000000001</v>
      </c>
      <c r="W26">
        <f t="shared" ca="1" si="4"/>
        <v>66831.33</v>
      </c>
      <c r="X26">
        <f t="shared" ca="1" si="23"/>
        <v>96928.234800000006</v>
      </c>
      <c r="Y26" s="4">
        <f t="shared" ca="1" si="24"/>
        <v>1.1177557687880091E-2</v>
      </c>
      <c r="AA26">
        <f t="shared" ca="1" si="5"/>
        <v>-6931.1452000000027</v>
      </c>
      <c r="AB26">
        <f t="shared" ca="1" si="6"/>
        <v>1423.5</v>
      </c>
      <c r="AC26">
        <f t="shared" ca="1" si="7"/>
        <v>1371.0800000000036</v>
      </c>
      <c r="AD26">
        <f t="shared" ca="1" si="8"/>
        <v>1064.7999999999993</v>
      </c>
      <c r="AF26">
        <f t="shared" ca="1" si="14"/>
        <v>-3071.7651999999998</v>
      </c>
      <c r="AG26" s="4">
        <f t="shared" ca="1" si="15"/>
        <v>0.96928234800000002</v>
      </c>
      <c r="AI26">
        <f t="shared" ca="1" si="9"/>
        <v>99816.772000637313</v>
      </c>
      <c r="AJ26">
        <f t="shared" ca="1" si="16"/>
        <v>-183.22799936268711</v>
      </c>
      <c r="AK26" s="4">
        <f t="shared" ca="1" si="33"/>
        <v>-1.8322799936268952E-3</v>
      </c>
      <c r="AL26" s="4">
        <f t="shared" ca="1" si="25"/>
        <v>2.9497151621384665E-2</v>
      </c>
      <c r="AN26" s="6">
        <f t="shared" ca="1" si="18"/>
        <v>-1.8322799936268952E-3</v>
      </c>
      <c r="AO26" s="4">
        <f t="shared" ca="1" si="10"/>
        <v>-3.0717651999999984E-2</v>
      </c>
      <c r="AQ26">
        <f t="shared" ca="1" si="11"/>
        <v>30096.904800000004</v>
      </c>
      <c r="AR26" s="4">
        <f t="shared" ca="1" si="19"/>
        <v>-9.2610442324036368E-2</v>
      </c>
      <c r="AS26" s="8">
        <f t="shared" ca="1" si="12"/>
        <v>2.0160991704369544</v>
      </c>
      <c r="AT26" s="4">
        <f t="shared" ca="1" si="26"/>
        <v>3.6913964498753948E-2</v>
      </c>
    </row>
    <row r="27" spans="1:46" x14ac:dyDescent="0.2">
      <c r="A27" s="1">
        <f>A26+1</f>
        <v>44859</v>
      </c>
      <c r="B27" cm="1" vm="63">
        <f t="array" aca="1" ref="B27" ca="1">_xlfn.STOCKHISTORY(B$3,$A27,,0,0,2)</f>
        <v>0.41</v>
      </c>
      <c r="C27" cm="1" vm="107">
        <f t="array" aca="1" ref="C27" ca="1">_xlfn.STOCKHISTORY(C$3,$A27,,0,0,2)</f>
        <v>18.72</v>
      </c>
      <c r="D27" cm="1" vm="108">
        <f t="array" aca="1" ref="D27" ca="1">_xlfn.STOCKHISTORY(D$3,$A27,,0,0,2)</f>
        <v>16.48</v>
      </c>
      <c r="E27" cm="1" vm="109">
        <f t="array" aca="1" ref="E27" ca="1">_xlfn.STOCKHISTORY(E$3,$A27,,0,0,2)</f>
        <v>220.83</v>
      </c>
      <c r="F27" cm="1" vm="110">
        <f t="array" aca="1" ref="F27" ca="1">_xlfn.STOCKHISTORY(F$3,$A27,,0,0,2)</f>
        <v>378.79</v>
      </c>
      <c r="H27">
        <f t="shared" si="20"/>
        <v>24509</v>
      </c>
      <c r="I27">
        <f t="shared" ca="1" si="21"/>
        <v>975</v>
      </c>
      <c r="J27">
        <f t="shared" ca="1" si="22"/>
        <v>-908</v>
      </c>
      <c r="K27">
        <f t="shared" ca="1" si="27"/>
        <v>80</v>
      </c>
      <c r="M27">
        <f t="shared" si="28"/>
        <v>16666.120000000003</v>
      </c>
      <c r="N27">
        <f t="shared" ca="1" si="29"/>
        <v>16662.75</v>
      </c>
      <c r="O27">
        <f t="shared" ca="1" si="30"/>
        <v>-16661.800000000003</v>
      </c>
      <c r="P27">
        <f t="shared" ca="1" si="31"/>
        <v>16501.600000000002</v>
      </c>
      <c r="Q27">
        <f t="shared" ca="1" si="32"/>
        <v>66831.33</v>
      </c>
      <c r="S27">
        <f t="shared" ca="1" si="0"/>
        <v>10048.689999999999</v>
      </c>
      <c r="T27">
        <f t="shared" ca="1" si="1"/>
        <v>18252</v>
      </c>
      <c r="U27">
        <f t="shared" ca="1" si="2"/>
        <v>-14963.84</v>
      </c>
      <c r="V27">
        <f t="shared" ca="1" si="3"/>
        <v>17666.400000000001</v>
      </c>
      <c r="W27">
        <f t="shared" ca="1" si="4"/>
        <v>66831.33</v>
      </c>
      <c r="X27">
        <f t="shared" ca="1" si="23"/>
        <v>97834.58</v>
      </c>
      <c r="Y27" s="4">
        <f t="shared" ca="1" si="24"/>
        <v>9.3506830271914421E-3</v>
      </c>
      <c r="AA27">
        <f t="shared" ca="1" si="5"/>
        <v>-6617.4300000000039</v>
      </c>
      <c r="AB27">
        <f t="shared" ca="1" si="6"/>
        <v>1589.25</v>
      </c>
      <c r="AC27">
        <f t="shared" ca="1" si="7"/>
        <v>1697.9600000000028</v>
      </c>
      <c r="AD27">
        <f t="shared" ca="1" si="8"/>
        <v>1164.7999999999993</v>
      </c>
      <c r="AF27">
        <f t="shared" ca="1" si="14"/>
        <v>-2165.4200000000019</v>
      </c>
      <c r="AG27" s="4">
        <f t="shared" ca="1" si="15"/>
        <v>0.97834580000000004</v>
      </c>
      <c r="AI27">
        <f t="shared" ca="1" si="9"/>
        <v>100586.86069361094</v>
      </c>
      <c r="AJ27">
        <f t="shared" ca="1" si="16"/>
        <v>586.86069361094269</v>
      </c>
      <c r="AK27" s="4">
        <f t="shared" ca="1" si="33"/>
        <v>5.8686069361093551E-3</v>
      </c>
      <c r="AL27" s="4">
        <f t="shared" ca="1" si="25"/>
        <v>7.715023012051736E-3</v>
      </c>
      <c r="AN27" s="6">
        <f t="shared" ca="1" si="18"/>
        <v>5.8686069361093551E-3</v>
      </c>
      <c r="AO27" s="4">
        <f t="shared" ca="1" si="10"/>
        <v>-2.1654199999999957E-2</v>
      </c>
      <c r="AQ27">
        <f t="shared" ca="1" si="11"/>
        <v>31003.25</v>
      </c>
      <c r="AR27" s="4">
        <f t="shared" ca="1" si="19"/>
        <v>-6.5285101874751006E-2</v>
      </c>
      <c r="AS27" s="8">
        <f t="shared" ca="1" si="12"/>
        <v>1.9653078306306597</v>
      </c>
      <c r="AT27" s="4">
        <f t="shared" ca="1" si="26"/>
        <v>3.0114232876199187E-2</v>
      </c>
    </row>
    <row r="28" spans="1:46" x14ac:dyDescent="0.2">
      <c r="A28" s="1">
        <f>A27+1</f>
        <v>44860</v>
      </c>
      <c r="B28" cm="1" vm="111">
        <f t="array" aca="1" ref="B28" ca="1">_xlfn.STOCKHISTORY(B$3,$A28,,0,0,2)</f>
        <v>0.4</v>
      </c>
      <c r="C28" cm="1" vm="112">
        <f t="array" aca="1" ref="C28" ca="1">_xlfn.STOCKHISTORY(C$3,$A28,,0,0,2)</f>
        <v>19.170000000000002</v>
      </c>
      <c r="D28" cm="1" vm="95">
        <f t="array" aca="1" ref="D28" ca="1">_xlfn.STOCKHISTORY(D$3,$A28,,0,0,2)</f>
        <v>16.62</v>
      </c>
      <c r="E28" cm="1" vm="113">
        <f t="array" aca="1" ref="E28" ca="1">_xlfn.STOCKHISTORY(E$3,$A28,,0,0,2)</f>
        <v>228.11</v>
      </c>
      <c r="F28" cm="1" vm="114">
        <f t="array" aca="1" ref="F28" ca="1">_xlfn.STOCKHISTORY(F$3,$A28,,0,0,2)</f>
        <v>381.62</v>
      </c>
      <c r="H28">
        <f t="shared" si="20"/>
        <v>24509</v>
      </c>
      <c r="I28">
        <f t="shared" ca="1" si="21"/>
        <v>975</v>
      </c>
      <c r="J28">
        <f t="shared" ca="1" si="22"/>
        <v>-908</v>
      </c>
      <c r="K28">
        <f t="shared" ca="1" si="27"/>
        <v>80</v>
      </c>
      <c r="M28">
        <f t="shared" si="28"/>
        <v>16666.120000000003</v>
      </c>
      <c r="N28">
        <f t="shared" ca="1" si="29"/>
        <v>16662.75</v>
      </c>
      <c r="O28">
        <f t="shared" ca="1" si="30"/>
        <v>-16661.800000000003</v>
      </c>
      <c r="P28">
        <f t="shared" ca="1" si="31"/>
        <v>16501.600000000002</v>
      </c>
      <c r="Q28">
        <f t="shared" ca="1" si="32"/>
        <v>66831.33</v>
      </c>
      <c r="S28">
        <f t="shared" ca="1" si="0"/>
        <v>9803.6</v>
      </c>
      <c r="T28">
        <f t="shared" ca="1" si="1"/>
        <v>18690.75</v>
      </c>
      <c r="U28">
        <f t="shared" ca="1" si="2"/>
        <v>-15090.960000000001</v>
      </c>
      <c r="V28">
        <f t="shared" ca="1" si="3"/>
        <v>18248.800000000003</v>
      </c>
      <c r="W28">
        <f t="shared" ca="1" si="4"/>
        <v>66831.33</v>
      </c>
      <c r="X28">
        <f t="shared" ca="1" si="23"/>
        <v>98483.520000000004</v>
      </c>
      <c r="Y28" s="4">
        <f t="shared" ca="1" si="24"/>
        <v>6.6330330237018842E-3</v>
      </c>
      <c r="AA28">
        <f t="shared" ca="1" si="5"/>
        <v>-6862.5200000000023</v>
      </c>
      <c r="AB28">
        <f t="shared" ca="1" si="6"/>
        <v>2028</v>
      </c>
      <c r="AC28">
        <f t="shared" ca="1" si="7"/>
        <v>1570.840000000002</v>
      </c>
      <c r="AD28">
        <f t="shared" ca="1" si="8"/>
        <v>1747.2000000000007</v>
      </c>
      <c r="AF28">
        <f t="shared" ca="1" si="14"/>
        <v>-1516.4799999999996</v>
      </c>
      <c r="AG28" s="4">
        <f t="shared" ca="1" si="15"/>
        <v>0.98483520000000002</v>
      </c>
      <c r="AI28">
        <f t="shared" ca="1" si="9"/>
        <v>101338.3610388231</v>
      </c>
      <c r="AJ28">
        <f t="shared" ca="1" si="16"/>
        <v>1338.3610388231027</v>
      </c>
      <c r="AK28" s="4">
        <f t="shared" ca="1" si="33"/>
        <v>1.3383610388230993E-2</v>
      </c>
      <c r="AL28" s="4">
        <f t="shared" ca="1" si="25"/>
        <v>7.4711581615141132E-3</v>
      </c>
      <c r="AN28" s="6">
        <f t="shared" ca="1" si="18"/>
        <v>1.3383610388230993E-2</v>
      </c>
      <c r="AO28" s="4">
        <f t="shared" ca="1" si="10"/>
        <v>-1.5164799999999978E-2</v>
      </c>
      <c r="AQ28">
        <f t="shared" ca="1" si="11"/>
        <v>31652.190000000002</v>
      </c>
      <c r="AR28" s="4">
        <f t="shared" ca="1" si="19"/>
        <v>-4.5720253480166506E-2</v>
      </c>
      <c r="AS28" s="8">
        <f t="shared" ca="1" si="12"/>
        <v>1.9535491856961555</v>
      </c>
      <c r="AT28" s="4">
        <f t="shared" ca="1" si="26"/>
        <v>2.0931353970954802E-2</v>
      </c>
    </row>
    <row r="29" spans="1:46" x14ac:dyDescent="0.2">
      <c r="A29" s="1">
        <f>A28+1</f>
        <v>44861</v>
      </c>
      <c r="B29" cm="1" vm="115">
        <f t="array" aca="1" ref="B29" ca="1">_xlfn.STOCKHISTORY(B$3,$A29,,0,0,2)</f>
        <v>0.44</v>
      </c>
      <c r="C29" cm="1" vm="116">
        <f t="array" aca="1" ref="C29" ca="1">_xlfn.STOCKHISTORY(C$3,$A29,,0,0,2)</f>
        <v>20</v>
      </c>
      <c r="D29" cm="1" vm="64">
        <f t="array" aca="1" ref="D29" ca="1">_xlfn.STOCKHISTORY(D$3,$A29,,0,0,2)</f>
        <v>17.489999999999998</v>
      </c>
      <c r="E29" cm="1" vm="117">
        <f t="array" aca="1" ref="E29" ca="1">_xlfn.STOCKHISTORY(E$3,$A29,,0,0,2)</f>
        <v>229.42</v>
      </c>
      <c r="F29" cm="1" vm="118">
        <f t="array" aca="1" ref="F29" ca="1">_xlfn.STOCKHISTORY(F$3,$A29,,0,0,2)</f>
        <v>383.07</v>
      </c>
      <c r="H29">
        <f t="shared" si="20"/>
        <v>24509</v>
      </c>
      <c r="I29">
        <f t="shared" ca="1" si="21"/>
        <v>975</v>
      </c>
      <c r="J29">
        <f t="shared" ca="1" si="22"/>
        <v>-908</v>
      </c>
      <c r="K29">
        <f t="shared" ca="1" si="27"/>
        <v>80</v>
      </c>
      <c r="M29">
        <f t="shared" si="28"/>
        <v>16666.120000000003</v>
      </c>
      <c r="N29">
        <f t="shared" ca="1" si="29"/>
        <v>16662.75</v>
      </c>
      <c r="O29">
        <f t="shared" ca="1" si="30"/>
        <v>-16661.800000000003</v>
      </c>
      <c r="P29">
        <f t="shared" ca="1" si="31"/>
        <v>16501.600000000002</v>
      </c>
      <c r="Q29">
        <f t="shared" ca="1" si="32"/>
        <v>66831.33</v>
      </c>
      <c r="S29">
        <f t="shared" ca="1" si="0"/>
        <v>10783.960000000001</v>
      </c>
      <c r="T29">
        <f t="shared" ca="1" si="1"/>
        <v>19500</v>
      </c>
      <c r="U29">
        <f t="shared" ca="1" si="2"/>
        <v>-15880.919999999998</v>
      </c>
      <c r="V29">
        <f t="shared" ca="1" si="3"/>
        <v>18353.599999999999</v>
      </c>
      <c r="W29">
        <f t="shared" ca="1" si="4"/>
        <v>66831.33</v>
      </c>
      <c r="X29">
        <f t="shared" ca="1" si="23"/>
        <v>99587.97</v>
      </c>
      <c r="Y29" s="4">
        <f t="shared" ca="1" si="24"/>
        <v>1.1214566660493031E-2</v>
      </c>
      <c r="AA29">
        <f t="shared" ca="1" si="5"/>
        <v>-5882.1600000000017</v>
      </c>
      <c r="AB29">
        <f t="shared" ca="1" si="6"/>
        <v>2837.25</v>
      </c>
      <c r="AC29">
        <f t="shared" ca="1" si="7"/>
        <v>780.88000000000466</v>
      </c>
      <c r="AD29">
        <f t="shared" ca="1" si="8"/>
        <v>1851.9999999999964</v>
      </c>
      <c r="AF29">
        <f t="shared" ca="1" si="14"/>
        <v>-412.03000000000065</v>
      </c>
      <c r="AG29" s="4">
        <f t="shared" ca="1" si="15"/>
        <v>0.99587970000000003</v>
      </c>
      <c r="AI29">
        <f t="shared" ca="1" si="9"/>
        <v>101723.4053853099</v>
      </c>
      <c r="AJ29">
        <f t="shared" ca="1" si="16"/>
        <v>1723.4053853099031</v>
      </c>
      <c r="AK29" s="4">
        <f t="shared" ca="1" si="33"/>
        <v>1.7234053853099063E-2</v>
      </c>
      <c r="AL29" s="4">
        <f t="shared" ca="1" si="25"/>
        <v>3.7995912163932832E-3</v>
      </c>
      <c r="AN29" s="6">
        <f t="shared" ca="1" si="18"/>
        <v>1.7234053853099063E-2</v>
      </c>
      <c r="AO29" s="4">
        <f t="shared" ca="1" si="10"/>
        <v>-4.1202999999999657E-3</v>
      </c>
      <c r="AQ29">
        <f t="shared" ca="1" si="11"/>
        <v>32756.639999999999</v>
      </c>
      <c r="AR29" s="4">
        <f t="shared" ca="1" si="19"/>
        <v>-1.2422264745616807E-2</v>
      </c>
      <c r="AS29" s="8">
        <f t="shared" ca="1" si="12"/>
        <v>1.9696305848218865</v>
      </c>
      <c r="AT29" s="4">
        <f t="shared" ca="1" si="26"/>
        <v>3.4893320177845411E-2</v>
      </c>
    </row>
    <row r="30" spans="1:46" x14ac:dyDescent="0.2">
      <c r="A30" s="1">
        <f>A29+1</f>
        <v>44862</v>
      </c>
      <c r="B30" cm="1" vm="119">
        <f t="array" aca="1" ref="B30" ca="1">_xlfn.STOCKHISTORY(B$3,$A30,,0,0,2)</f>
        <v>0.44190000000000002</v>
      </c>
      <c r="C30" cm="1" vm="39">
        <f t="array" aca="1" ref="C30" ca="1">_xlfn.STOCKHISTORY(C$3,$A30,,0,0,2)</f>
        <v>19.98</v>
      </c>
      <c r="D30" cm="1" vm="120">
        <f t="array" aca="1" ref="D30" ca="1">_xlfn.STOCKHISTORY(D$3,$A30,,0,0,2)</f>
        <v>17.594999999999999</v>
      </c>
      <c r="E30" cm="1" vm="121">
        <f t="array" aca="1" ref="E30" ca="1">_xlfn.STOCKHISTORY(E$3,$A30,,0,0,2)</f>
        <v>227.31</v>
      </c>
      <c r="F30" cm="1" vm="122">
        <f t="array" aca="1" ref="F30" ca="1">_xlfn.STOCKHISTORY(F$3,$A30,,0,0,2)</f>
        <v>379.87</v>
      </c>
      <c r="H30">
        <f t="shared" si="20"/>
        <v>24509</v>
      </c>
      <c r="I30">
        <f t="shared" ca="1" si="21"/>
        <v>975</v>
      </c>
      <c r="J30">
        <f t="shared" ca="1" si="22"/>
        <v>-908</v>
      </c>
      <c r="K30">
        <f t="shared" ca="1" si="27"/>
        <v>80</v>
      </c>
      <c r="M30">
        <f t="shared" si="28"/>
        <v>16666.120000000003</v>
      </c>
      <c r="N30">
        <f t="shared" ca="1" si="29"/>
        <v>16662.75</v>
      </c>
      <c r="O30">
        <f t="shared" ca="1" si="30"/>
        <v>-16661.800000000003</v>
      </c>
      <c r="P30">
        <f t="shared" ca="1" si="31"/>
        <v>16501.600000000002</v>
      </c>
      <c r="Q30">
        <f t="shared" ca="1" si="32"/>
        <v>66831.33</v>
      </c>
      <c r="S30">
        <f t="shared" ca="1" si="0"/>
        <v>10830.527100000001</v>
      </c>
      <c r="T30">
        <f t="shared" ca="1" si="1"/>
        <v>19480.5</v>
      </c>
      <c r="U30">
        <f t="shared" ca="1" si="2"/>
        <v>-15976.259999999998</v>
      </c>
      <c r="V30">
        <f t="shared" ca="1" si="3"/>
        <v>18184.8</v>
      </c>
      <c r="W30">
        <f t="shared" ca="1" si="4"/>
        <v>66831.33</v>
      </c>
      <c r="X30">
        <f t="shared" ca="1" si="23"/>
        <v>99350.897100000002</v>
      </c>
      <c r="Y30" s="4">
        <f t="shared" ca="1" si="24"/>
        <v>-2.3805375287798691E-3</v>
      </c>
      <c r="AA30">
        <f t="shared" ca="1" si="5"/>
        <v>-5835.5929000000015</v>
      </c>
      <c r="AB30">
        <f t="shared" ca="1" si="6"/>
        <v>2817.75</v>
      </c>
      <c r="AC30">
        <f t="shared" ca="1" si="7"/>
        <v>685.54000000000451</v>
      </c>
      <c r="AD30">
        <f t="shared" ca="1" si="8"/>
        <v>1683.1999999999971</v>
      </c>
      <c r="AF30">
        <f t="shared" ca="1" si="14"/>
        <v>-649.10289999999986</v>
      </c>
      <c r="AG30" s="4">
        <f t="shared" ca="1" si="15"/>
        <v>0.99350897100000002</v>
      </c>
      <c r="AI30">
        <f t="shared" ca="1" si="9"/>
        <v>100873.65234478732</v>
      </c>
      <c r="AJ30">
        <f t="shared" ca="1" si="16"/>
        <v>873.65234478731873</v>
      </c>
      <c r="AK30" s="4">
        <f t="shared" ca="1" si="33"/>
        <v>8.7365234478731235E-3</v>
      </c>
      <c r="AL30" s="4">
        <f t="shared" ca="1" si="25"/>
        <v>-8.3535646226536864E-3</v>
      </c>
      <c r="AN30" s="6">
        <f t="shared" ca="1" si="18"/>
        <v>8.7365234478731235E-3</v>
      </c>
      <c r="AO30" s="4">
        <f t="shared" ca="1" si="10"/>
        <v>-6.4910289999999815E-3</v>
      </c>
      <c r="AQ30">
        <f t="shared" ca="1" si="11"/>
        <v>32519.5671</v>
      </c>
      <c r="AR30" s="4">
        <f t="shared" ca="1" si="19"/>
        <v>-1.9569759655723273E-2</v>
      </c>
      <c r="AS30" s="8">
        <f t="shared" ca="1" si="12"/>
        <v>1.9825628951868797</v>
      </c>
      <c r="AT30" s="4">
        <f t="shared" ca="1" si="26"/>
        <v>-7.2373998065735634E-3</v>
      </c>
    </row>
    <row r="31" spans="1:46" x14ac:dyDescent="0.2">
      <c r="A31" s="1">
        <f>A30+3</f>
        <v>44865</v>
      </c>
      <c r="B31" cm="1" vm="123">
        <f t="array" aca="1" ref="B31" ca="1">_xlfn.STOCKHISTORY(B$3,$A31,,0,0,2)</f>
        <v>0.47020000000000001</v>
      </c>
      <c r="C31" cm="1" vm="124">
        <f t="array" aca="1" ref="C31" ca="1">_xlfn.STOCKHISTORY(C$3,$A31,,0,0,2)</f>
        <v>20.58</v>
      </c>
      <c r="D31" cm="1" vm="125">
        <f t="array" aca="1" ref="D31" ca="1">_xlfn.STOCKHISTORY(D$3,$A31,,0,0,2)</f>
        <v>17.149999999999999</v>
      </c>
      <c r="E31" cm="1" vm="126">
        <f t="array" aca="1" ref="E31" ca="1">_xlfn.STOCKHISTORY(E$3,$A31,,0,0,2)</f>
        <v>230.5</v>
      </c>
      <c r="F31" cm="1" vm="127">
        <f t="array" aca="1" ref="F31" ca="1">_xlfn.STOCKHISTORY(F$3,$A31,,0,0,2)</f>
        <v>386.44</v>
      </c>
      <c r="H31">
        <f t="shared" si="20"/>
        <v>24509</v>
      </c>
      <c r="I31">
        <f t="shared" ca="1" si="21"/>
        <v>975</v>
      </c>
      <c r="J31">
        <f t="shared" ca="1" si="22"/>
        <v>-908</v>
      </c>
      <c r="K31">
        <f t="shared" ca="1" si="27"/>
        <v>80</v>
      </c>
      <c r="M31">
        <f t="shared" si="28"/>
        <v>16666.120000000003</v>
      </c>
      <c r="N31">
        <f t="shared" ca="1" si="29"/>
        <v>16662.75</v>
      </c>
      <c r="O31">
        <f t="shared" ca="1" si="30"/>
        <v>-16661.800000000003</v>
      </c>
      <c r="P31">
        <f t="shared" ca="1" si="31"/>
        <v>16501.600000000002</v>
      </c>
      <c r="Q31">
        <f t="shared" ca="1" si="32"/>
        <v>66831.33</v>
      </c>
      <c r="S31">
        <f t="shared" ca="1" si="0"/>
        <v>11524.131800000001</v>
      </c>
      <c r="T31">
        <f t="shared" ca="1" si="1"/>
        <v>20065.5</v>
      </c>
      <c r="U31">
        <f t="shared" ca="1" si="2"/>
        <v>-15572.199999999999</v>
      </c>
      <c r="V31">
        <f t="shared" ca="1" si="3"/>
        <v>18440</v>
      </c>
      <c r="W31">
        <f t="shared" ca="1" si="4"/>
        <v>66831.33</v>
      </c>
      <c r="X31">
        <f t="shared" ca="1" si="23"/>
        <v>101288.76180000001</v>
      </c>
      <c r="Y31" s="4">
        <f t="shared" ca="1" si="24"/>
        <v>1.9505256183539821E-2</v>
      </c>
      <c r="AA31">
        <f t="shared" ca="1" si="5"/>
        <v>-5141.9882000000016</v>
      </c>
      <c r="AB31">
        <f t="shared" ca="1" si="6"/>
        <v>3402.75</v>
      </c>
      <c r="AC31">
        <f t="shared" ca="1" si="7"/>
        <v>1089.600000000004</v>
      </c>
      <c r="AD31">
        <f t="shared" ca="1" si="8"/>
        <v>1938.3999999999978</v>
      </c>
      <c r="AF31">
        <f t="shared" ca="1" si="14"/>
        <v>1288.7618000000002</v>
      </c>
      <c r="AG31" s="4">
        <f t="shared" ca="1" si="15"/>
        <v>1.0128876180000002</v>
      </c>
      <c r="AI31">
        <f t="shared" ca="1" si="9"/>
        <v>102618.30155611027</v>
      </c>
      <c r="AJ31">
        <f t="shared" ca="1" si="16"/>
        <v>2618.3015561102657</v>
      </c>
      <c r="AK31" s="4">
        <f t="shared" ca="1" si="33"/>
        <v>2.6183015561102696E-2</v>
      </c>
      <c r="AL31" s="4">
        <f t="shared" ca="1" si="25"/>
        <v>1.7295390528338617E-2</v>
      </c>
      <c r="AN31" s="6">
        <f t="shared" ca="1" si="18"/>
        <v>2.6183015561102696E-2</v>
      </c>
      <c r="AO31" s="4">
        <f t="shared" ca="1" si="10"/>
        <v>1.2887618000000156E-2</v>
      </c>
      <c r="AQ31">
        <f t="shared" ca="1" si="11"/>
        <v>34457.431800000006</v>
      </c>
      <c r="AR31" s="4">
        <f t="shared" ca="1" si="19"/>
        <v>3.8854792790907977E-2</v>
      </c>
      <c r="AS31" s="8">
        <f t="shared" ca="1" si="12"/>
        <v>1.9038514588310087</v>
      </c>
      <c r="AT31" s="4">
        <f t="shared" ca="1" si="26"/>
        <v>5.9590728684700389E-2</v>
      </c>
    </row>
    <row r="32" spans="1:46" x14ac:dyDescent="0.2">
      <c r="A32" s="1">
        <f>A31+1</f>
        <v>44866</v>
      </c>
      <c r="B32" cm="1" vm="128">
        <f t="array" aca="1" ref="B32" ca="1">_xlfn.STOCKHISTORY(B$3,$A32,,0,0,2)</f>
        <v>0.47489999999999999</v>
      </c>
      <c r="C32" cm="1" vm="129">
        <f t="array" aca="1" ref="C32" ca="1">_xlfn.STOCKHISTORY(C$3,$A32,,0,0,2)</f>
        <v>20.56</v>
      </c>
      <c r="D32" cm="1" vm="130">
        <f t="array" aca="1" ref="D32" ca="1">_xlfn.STOCKHISTORY(D$3,$A32,,0,0,2)</f>
        <v>16.55</v>
      </c>
      <c r="E32" cm="1" vm="131">
        <f t="array" aca="1" ref="E32" ca="1">_xlfn.STOCKHISTORY(E$3,$A32,,0,0,2)</f>
        <v>230.28</v>
      </c>
      <c r="F32" cm="1" vm="132">
        <f t="array" aca="1" ref="F32" ca="1">_xlfn.STOCKHISTORY(F$3,$A32,,0,0,2)</f>
        <v>390.14</v>
      </c>
      <c r="H32">
        <f t="shared" si="20"/>
        <v>24509</v>
      </c>
      <c r="I32">
        <f t="shared" ca="1" si="21"/>
        <v>975</v>
      </c>
      <c r="J32">
        <f t="shared" ca="1" si="22"/>
        <v>-908</v>
      </c>
      <c r="K32">
        <f t="shared" ca="1" si="27"/>
        <v>80</v>
      </c>
      <c r="M32">
        <f t="shared" si="28"/>
        <v>16666.120000000003</v>
      </c>
      <c r="N32">
        <f t="shared" ca="1" si="29"/>
        <v>16662.75</v>
      </c>
      <c r="O32">
        <f t="shared" ca="1" si="30"/>
        <v>-16661.800000000003</v>
      </c>
      <c r="P32">
        <f t="shared" ca="1" si="31"/>
        <v>16501.600000000002</v>
      </c>
      <c r="Q32">
        <f t="shared" ca="1" si="32"/>
        <v>66831.33</v>
      </c>
      <c r="S32">
        <f t="shared" ca="1" si="0"/>
        <v>11639.3241</v>
      </c>
      <c r="T32">
        <f t="shared" ca="1" si="1"/>
        <v>20046</v>
      </c>
      <c r="U32">
        <f t="shared" ca="1" si="2"/>
        <v>-15027.400000000001</v>
      </c>
      <c r="V32">
        <f t="shared" ca="1" si="3"/>
        <v>18422.400000000001</v>
      </c>
      <c r="W32">
        <f t="shared" ca="1" si="4"/>
        <v>66831.33</v>
      </c>
      <c r="X32">
        <f t="shared" ca="1" si="23"/>
        <v>101911.6541</v>
      </c>
      <c r="Y32" s="4">
        <f t="shared" ca="1" si="24"/>
        <v>6.1496684225434972E-3</v>
      </c>
      <c r="AA32">
        <f t="shared" ca="1" si="5"/>
        <v>-5026.7959000000028</v>
      </c>
      <c r="AB32">
        <f t="shared" ca="1" si="6"/>
        <v>3383.25</v>
      </c>
      <c r="AC32">
        <f t="shared" ca="1" si="7"/>
        <v>1634.4000000000015</v>
      </c>
      <c r="AD32">
        <f t="shared" ca="1" si="8"/>
        <v>1920.7999999999993</v>
      </c>
      <c r="AF32">
        <f t="shared" ca="1" si="14"/>
        <v>1911.6540999999979</v>
      </c>
      <c r="AG32" s="4">
        <f t="shared" ca="1" si="15"/>
        <v>1.019116541</v>
      </c>
      <c r="AI32">
        <f t="shared" ca="1" si="9"/>
        <v>103600.82850921451</v>
      </c>
      <c r="AJ32">
        <f t="shared" ca="1" si="16"/>
        <v>3600.8285092145088</v>
      </c>
      <c r="AK32" s="4">
        <f t="shared" ca="1" si="33"/>
        <v>3.6008285092145043E-2</v>
      </c>
      <c r="AL32" s="4">
        <f t="shared" ca="1" si="25"/>
        <v>9.5745782010143721E-3</v>
      </c>
      <c r="AN32" s="6">
        <f t="shared" ca="1" si="18"/>
        <v>3.6008285092145043E-2</v>
      </c>
      <c r="AO32" s="4">
        <f t="shared" ca="1" si="10"/>
        <v>1.9116541000000042E-2</v>
      </c>
      <c r="AQ32">
        <f t="shared" ca="1" si="11"/>
        <v>35080.324099999998</v>
      </c>
      <c r="AR32" s="4">
        <f t="shared" ca="1" si="19"/>
        <v>5.7634330830871328E-2</v>
      </c>
      <c r="AS32" s="8">
        <f t="shared" ca="1" si="12"/>
        <v>1.8567423697205809</v>
      </c>
      <c r="AT32" s="4">
        <f t="shared" ca="1" si="26"/>
        <v>1.8077153968276694E-2</v>
      </c>
    </row>
    <row r="33" spans="1:46" x14ac:dyDescent="0.2">
      <c r="A33" s="1">
        <f>A32+1</f>
        <v>44867</v>
      </c>
      <c r="B33" cm="1" vm="133">
        <f t="array" aca="1" ref="B33" ca="1">_xlfn.STOCKHISTORY(B$3,$A33,,0,0,2)</f>
        <v>0.48</v>
      </c>
      <c r="C33" cm="1" vm="134">
        <f t="array" aca="1" ref="C33" ca="1">_xlfn.STOCKHISTORY(C$3,$A33,,0,0,2)</f>
        <v>20.97</v>
      </c>
      <c r="D33" cm="1" vm="135">
        <f t="array" aca="1" ref="D33" ca="1">_xlfn.STOCKHISTORY(D$3,$A33,,0,0,2)</f>
        <v>16.68</v>
      </c>
      <c r="E33" cm="1" vm="136">
        <f t="array" aca="1" ref="E33" ca="1">_xlfn.STOCKHISTORY(E$3,$A33,,0,0,2)</f>
        <v>236.01</v>
      </c>
      <c r="F33" cm="1" vm="137">
        <f t="array" aca="1" ref="F33" ca="1">_xlfn.STOCKHISTORY(F$3,$A33,,0,0,2)</f>
        <v>383.9</v>
      </c>
      <c r="H33">
        <f t="shared" si="20"/>
        <v>24509</v>
      </c>
      <c r="I33">
        <f t="shared" ca="1" si="21"/>
        <v>975</v>
      </c>
      <c r="J33">
        <f t="shared" ca="1" si="22"/>
        <v>-908</v>
      </c>
      <c r="K33">
        <f t="shared" ca="1" si="27"/>
        <v>80</v>
      </c>
      <c r="M33">
        <f t="shared" si="28"/>
        <v>16666.120000000003</v>
      </c>
      <c r="N33">
        <f t="shared" ca="1" si="29"/>
        <v>16662.75</v>
      </c>
      <c r="O33">
        <f t="shared" ca="1" si="30"/>
        <v>-16661.800000000003</v>
      </c>
      <c r="P33">
        <f t="shared" ca="1" si="31"/>
        <v>16501.600000000002</v>
      </c>
      <c r="Q33">
        <f t="shared" ca="1" si="32"/>
        <v>66831.33</v>
      </c>
      <c r="S33">
        <f t="shared" ca="1" si="0"/>
        <v>11764.32</v>
      </c>
      <c r="T33">
        <f t="shared" ca="1" si="1"/>
        <v>20445.75</v>
      </c>
      <c r="U33">
        <f t="shared" ca="1" si="2"/>
        <v>-15145.44</v>
      </c>
      <c r="V33">
        <f t="shared" ca="1" si="3"/>
        <v>18880.8</v>
      </c>
      <c r="W33">
        <f t="shared" ca="1" si="4"/>
        <v>66831.33</v>
      </c>
      <c r="X33">
        <f t="shared" ca="1" si="23"/>
        <v>102776.76</v>
      </c>
      <c r="Y33" s="4">
        <f t="shared" ca="1" si="24"/>
        <v>8.4887828348965133E-3</v>
      </c>
      <c r="AA33">
        <f t="shared" ca="1" si="5"/>
        <v>-4901.8000000000029</v>
      </c>
      <c r="AB33">
        <f t="shared" ca="1" si="6"/>
        <v>3783</v>
      </c>
      <c r="AC33">
        <f t="shared" ca="1" si="7"/>
        <v>1516.3600000000024</v>
      </c>
      <c r="AD33">
        <f t="shared" ca="1" si="8"/>
        <v>2379.1999999999971</v>
      </c>
      <c r="AF33">
        <f t="shared" ca="1" si="14"/>
        <v>2776.7599999999966</v>
      </c>
      <c r="AG33" s="4">
        <f t="shared" ca="1" si="15"/>
        <v>1.0277676</v>
      </c>
      <c r="AI33">
        <f t="shared" ca="1" si="9"/>
        <v>101943.81008019544</v>
      </c>
      <c r="AJ33">
        <f t="shared" ca="1" si="16"/>
        <v>1943.8100801954424</v>
      </c>
      <c r="AK33" s="4">
        <f t="shared" ca="1" si="33"/>
        <v>1.9438100801954405E-2</v>
      </c>
      <c r="AL33" s="4">
        <f t="shared" ca="1" si="25"/>
        <v>-1.5994258471317968E-2</v>
      </c>
      <c r="AN33" s="6">
        <f t="shared" ca="1" si="18"/>
        <v>1.9438100801954405E-2</v>
      </c>
      <c r="AO33" s="4">
        <f t="shared" ca="1" si="10"/>
        <v>2.7767600000000003E-2</v>
      </c>
      <c r="AQ33">
        <f t="shared" ca="1" si="11"/>
        <v>35945.429999999993</v>
      </c>
      <c r="AR33" s="4">
        <f t="shared" ca="1" si="19"/>
        <v>8.3716350399337447E-2</v>
      </c>
      <c r="AS33" s="8">
        <f t="shared" ca="1" si="12"/>
        <v>1.8426907120042801</v>
      </c>
      <c r="AT33" s="4">
        <f t="shared" ca="1" si="26"/>
        <v>2.4660715720126181E-2</v>
      </c>
    </row>
    <row r="34" spans="1:46" x14ac:dyDescent="0.2">
      <c r="A34" s="1">
        <f>A33+1</f>
        <v>44868</v>
      </c>
      <c r="B34" cm="1" vm="138">
        <f t="array" aca="1" ref="B34" ca="1">_xlfn.STOCKHISTORY(B$3,$A34,,0,0,2)</f>
        <v>0.43180000000000002</v>
      </c>
      <c r="C34" cm="1" vm="139">
        <f t="array" aca="1" ref="C34" ca="1">_xlfn.STOCKHISTORY(C$3,$A34,,0,0,2)</f>
        <v>20.059999999999999</v>
      </c>
      <c r="D34" cm="1" vm="140">
        <f t="array" aca="1" ref="D34" ca="1">_xlfn.STOCKHISTORY(D$3,$A34,,0,0,2)</f>
        <v>15.98</v>
      </c>
      <c r="E34" cm="1" vm="141">
        <f t="array" aca="1" ref="E34" ca="1">_xlfn.STOCKHISTORY(E$3,$A34,,0,0,2)</f>
        <v>255.02</v>
      </c>
      <c r="F34" cm="1" vm="142">
        <f t="array" aca="1" ref="F34" ca="1">_xlfn.STOCKHISTORY(F$3,$A34,,0,0,2)</f>
        <v>371.46499999999997</v>
      </c>
      <c r="H34">
        <f t="shared" si="20"/>
        <v>24509</v>
      </c>
      <c r="I34">
        <f t="shared" ca="1" si="21"/>
        <v>975</v>
      </c>
      <c r="J34">
        <f t="shared" ca="1" si="22"/>
        <v>-908</v>
      </c>
      <c r="K34">
        <f t="shared" ca="1" si="27"/>
        <v>80</v>
      </c>
      <c r="M34">
        <f t="shared" si="28"/>
        <v>16666.120000000003</v>
      </c>
      <c r="N34">
        <f t="shared" ca="1" si="29"/>
        <v>16662.75</v>
      </c>
      <c r="O34">
        <f t="shared" ca="1" si="30"/>
        <v>-16661.800000000003</v>
      </c>
      <c r="P34">
        <f t="shared" ca="1" si="31"/>
        <v>16501.600000000002</v>
      </c>
      <c r="Q34">
        <f t="shared" ca="1" si="32"/>
        <v>66831.33</v>
      </c>
      <c r="S34">
        <f t="shared" ca="1" si="0"/>
        <v>10582.986200000001</v>
      </c>
      <c r="T34">
        <f t="shared" ca="1" si="1"/>
        <v>19558.5</v>
      </c>
      <c r="U34">
        <f t="shared" ca="1" si="2"/>
        <v>-14509.84</v>
      </c>
      <c r="V34">
        <f t="shared" ca="1" si="3"/>
        <v>20401.600000000002</v>
      </c>
      <c r="W34">
        <f t="shared" ca="1" si="4"/>
        <v>66831.33</v>
      </c>
      <c r="X34">
        <f t="shared" ca="1" si="23"/>
        <v>102864.57620000001</v>
      </c>
      <c r="Y34" s="4">
        <f t="shared" ca="1" si="24"/>
        <v>8.5443635312132393E-4</v>
      </c>
      <c r="AA34">
        <f t="shared" ca="1" si="5"/>
        <v>-6083.1338000000014</v>
      </c>
      <c r="AB34">
        <f t="shared" ca="1" si="6"/>
        <v>2895.75</v>
      </c>
      <c r="AC34">
        <f t="shared" ca="1" si="7"/>
        <v>2151.9600000000028</v>
      </c>
      <c r="AD34">
        <f t="shared" ca="1" si="8"/>
        <v>3900</v>
      </c>
      <c r="AF34">
        <f t="shared" ca="1" si="14"/>
        <v>2864.5762000000013</v>
      </c>
      <c r="AG34" s="4">
        <f t="shared" ca="1" si="15"/>
        <v>1.028645762</v>
      </c>
      <c r="AI34">
        <f t="shared" ca="1" si="9"/>
        <v>98641.722874289655</v>
      </c>
      <c r="AJ34">
        <f t="shared" ca="1" si="16"/>
        <v>-1358.277125710345</v>
      </c>
      <c r="AK34" s="4">
        <f t="shared" ca="1" si="33"/>
        <v>-1.3582771257103499E-2</v>
      </c>
      <c r="AL34" s="4">
        <f t="shared" ca="1" si="25"/>
        <v>-3.239124772076063E-2</v>
      </c>
      <c r="AN34" s="6">
        <f t="shared" ca="1" si="18"/>
        <v>-1.3582771257103499E-2</v>
      </c>
      <c r="AO34" s="4">
        <f t="shared" ca="1" si="10"/>
        <v>2.8645762000000019E-2</v>
      </c>
      <c r="AQ34">
        <f t="shared" ca="1" si="11"/>
        <v>36033.246200000001</v>
      </c>
      <c r="AR34" s="4">
        <f t="shared" ca="1" si="19"/>
        <v>8.6363915104223477E-2</v>
      </c>
      <c r="AS34" s="8">
        <f t="shared" ca="1" si="12"/>
        <v>1.8053584692017006</v>
      </c>
      <c r="AT34" s="4">
        <f t="shared" ca="1" si="26"/>
        <v>2.4430421335899233E-3</v>
      </c>
    </row>
    <row r="35" spans="1:46" x14ac:dyDescent="0.2">
      <c r="A35" s="1">
        <f>A34+1</f>
        <v>44869</v>
      </c>
      <c r="B35" cm="1" vm="143">
        <f t="array" aca="1" ref="B35" ca="1">_xlfn.STOCKHISTORY(B$3,$A35,,0,0,2)</f>
        <v>0.45</v>
      </c>
      <c r="C35" cm="1" vm="144">
        <f t="array" aca="1" ref="C35" ca="1">_xlfn.STOCKHISTORY(C$3,$A35,,0,0,2)</f>
        <v>20.89</v>
      </c>
      <c r="D35" cm="1" vm="145">
        <f t="array" aca="1" ref="D35" ca="1">_xlfn.STOCKHISTORY(D$3,$A35,,0,0,2)</f>
        <v>16.600000000000001</v>
      </c>
      <c r="E35" cm="1" vm="146">
        <f t="array" aca="1" ref="E35" ca="1">_xlfn.STOCKHISTORY(E$3,$A35,,0,0,2)</f>
        <v>264.29000000000002</v>
      </c>
      <c r="F35" cm="1" vm="147">
        <f t="array" aca="1" ref="F35" ca="1">_xlfn.STOCKHISTORY(F$3,$A35,,0,0,2)</f>
        <v>377</v>
      </c>
      <c r="H35">
        <f t="shared" si="20"/>
        <v>24509</v>
      </c>
      <c r="I35">
        <f t="shared" ca="1" si="21"/>
        <v>975</v>
      </c>
      <c r="J35">
        <f t="shared" ca="1" si="22"/>
        <v>-908</v>
      </c>
      <c r="K35">
        <f t="shared" ca="1" si="27"/>
        <v>80</v>
      </c>
      <c r="M35">
        <f t="shared" si="28"/>
        <v>16666.120000000003</v>
      </c>
      <c r="N35">
        <f t="shared" ca="1" si="29"/>
        <v>16662.75</v>
      </c>
      <c r="O35">
        <f t="shared" ca="1" si="30"/>
        <v>-16661.800000000003</v>
      </c>
      <c r="P35">
        <f t="shared" ca="1" si="31"/>
        <v>16501.600000000002</v>
      </c>
      <c r="Q35">
        <f t="shared" ca="1" si="32"/>
        <v>66831.33</v>
      </c>
      <c r="S35">
        <f t="shared" ca="1" si="0"/>
        <v>11029.050000000001</v>
      </c>
      <c r="T35">
        <f t="shared" ca="1" si="1"/>
        <v>20367.75</v>
      </c>
      <c r="U35">
        <f t="shared" ca="1" si="2"/>
        <v>-15072.800000000001</v>
      </c>
      <c r="V35">
        <f t="shared" ca="1" si="3"/>
        <v>21143.200000000001</v>
      </c>
      <c r="W35">
        <f t="shared" ca="1" si="4"/>
        <v>66831.33</v>
      </c>
      <c r="X35">
        <f t="shared" ca="1" si="23"/>
        <v>104298.53</v>
      </c>
      <c r="Y35" s="4">
        <f t="shared" ca="1" si="24"/>
        <v>1.3940210060380265E-2</v>
      </c>
      <c r="AA35">
        <f t="shared" ca="1" si="5"/>
        <v>-5637.0700000000015</v>
      </c>
      <c r="AB35">
        <f t="shared" ca="1" si="6"/>
        <v>3705</v>
      </c>
      <c r="AC35">
        <f t="shared" ca="1" si="7"/>
        <v>1589.0000000000018</v>
      </c>
      <c r="AD35">
        <f t="shared" ca="1" si="8"/>
        <v>4641.5999999999985</v>
      </c>
      <c r="AF35">
        <f t="shared" ca="1" si="14"/>
        <v>4298.5299999999988</v>
      </c>
      <c r="AG35" s="4">
        <f t="shared" ca="1" si="15"/>
        <v>1.0429853</v>
      </c>
      <c r="AI35">
        <f t="shared" ca="1" si="9"/>
        <v>100111.53008656859</v>
      </c>
      <c r="AJ35">
        <f t="shared" ca="1" si="16"/>
        <v>111.53008656858583</v>
      </c>
      <c r="AK35" s="4">
        <f t="shared" ca="1" si="33"/>
        <v>1.1153008656858976E-3</v>
      </c>
      <c r="AL35" s="4">
        <f t="shared" ca="1" si="25"/>
        <v>1.4900461685488642E-2</v>
      </c>
      <c r="AN35" s="6">
        <f t="shared" ca="1" si="18"/>
        <v>1.1153008656858976E-3</v>
      </c>
      <c r="AO35" s="4">
        <f t="shared" ca="1" si="10"/>
        <v>4.2985300000000004E-2</v>
      </c>
      <c r="AQ35">
        <f t="shared" ca="1" si="11"/>
        <v>37467.200000000004</v>
      </c>
      <c r="AR35" s="4">
        <f t="shared" ca="1" si="19"/>
        <v>0.1295960917335548</v>
      </c>
      <c r="AS35" s="8">
        <f t="shared" ca="1" si="12"/>
        <v>1.8045864115813297</v>
      </c>
      <c r="AT35" s="4">
        <f t="shared" ca="1" si="26"/>
        <v>3.9795298820454406E-2</v>
      </c>
    </row>
    <row r="36" spans="1:46" x14ac:dyDescent="0.2">
      <c r="A36" s="1">
        <f>A35+3</f>
        <v>44872</v>
      </c>
      <c r="B36" cm="1" vm="148">
        <f t="array" aca="1" ref="B36" ca="1">_xlfn.STOCKHISTORY(B$3,$A36,,0,0,2)</f>
        <v>0.43099999999999999</v>
      </c>
      <c r="C36" cm="1" vm="149">
        <f t="array" aca="1" ref="C36" ca="1">_xlfn.STOCKHISTORY(C$3,$A36,,0,0,2)</f>
        <v>20.66</v>
      </c>
      <c r="D36" cm="1" vm="150">
        <f t="array" aca="1" ref="D36" ca="1">_xlfn.STOCKHISTORY(D$3,$A36,,0,0,2)</f>
        <v>16.07</v>
      </c>
      <c r="E36" cm="1" vm="151">
        <f t="array" aca="1" ref="E36" ca="1">_xlfn.STOCKHISTORY(E$3,$A36,,0,0,2)</f>
        <v>263.11</v>
      </c>
      <c r="F36" cm="1" vm="152">
        <f t="array" aca="1" ref="F36" ca="1">_xlfn.STOCKHISTORY(F$3,$A36,,0,0,2)</f>
        <v>377.71</v>
      </c>
      <c r="H36">
        <f t="shared" si="20"/>
        <v>24509</v>
      </c>
      <c r="I36">
        <f t="shared" ca="1" si="21"/>
        <v>975</v>
      </c>
      <c r="J36">
        <f t="shared" ca="1" si="22"/>
        <v>-908</v>
      </c>
      <c r="K36">
        <f t="shared" ca="1" si="27"/>
        <v>80</v>
      </c>
      <c r="M36">
        <f t="shared" si="28"/>
        <v>16666.120000000003</v>
      </c>
      <c r="N36">
        <f t="shared" ca="1" si="29"/>
        <v>16662.75</v>
      </c>
      <c r="O36">
        <f t="shared" ca="1" si="30"/>
        <v>-16661.800000000003</v>
      </c>
      <c r="P36">
        <f t="shared" ca="1" si="31"/>
        <v>16501.600000000002</v>
      </c>
      <c r="Q36">
        <f t="shared" ca="1" si="32"/>
        <v>66831.33</v>
      </c>
      <c r="S36">
        <f t="shared" ca="1" si="0"/>
        <v>10563.378999999999</v>
      </c>
      <c r="T36">
        <f t="shared" ca="1" si="1"/>
        <v>20143.5</v>
      </c>
      <c r="U36">
        <f t="shared" ca="1" si="2"/>
        <v>-14591.56</v>
      </c>
      <c r="V36">
        <f t="shared" ca="1" si="3"/>
        <v>21048.800000000003</v>
      </c>
      <c r="W36">
        <f t="shared" ca="1" si="4"/>
        <v>66831.33</v>
      </c>
      <c r="X36">
        <f t="shared" ca="1" si="23"/>
        <v>103995.44900000001</v>
      </c>
      <c r="Y36" s="4">
        <f t="shared" ca="1" si="24"/>
        <v>-2.9058990572541354E-3</v>
      </c>
      <c r="AA36">
        <f t="shared" ca="1" si="5"/>
        <v>-6102.7410000000036</v>
      </c>
      <c r="AB36">
        <f t="shared" ca="1" si="6"/>
        <v>3480.75</v>
      </c>
      <c r="AC36">
        <f t="shared" ca="1" si="7"/>
        <v>2070.2400000000034</v>
      </c>
      <c r="AD36">
        <f t="shared" ca="1" si="8"/>
        <v>4547.2000000000007</v>
      </c>
      <c r="AF36">
        <f t="shared" ca="1" si="14"/>
        <v>3995.4490000000005</v>
      </c>
      <c r="AG36" s="4">
        <f t="shared" ca="1" si="15"/>
        <v>1.0399544900000002</v>
      </c>
      <c r="AI36">
        <f t="shared" ref="AI36:AI59" ca="1" si="34">F36/$F$4*100000</f>
        <v>100300.06904243454</v>
      </c>
      <c r="AJ36">
        <f t="shared" ca="1" si="16"/>
        <v>300.06904243453755</v>
      </c>
      <c r="AK36" s="4">
        <f t="shared" ca="1" si="33"/>
        <v>3.0006904243453647E-3</v>
      </c>
      <c r="AL36" s="4">
        <f t="shared" ca="1" si="25"/>
        <v>1.883289124668508E-3</v>
      </c>
      <c r="AN36" s="6">
        <f t="shared" ca="1" si="18"/>
        <v>3.0006904243453647E-3</v>
      </c>
      <c r="AO36" s="4">
        <f t="shared" ref="AO36:AO59" ca="1" si="35">AG36-1</f>
        <v>3.9954490000000176E-2</v>
      </c>
      <c r="AQ36">
        <f t="shared" ref="AQ36:AQ59" ca="1" si="36">SUM(S36:V36)</f>
        <v>37164.119000000006</v>
      </c>
      <c r="AR36" s="4">
        <f t="shared" ca="1" si="19"/>
        <v>0.12045852305805482</v>
      </c>
      <c r="AS36" s="8">
        <f t="shared" ref="AS36:AS59" ca="1" si="37">SUM(S36,T36,-U36,V36)/SUM(S36:V36)</f>
        <v>1.7852498804021155</v>
      </c>
      <c r="AT36" s="4">
        <f t="shared" ca="1" si="26"/>
        <v>-8.0892353845496423E-3</v>
      </c>
    </row>
    <row r="37" spans="1:46" x14ac:dyDescent="0.2">
      <c r="A37" s="1">
        <f>A36+1</f>
        <v>44873</v>
      </c>
      <c r="B37" cm="1" vm="153">
        <f t="array" aca="1" ref="B37" ca="1">_xlfn.STOCKHISTORY(B$3,$A37,,0,0,2)</f>
        <v>0.42580000000000001</v>
      </c>
      <c r="C37" cm="1" vm="154">
        <f t="array" aca="1" ref="C37" ca="1">_xlfn.STOCKHISTORY(C$3,$A37,,0,0,2)</f>
        <v>18.34</v>
      </c>
      <c r="D37" cm="1" vm="155">
        <f t="array" aca="1" ref="D37" ca="1">_xlfn.STOCKHISTORY(D$3,$A37,,0,0,2)</f>
        <v>16.059999999999999</v>
      </c>
      <c r="E37" cm="1" vm="156">
        <f t="array" aca="1" ref="E37" ca="1">_xlfn.STOCKHISTORY(E$3,$A37,,0,0,2)</f>
        <v>265.08999999999997</v>
      </c>
      <c r="F37" cm="1" vm="157">
        <f t="array" aca="1" ref="F37" ca="1">_xlfn.STOCKHISTORY(F$3,$A37,,0,0,2)</f>
        <v>381.11</v>
      </c>
      <c r="H37">
        <f t="shared" si="20"/>
        <v>24509</v>
      </c>
      <c r="I37">
        <f t="shared" ca="1" si="21"/>
        <v>975</v>
      </c>
      <c r="J37">
        <f t="shared" ca="1" si="22"/>
        <v>-908</v>
      </c>
      <c r="K37">
        <f t="shared" ca="1" si="27"/>
        <v>80</v>
      </c>
      <c r="M37">
        <f t="shared" si="28"/>
        <v>16666.120000000003</v>
      </c>
      <c r="N37">
        <f t="shared" ca="1" si="29"/>
        <v>16662.75</v>
      </c>
      <c r="O37">
        <f t="shared" ca="1" si="30"/>
        <v>-16661.800000000003</v>
      </c>
      <c r="P37">
        <f t="shared" ca="1" si="31"/>
        <v>16501.600000000002</v>
      </c>
      <c r="Q37">
        <f t="shared" ca="1" si="32"/>
        <v>66831.33</v>
      </c>
      <c r="S37">
        <f t="shared" ca="1" si="0"/>
        <v>10435.932200000001</v>
      </c>
      <c r="T37">
        <f t="shared" ca="1" si="1"/>
        <v>17881.5</v>
      </c>
      <c r="U37">
        <f t="shared" ca="1" si="2"/>
        <v>-14582.48</v>
      </c>
      <c r="V37">
        <f t="shared" ca="1" si="3"/>
        <v>21207.199999999997</v>
      </c>
      <c r="W37">
        <f t="shared" ca="1" si="4"/>
        <v>66831.33</v>
      </c>
      <c r="X37">
        <f t="shared" ca="1" si="23"/>
        <v>101773.4822</v>
      </c>
      <c r="Y37" s="4">
        <f t="shared" ca="1" si="24"/>
        <v>-2.1366000352573189E-2</v>
      </c>
      <c r="AA37">
        <f t="shared" ca="1" si="5"/>
        <v>-6230.1878000000015</v>
      </c>
      <c r="AB37">
        <f t="shared" ca="1" si="6"/>
        <v>1218.75</v>
      </c>
      <c r="AC37">
        <f t="shared" ca="1" si="7"/>
        <v>2079.3200000000033</v>
      </c>
      <c r="AD37">
        <f t="shared" ca="1" si="8"/>
        <v>4705.5999999999949</v>
      </c>
      <c r="AF37">
        <f t="shared" ca="1" si="14"/>
        <v>1773.4821999999967</v>
      </c>
      <c r="AG37" s="4">
        <f t="shared" ca="1" si="15"/>
        <v>1.017734822</v>
      </c>
      <c r="AI37">
        <f t="shared" ca="1" si="34"/>
        <v>101202.93164798981</v>
      </c>
      <c r="AJ37">
        <f t="shared" ca="1" si="16"/>
        <v>1202.9316479898116</v>
      </c>
      <c r="AK37" s="4">
        <f t="shared" ca="1" si="33"/>
        <v>1.2029316479898133E-2</v>
      </c>
      <c r="AL37" s="4">
        <f t="shared" ca="1" si="25"/>
        <v>9.0016149956317904E-3</v>
      </c>
      <c r="AN37" s="6">
        <f t="shared" ca="1" si="18"/>
        <v>1.2029316479898133E-2</v>
      </c>
      <c r="AO37" s="4">
        <f t="shared" ca="1" si="35"/>
        <v>1.7734821999999983E-2</v>
      </c>
      <c r="AQ37">
        <f t="shared" ca="1" si="36"/>
        <v>34942.152199999997</v>
      </c>
      <c r="AR37" s="4">
        <f t="shared" ca="1" si="19"/>
        <v>5.3468595514984507E-2</v>
      </c>
      <c r="AS37" s="8">
        <f t="shared" ca="1" si="37"/>
        <v>1.8346640994826875</v>
      </c>
      <c r="AT37" s="4">
        <f t="shared" ca="1" si="26"/>
        <v>-5.9787958379963424E-2</v>
      </c>
    </row>
    <row r="38" spans="1:46" x14ac:dyDescent="0.2">
      <c r="A38" s="1">
        <f>A37+1</f>
        <v>44874</v>
      </c>
      <c r="B38" cm="1" vm="158">
        <f t="array" aca="1" ref="B38" ca="1">_xlfn.STOCKHISTORY(B$3,$A38,,0,0,2)</f>
        <v>0.42499999999999999</v>
      </c>
      <c r="C38" cm="1" vm="159">
        <f t="array" aca="1" ref="C38" ca="1">_xlfn.STOCKHISTORY(C$3,$A38,,0,0,2)</f>
        <v>19.649999999999999</v>
      </c>
      <c r="D38" cm="1" vm="160">
        <f t="array" aca="1" ref="D38" ca="1">_xlfn.STOCKHISTORY(D$3,$A38,,0,0,2)</f>
        <v>15.8</v>
      </c>
      <c r="E38" cm="1" vm="161">
        <f t="array" aca="1" ref="E38" ca="1">_xlfn.STOCKHISTORY(E$3,$A38,,0,0,2)</f>
        <v>262.58999999999997</v>
      </c>
      <c r="F38" cm="1" vm="162">
        <f t="array" aca="1" ref="F38" ca="1">_xlfn.STOCKHISTORY(F$3,$A38,,0,0,2)</f>
        <v>379.93</v>
      </c>
      <c r="H38">
        <f t="shared" si="20"/>
        <v>24509</v>
      </c>
      <c r="I38">
        <f t="shared" ca="1" si="21"/>
        <v>975</v>
      </c>
      <c r="J38">
        <f t="shared" ca="1" si="22"/>
        <v>-908</v>
      </c>
      <c r="K38">
        <f t="shared" ca="1" si="27"/>
        <v>80</v>
      </c>
      <c r="M38">
        <f t="shared" si="28"/>
        <v>16666.120000000003</v>
      </c>
      <c r="N38">
        <f t="shared" ca="1" si="29"/>
        <v>16662.75</v>
      </c>
      <c r="O38">
        <f t="shared" ca="1" si="30"/>
        <v>-16661.800000000003</v>
      </c>
      <c r="P38">
        <f t="shared" ca="1" si="31"/>
        <v>16501.600000000002</v>
      </c>
      <c r="Q38">
        <f t="shared" ca="1" si="32"/>
        <v>66831.33</v>
      </c>
      <c r="S38">
        <f t="shared" ca="1" si="0"/>
        <v>10416.324999999999</v>
      </c>
      <c r="T38">
        <f t="shared" ca="1" si="1"/>
        <v>19158.75</v>
      </c>
      <c r="U38">
        <f t="shared" ca="1" si="2"/>
        <v>-14346.400000000001</v>
      </c>
      <c r="V38">
        <f t="shared" ca="1" si="3"/>
        <v>21007.199999999997</v>
      </c>
      <c r="W38">
        <f t="shared" ca="1" si="4"/>
        <v>66831.33</v>
      </c>
      <c r="X38">
        <f t="shared" ca="1" si="23"/>
        <v>103067.20499999999</v>
      </c>
      <c r="Y38" s="4">
        <f t="shared" ca="1" si="24"/>
        <v>1.2711786725127849E-2</v>
      </c>
      <c r="AA38">
        <f t="shared" ca="1" si="5"/>
        <v>-6249.7950000000037</v>
      </c>
      <c r="AB38">
        <f t="shared" ca="1" si="6"/>
        <v>2496</v>
      </c>
      <c r="AC38">
        <f t="shared" ca="1" si="7"/>
        <v>2315.4000000000015</v>
      </c>
      <c r="AD38">
        <f t="shared" ca="1" si="8"/>
        <v>4505.5999999999949</v>
      </c>
      <c r="AF38">
        <f t="shared" ca="1" si="14"/>
        <v>3067.2049999999927</v>
      </c>
      <c r="AG38" s="4">
        <f t="shared" ca="1" si="15"/>
        <v>1.03067205</v>
      </c>
      <c r="AI38">
        <f t="shared" ca="1" si="34"/>
        <v>100889.5852142971</v>
      </c>
      <c r="AJ38">
        <f t="shared" ca="1" si="16"/>
        <v>889.58521429709799</v>
      </c>
      <c r="AK38" s="4">
        <f t="shared" ca="1" si="33"/>
        <v>8.8958521429709503E-3</v>
      </c>
      <c r="AL38" s="4">
        <f t="shared" ca="1" si="25"/>
        <v>-3.0962189394139195E-3</v>
      </c>
      <c r="AN38" s="6">
        <f t="shared" ca="1" si="18"/>
        <v>8.8958521429709503E-3</v>
      </c>
      <c r="AO38" s="4">
        <f t="shared" ca="1" si="35"/>
        <v>3.0672049999999951E-2</v>
      </c>
      <c r="AQ38">
        <f t="shared" ca="1" si="36"/>
        <v>36235.874999999993</v>
      </c>
      <c r="AR38" s="4">
        <f t="shared" ca="1" si="19"/>
        <v>9.2472957161079838E-2</v>
      </c>
      <c r="AS38" s="8">
        <f t="shared" ca="1" si="37"/>
        <v>1.7918340594783486</v>
      </c>
      <c r="AT38" s="4">
        <f t="shared" ca="1" si="26"/>
        <v>3.7024702788627684E-2</v>
      </c>
    </row>
    <row r="39" spans="1:46" x14ac:dyDescent="0.2">
      <c r="A39" s="1">
        <f>A38+1</f>
        <v>44875</v>
      </c>
      <c r="B39" cm="1" vm="163">
        <f t="array" aca="1" ref="B39" ca="1">_xlfn.STOCKHISTORY(B$3,$A39,,0,0,2)</f>
        <v>0.43009999999999998</v>
      </c>
      <c r="C39" cm="1" vm="139">
        <f t="array" aca="1" ref="C39" ca="1">_xlfn.STOCKHISTORY(C$3,$A39,,0,0,2)</f>
        <v>20.059999999999999</v>
      </c>
      <c r="D39" cm="1" vm="164">
        <f t="array" aca="1" ref="D39" ca="1">_xlfn.STOCKHISTORY(D$3,$A39,,0,0,2)</f>
        <v>16.010000000000002</v>
      </c>
      <c r="E39" cm="1" vm="165">
        <f t="array" aca="1" ref="E39" ca="1">_xlfn.STOCKHISTORY(E$3,$A39,,0,0,2)</f>
        <v>269.56</v>
      </c>
      <c r="F39" cm="1" vm="166">
        <f t="array" aca="1" ref="F39" ca="1">_xlfn.STOCKHISTORY(F$3,$A39,,0,0,2)</f>
        <v>388.05</v>
      </c>
      <c r="H39">
        <f t="shared" si="20"/>
        <v>24509</v>
      </c>
      <c r="I39">
        <f t="shared" ca="1" si="21"/>
        <v>975</v>
      </c>
      <c r="J39">
        <f t="shared" ca="1" si="22"/>
        <v>-908</v>
      </c>
      <c r="K39">
        <f t="shared" ca="1" si="27"/>
        <v>80</v>
      </c>
      <c r="M39">
        <f t="shared" si="28"/>
        <v>16666.120000000003</v>
      </c>
      <c r="N39">
        <f t="shared" ca="1" si="29"/>
        <v>16662.75</v>
      </c>
      <c r="O39">
        <f t="shared" ca="1" si="30"/>
        <v>-16661.800000000003</v>
      </c>
      <c r="P39">
        <f t="shared" ca="1" si="31"/>
        <v>16501.600000000002</v>
      </c>
      <c r="Q39">
        <f t="shared" ca="1" si="32"/>
        <v>66831.33</v>
      </c>
      <c r="S39">
        <f t="shared" ca="1" si="0"/>
        <v>10541.320899999999</v>
      </c>
      <c r="T39">
        <f t="shared" ca="1" si="1"/>
        <v>19558.5</v>
      </c>
      <c r="U39">
        <f t="shared" ca="1" si="2"/>
        <v>-14537.080000000002</v>
      </c>
      <c r="V39">
        <f t="shared" ca="1" si="3"/>
        <v>21564.799999999999</v>
      </c>
      <c r="W39">
        <f t="shared" ca="1" si="4"/>
        <v>66831.33</v>
      </c>
      <c r="X39">
        <f t="shared" ca="1" si="23"/>
        <v>103958.87089999999</v>
      </c>
      <c r="Y39" s="4">
        <f t="shared" ca="1" si="24"/>
        <v>8.651305718438751E-3</v>
      </c>
      <c r="AA39">
        <f t="shared" ca="1" si="5"/>
        <v>-6124.7991000000038</v>
      </c>
      <c r="AB39">
        <f t="shared" ca="1" si="6"/>
        <v>2895.75</v>
      </c>
      <c r="AC39">
        <f t="shared" ca="1" si="7"/>
        <v>2124.7200000000012</v>
      </c>
      <c r="AD39">
        <f t="shared" ca="1" si="8"/>
        <v>5063.1999999999971</v>
      </c>
      <c r="AF39">
        <f t="shared" ca="1" si="14"/>
        <v>3958.8708999999944</v>
      </c>
      <c r="AG39" s="4">
        <f t="shared" ca="1" si="15"/>
        <v>1.039588709</v>
      </c>
      <c r="AI39">
        <f t="shared" ca="1" si="34"/>
        <v>103045.8335546232</v>
      </c>
      <c r="AJ39">
        <f t="shared" ca="1" si="16"/>
        <v>3045.8335546231974</v>
      </c>
      <c r="AK39" s="4">
        <f t="shared" ca="1" si="33"/>
        <v>3.0458335546232007E-2</v>
      </c>
      <c r="AL39" s="4">
        <f t="shared" ca="1" si="25"/>
        <v>2.1372358065959496E-2</v>
      </c>
      <c r="AN39" s="6">
        <f t="shared" ca="1" si="18"/>
        <v>3.0458335546232007E-2</v>
      </c>
      <c r="AO39" s="4">
        <f t="shared" ca="1" si="35"/>
        <v>3.9588709E-2</v>
      </c>
      <c r="AQ39">
        <f t="shared" ca="1" si="36"/>
        <v>37127.540899999993</v>
      </c>
      <c r="AR39" s="4">
        <f t="shared" ca="1" si="19"/>
        <v>0.11935573238239572</v>
      </c>
      <c r="AS39" s="8">
        <f t="shared" ca="1" si="37"/>
        <v>1.7830887609364943</v>
      </c>
      <c r="AT39" s="4">
        <f t="shared" ca="1" si="26"/>
        <v>2.460726834939142E-2</v>
      </c>
    </row>
    <row r="40" spans="1:46" x14ac:dyDescent="0.2">
      <c r="A40" s="1">
        <f>A39+1</f>
        <v>44876</v>
      </c>
      <c r="B40" cm="1" vm="167">
        <f t="array" aca="1" ref="B40" ca="1">_xlfn.STOCKHISTORY(B$3,$A40,,0,0,2)</f>
        <v>0.45860000000000001</v>
      </c>
      <c r="C40" cm="1" vm="168">
        <f t="array" aca="1" ref="C40" ca="1">_xlfn.STOCKHISTORY(C$3,$A40,,0,0,2)</f>
        <v>21.46</v>
      </c>
      <c r="D40" cm="1" vm="169">
        <f t="array" aca="1" ref="D40" ca="1">_xlfn.STOCKHISTORY(D$3,$A40,,0,0,2)</f>
        <v>16.16</v>
      </c>
      <c r="E40" cm="1" vm="170">
        <f t="array" aca="1" ref="E40" ca="1">_xlfn.STOCKHISTORY(E$3,$A40,,0,0,2)</f>
        <v>264.02999999999997</v>
      </c>
      <c r="F40" cm="1" vm="171">
        <f t="array" aca="1" ref="F40" ca="1">_xlfn.STOCKHISTORY(F$3,$A40,,0,0,2)</f>
        <v>395.59</v>
      </c>
      <c r="H40">
        <f t="shared" si="20"/>
        <v>24509</v>
      </c>
      <c r="I40">
        <f t="shared" ca="1" si="21"/>
        <v>975</v>
      </c>
      <c r="J40">
        <f t="shared" ca="1" si="22"/>
        <v>-908</v>
      </c>
      <c r="K40">
        <f t="shared" ca="1" si="27"/>
        <v>80</v>
      </c>
      <c r="M40">
        <f t="shared" si="28"/>
        <v>16666.120000000003</v>
      </c>
      <c r="N40">
        <f t="shared" ca="1" si="29"/>
        <v>16662.75</v>
      </c>
      <c r="O40">
        <f t="shared" ca="1" si="30"/>
        <v>-16661.800000000003</v>
      </c>
      <c r="P40">
        <f t="shared" ca="1" si="31"/>
        <v>16501.600000000002</v>
      </c>
      <c r="Q40">
        <f t="shared" ca="1" si="32"/>
        <v>66831.33</v>
      </c>
      <c r="S40">
        <f t="shared" ca="1" si="0"/>
        <v>11239.8274</v>
      </c>
      <c r="T40">
        <f t="shared" ca="1" si="1"/>
        <v>20923.5</v>
      </c>
      <c r="U40">
        <f t="shared" ca="1" si="2"/>
        <v>-14673.28</v>
      </c>
      <c r="V40">
        <f t="shared" ca="1" si="3"/>
        <v>21122.399999999998</v>
      </c>
      <c r="W40">
        <f t="shared" ca="1" si="4"/>
        <v>66831.33</v>
      </c>
      <c r="X40">
        <f t="shared" ca="1" si="23"/>
        <v>105443.77740000001</v>
      </c>
      <c r="Y40" s="4">
        <f t="shared" ca="1" si="24"/>
        <v>1.4283595879262423E-2</v>
      </c>
      <c r="AA40">
        <f t="shared" ca="1" si="5"/>
        <v>-5426.2926000000025</v>
      </c>
      <c r="AB40">
        <f t="shared" ca="1" si="6"/>
        <v>4260.75</v>
      </c>
      <c r="AC40">
        <f t="shared" ca="1" si="7"/>
        <v>1988.5200000000023</v>
      </c>
      <c r="AD40">
        <f t="shared" ca="1" si="8"/>
        <v>4620.7999999999956</v>
      </c>
      <c r="AF40">
        <f t="shared" ca="1" si="14"/>
        <v>5443.7773999999954</v>
      </c>
      <c r="AG40" s="4">
        <f t="shared" ca="1" si="15"/>
        <v>1.0544377740000002</v>
      </c>
      <c r="AI40">
        <f t="shared" ca="1" si="34"/>
        <v>105048.06415635455</v>
      </c>
      <c r="AJ40">
        <f t="shared" ca="1" si="16"/>
        <v>5048.0641563545505</v>
      </c>
      <c r="AK40" s="4">
        <f t="shared" ca="1" si="33"/>
        <v>5.0480641563545481E-2</v>
      </c>
      <c r="AL40" s="4">
        <f t="shared" ca="1" si="25"/>
        <v>1.9430485762143901E-2</v>
      </c>
      <c r="AN40" s="6">
        <f t="shared" ca="1" si="18"/>
        <v>5.0480641563545481E-2</v>
      </c>
      <c r="AO40" s="4">
        <f t="shared" ca="1" si="35"/>
        <v>5.4437774000000161E-2</v>
      </c>
      <c r="AQ40">
        <f t="shared" ca="1" si="36"/>
        <v>38612.447400000005</v>
      </c>
      <c r="AR40" s="4">
        <f t="shared" ca="1" si="19"/>
        <v>0.16412407853555799</v>
      </c>
      <c r="AS40" s="8">
        <f t="shared" ca="1" si="37"/>
        <v>1.7600284876011252</v>
      </c>
      <c r="AT40" s="4">
        <f t="shared" ca="1" si="26"/>
        <v>3.999474417116633E-2</v>
      </c>
    </row>
    <row r="41" spans="1:46" x14ac:dyDescent="0.2">
      <c r="A41" s="1">
        <f>A40+3</f>
        <v>44879</v>
      </c>
      <c r="B41" cm="1" vm="133">
        <f t="array" aca="1" ref="B41" ca="1">_xlfn.STOCKHISTORY(B$3,$A41,,0,0,2)</f>
        <v>0.48</v>
      </c>
      <c r="C41" cm="1" vm="172">
        <f t="array" aca="1" ref="C41" ca="1">_xlfn.STOCKHISTORY(C$3,$A41,,0,0,2)</f>
        <v>22.2</v>
      </c>
      <c r="D41" cm="1" vm="173">
        <f t="array" aca="1" ref="D41" ca="1">_xlfn.STOCKHISTORY(D$3,$A41,,0,0,2)</f>
        <v>16.440000000000001</v>
      </c>
      <c r="E41" cm="1" vm="174">
        <f t="array" aca="1" ref="E41" ca="1">_xlfn.STOCKHISTORY(E$3,$A41,,0,0,2)</f>
        <v>257.38</v>
      </c>
      <c r="F41" cm="1" vm="175">
        <f t="array" aca="1" ref="F41" ca="1">_xlfn.STOCKHISTORY(F$3,$A41,,0,0,2)</f>
        <v>396.66</v>
      </c>
      <c r="H41">
        <f t="shared" si="20"/>
        <v>24509</v>
      </c>
      <c r="I41">
        <f t="shared" ca="1" si="21"/>
        <v>975</v>
      </c>
      <c r="J41">
        <f t="shared" ca="1" si="22"/>
        <v>-908</v>
      </c>
      <c r="K41">
        <f t="shared" ca="1" si="27"/>
        <v>80</v>
      </c>
      <c r="M41">
        <f t="shared" si="28"/>
        <v>16666.120000000003</v>
      </c>
      <c r="N41">
        <f t="shared" ca="1" si="29"/>
        <v>16662.75</v>
      </c>
      <c r="O41">
        <f t="shared" ca="1" si="30"/>
        <v>-16661.800000000003</v>
      </c>
      <c r="P41">
        <f t="shared" ca="1" si="31"/>
        <v>16501.600000000002</v>
      </c>
      <c r="Q41">
        <f t="shared" ca="1" si="32"/>
        <v>66831.33</v>
      </c>
      <c r="S41">
        <f t="shared" ca="1" si="0"/>
        <v>11764.32</v>
      </c>
      <c r="T41">
        <f t="shared" ca="1" si="1"/>
        <v>21645</v>
      </c>
      <c r="U41">
        <f t="shared" ca="1" si="2"/>
        <v>-14927.52</v>
      </c>
      <c r="V41">
        <f t="shared" ca="1" si="3"/>
        <v>20590.400000000001</v>
      </c>
      <c r="W41">
        <f t="shared" ca="1" si="4"/>
        <v>66831.33</v>
      </c>
      <c r="X41">
        <f t="shared" ca="1" si="23"/>
        <v>105903.53</v>
      </c>
      <c r="Y41" s="4">
        <f t="shared" ca="1" si="24"/>
        <v>4.3601681515630375E-3</v>
      </c>
      <c r="AA41">
        <f t="shared" ca="1" si="5"/>
        <v>-4901.8000000000029</v>
      </c>
      <c r="AB41">
        <f t="shared" ca="1" si="6"/>
        <v>4982.25</v>
      </c>
      <c r="AC41">
        <f t="shared" ca="1" si="7"/>
        <v>1734.2800000000025</v>
      </c>
      <c r="AD41">
        <f t="shared" ca="1" si="8"/>
        <v>4088.7999999999993</v>
      </c>
      <c r="AF41">
        <f t="shared" ca="1" si="14"/>
        <v>5903.5299999999988</v>
      </c>
      <c r="AG41" s="4">
        <f t="shared" ca="1" si="15"/>
        <v>1.0590352999999999</v>
      </c>
      <c r="AI41">
        <f t="shared" ca="1" si="34"/>
        <v>105332.20032927932</v>
      </c>
      <c r="AJ41">
        <f t="shared" ca="1" si="16"/>
        <v>5332.2003292793233</v>
      </c>
      <c r="AK41" s="4">
        <f t="shared" ca="1" si="33"/>
        <v>5.3322003292793241E-2</v>
      </c>
      <c r="AL41" s="4">
        <f t="shared" ca="1" si="25"/>
        <v>2.704820647640549E-3</v>
      </c>
      <c r="AN41" s="6">
        <f t="shared" ca="1" si="18"/>
        <v>5.3322003292793241E-2</v>
      </c>
      <c r="AO41" s="4">
        <f t="shared" ca="1" si="35"/>
        <v>5.9035299999999902E-2</v>
      </c>
      <c r="AQ41">
        <f t="shared" ca="1" si="36"/>
        <v>39072.199999999997</v>
      </c>
      <c r="AR41" s="4">
        <f t="shared" ca="1" si="19"/>
        <v>0.17798512873745009</v>
      </c>
      <c r="AS41" s="8">
        <f t="shared" ca="1" si="37"/>
        <v>1.7640992828660786</v>
      </c>
      <c r="AT41" s="4">
        <f t="shared" ca="1" si="26"/>
        <v>1.1906849499521588E-2</v>
      </c>
    </row>
    <row r="42" spans="1:46" x14ac:dyDescent="0.2">
      <c r="A42" s="1">
        <f>A41+1</f>
        <v>44880</v>
      </c>
      <c r="B42" cm="1" vm="176">
        <f t="array" aca="1" ref="B42" ca="1">_xlfn.STOCKHISTORY(B$3,$A42,,0,0,2)</f>
        <v>0.49</v>
      </c>
      <c r="C42" cm="1" vm="177">
        <f t="array" aca="1" ref="C42" ca="1">_xlfn.STOCKHISTORY(C$3,$A42,,0,0,2)</f>
        <v>21.84</v>
      </c>
      <c r="D42" cm="1" vm="178">
        <f t="array" aca="1" ref="D42" ca="1">_xlfn.STOCKHISTORY(D$3,$A42,,0,0,2)</f>
        <v>16.73</v>
      </c>
      <c r="E42" cm="1" vm="179">
        <f t="array" aca="1" ref="E42" ca="1">_xlfn.STOCKHISTORY(E$3,$A42,,0,0,2)</f>
        <v>256.8</v>
      </c>
      <c r="F42" cm="1" vm="180">
        <f t="array" aca="1" ref="F42" ca="1">_xlfn.STOCKHISTORY(F$3,$A42,,0,0,2)</f>
        <v>401.15</v>
      </c>
      <c r="H42">
        <f t="shared" si="20"/>
        <v>24509</v>
      </c>
      <c r="I42">
        <f t="shared" ca="1" si="21"/>
        <v>975</v>
      </c>
      <c r="J42">
        <f t="shared" ca="1" si="22"/>
        <v>-908</v>
      </c>
      <c r="K42">
        <f t="shared" ca="1" si="27"/>
        <v>80</v>
      </c>
      <c r="M42">
        <f t="shared" si="28"/>
        <v>16666.120000000003</v>
      </c>
      <c r="N42">
        <f t="shared" ca="1" si="29"/>
        <v>16662.75</v>
      </c>
      <c r="O42">
        <f t="shared" ca="1" si="30"/>
        <v>-16661.800000000003</v>
      </c>
      <c r="P42">
        <f t="shared" ca="1" si="31"/>
        <v>16501.600000000002</v>
      </c>
      <c r="Q42">
        <f t="shared" ca="1" si="32"/>
        <v>66831.33</v>
      </c>
      <c r="S42">
        <f t="shared" ca="1" si="0"/>
        <v>12009.41</v>
      </c>
      <c r="T42">
        <f t="shared" ca="1" si="1"/>
        <v>21294</v>
      </c>
      <c r="U42">
        <f t="shared" ca="1" si="2"/>
        <v>-15190.84</v>
      </c>
      <c r="V42">
        <f t="shared" ca="1" si="3"/>
        <v>20544</v>
      </c>
      <c r="W42">
        <f t="shared" ca="1" si="4"/>
        <v>66831.33</v>
      </c>
      <c r="X42">
        <f t="shared" ca="1" si="23"/>
        <v>105487.90000000001</v>
      </c>
      <c r="Y42" s="4">
        <f t="shared" ca="1" si="24"/>
        <v>-3.9246095007408055E-3</v>
      </c>
      <c r="AA42">
        <f t="shared" ca="1" si="5"/>
        <v>-4656.7100000000028</v>
      </c>
      <c r="AB42">
        <f t="shared" ca="1" si="6"/>
        <v>4631.25</v>
      </c>
      <c r="AC42">
        <f t="shared" ca="1" si="7"/>
        <v>1470.9600000000028</v>
      </c>
      <c r="AD42">
        <f t="shared" ca="1" si="8"/>
        <v>4042.3999999999978</v>
      </c>
      <c r="AF42">
        <f t="shared" ca="1" si="14"/>
        <v>5487.8999999999978</v>
      </c>
      <c r="AG42" s="4">
        <f t="shared" ca="1" si="15"/>
        <v>1.0548790000000001</v>
      </c>
      <c r="AI42">
        <f t="shared" ca="1" si="34"/>
        <v>106524.51006426258</v>
      </c>
      <c r="AJ42">
        <f t="shared" ca="1" si="16"/>
        <v>6524.5100642625766</v>
      </c>
      <c r="AK42" s="4">
        <f t="shared" ca="1" si="33"/>
        <v>6.5245100642625786E-2</v>
      </c>
      <c r="AL42" s="4">
        <f t="shared" ca="1" si="25"/>
        <v>1.1319517975091786E-2</v>
      </c>
      <c r="AN42" s="6">
        <f t="shared" ca="1" si="18"/>
        <v>6.5245100642625786E-2</v>
      </c>
      <c r="AO42" s="4">
        <f t="shared" ca="1" si="35"/>
        <v>5.4879000000000122E-2</v>
      </c>
      <c r="AQ42">
        <f t="shared" ca="1" si="36"/>
        <v>38656.570000000007</v>
      </c>
      <c r="AR42" s="4">
        <f t="shared" ca="1" si="19"/>
        <v>0.16545432783406788</v>
      </c>
      <c r="AS42" s="8">
        <f t="shared" ca="1" si="37"/>
        <v>1.7859383282065633</v>
      </c>
      <c r="AT42" s="4">
        <f t="shared" ca="1" si="26"/>
        <v>-1.0637486499352256E-2</v>
      </c>
    </row>
    <row r="43" spans="1:46" x14ac:dyDescent="0.2">
      <c r="A43" s="1">
        <f>A42+1</f>
        <v>44881</v>
      </c>
      <c r="B43" cm="1" vm="181">
        <f t="array" aca="1" ref="B43" ca="1">_xlfn.STOCKHISTORY(B$3,$A43,,0,0,2)</f>
        <v>0.50309999999999999</v>
      </c>
      <c r="C43" cm="1" vm="168">
        <f t="array" aca="1" ref="C43" ca="1">_xlfn.STOCKHISTORY(C$3,$A43,,0,0,2)</f>
        <v>21.46</v>
      </c>
      <c r="D43" cm="1" vm="182">
        <f t="array" aca="1" ref="D43" ca="1">_xlfn.STOCKHISTORY(D$3,$A43,,0,0,2)</f>
        <v>15.91</v>
      </c>
      <c r="E43" cm="1" vm="183">
        <f t="array" aca="1" ref="E43" ca="1">_xlfn.STOCKHISTORY(E$3,$A43,,0,0,2)</f>
        <v>259.89</v>
      </c>
      <c r="F43" cm="1" vm="184">
        <f t="array" aca="1" ref="F43" ca="1">_xlfn.STOCKHISTORY(F$3,$A43,,0,0,2)</f>
        <v>396.78</v>
      </c>
      <c r="H43">
        <f t="shared" si="20"/>
        <v>24509</v>
      </c>
      <c r="I43">
        <f t="shared" ca="1" si="21"/>
        <v>975</v>
      </c>
      <c r="J43">
        <f t="shared" ca="1" si="22"/>
        <v>-908</v>
      </c>
      <c r="K43">
        <f t="shared" ca="1" si="27"/>
        <v>80</v>
      </c>
      <c r="M43">
        <f t="shared" si="28"/>
        <v>16666.120000000003</v>
      </c>
      <c r="N43">
        <f t="shared" ca="1" si="29"/>
        <v>16662.75</v>
      </c>
      <c r="O43">
        <f t="shared" ca="1" si="30"/>
        <v>-16661.800000000003</v>
      </c>
      <c r="P43">
        <f t="shared" ca="1" si="31"/>
        <v>16501.600000000002</v>
      </c>
      <c r="Q43">
        <f t="shared" ca="1" si="32"/>
        <v>66831.33</v>
      </c>
      <c r="S43">
        <f t="shared" ca="1" si="0"/>
        <v>12330.4779</v>
      </c>
      <c r="T43">
        <f t="shared" ca="1" si="1"/>
        <v>20923.5</v>
      </c>
      <c r="U43">
        <f t="shared" ca="1" si="2"/>
        <v>-14446.28</v>
      </c>
      <c r="V43">
        <f t="shared" ca="1" si="3"/>
        <v>20791.199999999997</v>
      </c>
      <c r="W43">
        <f t="shared" ca="1" si="4"/>
        <v>66831.33</v>
      </c>
      <c r="X43">
        <f t="shared" ca="1" si="23"/>
        <v>106430.2279</v>
      </c>
      <c r="Y43" s="4">
        <f t="shared" ca="1" si="24"/>
        <v>8.9330425574876138E-3</v>
      </c>
      <c r="AA43">
        <f t="shared" ca="1" si="5"/>
        <v>-4335.6421000000028</v>
      </c>
      <c r="AB43">
        <f t="shared" ca="1" si="6"/>
        <v>4260.75</v>
      </c>
      <c r="AC43">
        <f t="shared" ca="1" si="7"/>
        <v>2215.5200000000023</v>
      </c>
      <c r="AD43">
        <f t="shared" ca="1" si="8"/>
        <v>4289.5999999999949</v>
      </c>
      <c r="AF43">
        <f t="shared" ca="1" si="14"/>
        <v>6430.2278999999944</v>
      </c>
      <c r="AG43" s="4">
        <f t="shared" ca="1" si="15"/>
        <v>1.0643022790000001</v>
      </c>
      <c r="AI43">
        <f t="shared" ca="1" si="34"/>
        <v>105364.0660682989</v>
      </c>
      <c r="AJ43">
        <f t="shared" ca="1" si="16"/>
        <v>5364.0660682988964</v>
      </c>
      <c r="AK43" s="4">
        <f t="shared" ca="1" si="33"/>
        <v>5.3640660682988894E-2</v>
      </c>
      <c r="AL43" s="4">
        <f t="shared" ca="1" si="25"/>
        <v>-1.0893680668079386E-2</v>
      </c>
      <c r="AN43" s="6">
        <f t="shared" ca="1" si="18"/>
        <v>5.3640660682988894E-2</v>
      </c>
      <c r="AO43" s="4">
        <f t="shared" ca="1" si="35"/>
        <v>6.4302279000000073E-2</v>
      </c>
      <c r="AQ43">
        <f t="shared" ca="1" si="36"/>
        <v>39598.897899999996</v>
      </c>
      <c r="AR43" s="4">
        <f t="shared" ca="1" si="19"/>
        <v>0.19386450828447432</v>
      </c>
      <c r="AS43" s="8">
        <f t="shared" ca="1" si="37"/>
        <v>1.7296304072139341</v>
      </c>
      <c r="AT43" s="4">
        <f t="shared" ca="1" si="26"/>
        <v>2.4376914454644849E-2</v>
      </c>
    </row>
    <row r="44" spans="1:46" x14ac:dyDescent="0.2">
      <c r="A44" s="1">
        <f>A43+1</f>
        <v>44882</v>
      </c>
      <c r="B44" cm="1" vm="15">
        <f t="array" aca="1" ref="B44" ca="1">_xlfn.STOCKHISTORY(B$3,$A44,,0,0,2)</f>
        <v>0.47</v>
      </c>
      <c r="C44" cm="1" vm="185">
        <f t="array" aca="1" ref="C44" ca="1">_xlfn.STOCKHISTORY(C$3,$A44,,0,0,2)</f>
        <v>20.28</v>
      </c>
      <c r="D44" cm="1" vm="186">
        <f t="array" aca="1" ref="D44" ca="1">_xlfn.STOCKHISTORY(D$3,$A44,,0,0,2)</f>
        <v>15.12</v>
      </c>
      <c r="E44" cm="1" vm="187">
        <f t="array" aca="1" ref="E44" ca="1">_xlfn.STOCKHISTORY(E$3,$A44,,0,0,2)</f>
        <v>260.35000000000002</v>
      </c>
      <c r="F44" cm="1" vm="188">
        <f t="array" aca="1" ref="F44" ca="1">_xlfn.STOCKHISTORY(F$3,$A44,,0,0,2)</f>
        <v>390.46</v>
      </c>
      <c r="H44">
        <f t="shared" si="20"/>
        <v>24509</v>
      </c>
      <c r="I44">
        <f t="shared" ca="1" si="21"/>
        <v>975</v>
      </c>
      <c r="J44">
        <f t="shared" ca="1" si="22"/>
        <v>-908</v>
      </c>
      <c r="K44">
        <f t="shared" ca="1" si="27"/>
        <v>80</v>
      </c>
      <c r="M44">
        <f t="shared" si="28"/>
        <v>16666.120000000003</v>
      </c>
      <c r="N44">
        <f t="shared" ca="1" si="29"/>
        <v>16662.75</v>
      </c>
      <c r="O44">
        <f t="shared" ca="1" si="30"/>
        <v>-16661.800000000003</v>
      </c>
      <c r="P44">
        <f t="shared" ca="1" si="31"/>
        <v>16501.600000000002</v>
      </c>
      <c r="Q44">
        <f t="shared" ca="1" si="32"/>
        <v>66831.33</v>
      </c>
      <c r="S44">
        <f t="shared" ca="1" si="0"/>
        <v>11519.23</v>
      </c>
      <c r="T44">
        <f t="shared" ca="1" si="1"/>
        <v>19773</v>
      </c>
      <c r="U44">
        <f t="shared" ca="1" si="2"/>
        <v>-13728.96</v>
      </c>
      <c r="V44">
        <f t="shared" ca="1" si="3"/>
        <v>20828</v>
      </c>
      <c r="W44">
        <f t="shared" ca="1" si="4"/>
        <v>66831.33</v>
      </c>
      <c r="X44">
        <f t="shared" ca="1" si="23"/>
        <v>105222.6</v>
      </c>
      <c r="Y44" s="4">
        <f t="shared" ca="1" si="24"/>
        <v>-1.1346662727572676E-2</v>
      </c>
      <c r="AA44">
        <f t="shared" ca="1" si="5"/>
        <v>-5146.8900000000031</v>
      </c>
      <c r="AB44">
        <f t="shared" ca="1" si="6"/>
        <v>3110.25</v>
      </c>
      <c r="AC44">
        <f t="shared" ca="1" si="7"/>
        <v>2932.8400000000038</v>
      </c>
      <c r="AD44">
        <f t="shared" ca="1" si="8"/>
        <v>4326.3999999999978</v>
      </c>
      <c r="AF44">
        <f t="shared" ca="1" si="14"/>
        <v>5222.5999999999985</v>
      </c>
      <c r="AG44" s="4">
        <f t="shared" ca="1" si="15"/>
        <v>1.0522260000000001</v>
      </c>
      <c r="AI44">
        <f t="shared" ca="1" si="34"/>
        <v>103685.80381326677</v>
      </c>
      <c r="AJ44">
        <f t="shared" ca="1" si="16"/>
        <v>3685.8038132667716</v>
      </c>
      <c r="AK44" s="4">
        <f t="shared" ca="1" si="33"/>
        <v>3.6858038132667748E-2</v>
      </c>
      <c r="AL44" s="4">
        <f t="shared" ca="1" si="25"/>
        <v>-1.5928222188618335E-2</v>
      </c>
      <c r="AN44" s="6">
        <f t="shared" ca="1" si="18"/>
        <v>3.6858038132667748E-2</v>
      </c>
      <c r="AO44" s="4">
        <f t="shared" ca="1" si="35"/>
        <v>5.2226000000000106E-2</v>
      </c>
      <c r="AQ44">
        <f t="shared" ca="1" si="36"/>
        <v>38391.270000000004</v>
      </c>
      <c r="AR44" s="4">
        <f t="shared" ca="1" si="19"/>
        <v>0.15745581598538649</v>
      </c>
      <c r="AS44" s="8">
        <f t="shared" ca="1" si="37"/>
        <v>1.7152125991143299</v>
      </c>
      <c r="AT44" s="4">
        <f t="shared" ca="1" si="26"/>
        <v>-3.0496502782719981E-2</v>
      </c>
    </row>
    <row r="45" spans="1:46" x14ac:dyDescent="0.2">
      <c r="A45" s="1">
        <f>A44+1</f>
        <v>44883</v>
      </c>
      <c r="B45" cm="1" vm="189">
        <f t="array" aca="1" ref="B45" ca="1">_xlfn.STOCKHISTORY(B$3,$A45,,0,0,2)</f>
        <v>0.46</v>
      </c>
      <c r="C45" cm="1" vm="190">
        <f t="array" aca="1" ref="C45" ca="1">_xlfn.STOCKHISTORY(C$3,$A45,,0,0,2)</f>
        <v>21.14</v>
      </c>
      <c r="D45" cm="1" vm="191">
        <f t="array" aca="1" ref="D45" ca="1">_xlfn.STOCKHISTORY(D$3,$A45,,0,0,2)</f>
        <v>15.99</v>
      </c>
      <c r="E45" cm="1" vm="192">
        <f t="array" aca="1" ref="E45" ca="1">_xlfn.STOCKHISTORY(E$3,$A45,,0,0,2)</f>
        <v>264.85000000000002</v>
      </c>
      <c r="F45" cm="1" vm="193">
        <f t="array" aca="1" ref="F45" ca="1">_xlfn.STOCKHISTORY(F$3,$A45,,0,0,2)</f>
        <v>397.74</v>
      </c>
      <c r="H45">
        <f t="shared" si="20"/>
        <v>24509</v>
      </c>
      <c r="I45">
        <f t="shared" ca="1" si="21"/>
        <v>975</v>
      </c>
      <c r="J45">
        <f t="shared" ca="1" si="22"/>
        <v>-908</v>
      </c>
      <c r="K45">
        <f t="shared" ca="1" si="27"/>
        <v>80</v>
      </c>
      <c r="M45">
        <f t="shared" si="28"/>
        <v>16666.120000000003</v>
      </c>
      <c r="N45">
        <f t="shared" ca="1" si="29"/>
        <v>16662.75</v>
      </c>
      <c r="O45">
        <f t="shared" ca="1" si="30"/>
        <v>-16661.800000000003</v>
      </c>
      <c r="P45">
        <f t="shared" ca="1" si="31"/>
        <v>16501.600000000002</v>
      </c>
      <c r="Q45">
        <f t="shared" ca="1" si="32"/>
        <v>66831.33</v>
      </c>
      <c r="S45">
        <f t="shared" ca="1" si="0"/>
        <v>11274.140000000001</v>
      </c>
      <c r="T45">
        <f t="shared" ca="1" si="1"/>
        <v>20611.5</v>
      </c>
      <c r="U45">
        <f t="shared" ca="1" si="2"/>
        <v>-14518.92</v>
      </c>
      <c r="V45">
        <f t="shared" ca="1" si="3"/>
        <v>21188</v>
      </c>
      <c r="W45">
        <f t="shared" ca="1" si="4"/>
        <v>66831.33</v>
      </c>
      <c r="X45">
        <f t="shared" ca="1" si="23"/>
        <v>105386.05</v>
      </c>
      <c r="Y45" s="4">
        <f t="shared" ca="1" si="24"/>
        <v>1.553373514815215E-3</v>
      </c>
      <c r="AA45">
        <f t="shared" ca="1" si="5"/>
        <v>-5391.9800000000014</v>
      </c>
      <c r="AB45">
        <f t="shared" ca="1" si="6"/>
        <v>3948.75</v>
      </c>
      <c r="AC45">
        <f t="shared" ca="1" si="7"/>
        <v>2142.8800000000028</v>
      </c>
      <c r="AD45">
        <f t="shared" ca="1" si="8"/>
        <v>4686.3999999999978</v>
      </c>
      <c r="AF45">
        <f t="shared" ca="1" si="14"/>
        <v>5386.0499999999993</v>
      </c>
      <c r="AG45" s="4">
        <f t="shared" ca="1" si="15"/>
        <v>1.0538605000000001</v>
      </c>
      <c r="AI45">
        <f t="shared" ca="1" si="34"/>
        <v>105618.99198045568</v>
      </c>
      <c r="AJ45">
        <f t="shared" ca="1" si="16"/>
        <v>5618.9919804556848</v>
      </c>
      <c r="AK45" s="4">
        <f t="shared" ca="1" si="33"/>
        <v>5.6189919804556787E-2</v>
      </c>
      <c r="AL45" s="4">
        <f t="shared" ca="1" si="25"/>
        <v>1.8644675510935738E-2</v>
      </c>
      <c r="AN45" s="6">
        <f t="shared" ca="1" si="18"/>
        <v>5.6189919804556787E-2</v>
      </c>
      <c r="AO45" s="4">
        <f t="shared" ca="1" si="35"/>
        <v>5.3860500000000089E-2</v>
      </c>
      <c r="AQ45">
        <f t="shared" ca="1" si="36"/>
        <v>38554.720000000001</v>
      </c>
      <c r="AR45" s="4">
        <f t="shared" ca="1" si="19"/>
        <v>0.16238365903727825</v>
      </c>
      <c r="AS45" s="8">
        <f t="shared" ca="1" si="37"/>
        <v>1.7531591462731411</v>
      </c>
      <c r="AT45" s="4">
        <f t="shared" ca="1" si="26"/>
        <v>4.2574783277551376E-3</v>
      </c>
    </row>
    <row r="46" spans="1:46" x14ac:dyDescent="0.2">
      <c r="A46" s="1">
        <f>A45+3</f>
        <v>44886</v>
      </c>
      <c r="B46" cm="1" vm="194">
        <f t="array" aca="1" ref="B46" ca="1">_xlfn.STOCKHISTORY(B$3,$A46,,0,0,2)</f>
        <v>0.43330000000000002</v>
      </c>
      <c r="C46" cm="1" vm="195">
        <f t="array" aca="1" ref="C46" ca="1">_xlfn.STOCKHISTORY(C$3,$A46,,0,0,2)</f>
        <v>20.2</v>
      </c>
      <c r="D46" cm="1" vm="196">
        <f t="array" aca="1" ref="D46" ca="1">_xlfn.STOCKHISTORY(D$3,$A46,,0,0,2)</f>
        <v>15.97</v>
      </c>
      <c r="E46" cm="1" vm="197">
        <f t="array" aca="1" ref="E46" ca="1">_xlfn.STOCKHISTORY(E$3,$A46,,0,0,2)</f>
        <v>265.05</v>
      </c>
      <c r="F46" cm="1" vm="198">
        <f t="array" aca="1" ref="F46" ca="1">_xlfn.STOCKHISTORY(F$3,$A46,,0,0,2)</f>
        <v>394.64</v>
      </c>
      <c r="H46">
        <f t="shared" si="20"/>
        <v>24509</v>
      </c>
      <c r="I46">
        <f t="shared" ca="1" si="21"/>
        <v>975</v>
      </c>
      <c r="J46">
        <f t="shared" ca="1" si="22"/>
        <v>-908</v>
      </c>
      <c r="K46">
        <f t="shared" ca="1" si="27"/>
        <v>80</v>
      </c>
      <c r="M46">
        <f t="shared" si="28"/>
        <v>16666.120000000003</v>
      </c>
      <c r="N46">
        <f t="shared" ca="1" si="29"/>
        <v>16662.75</v>
      </c>
      <c r="O46">
        <f t="shared" ca="1" si="30"/>
        <v>-16661.800000000003</v>
      </c>
      <c r="P46">
        <f t="shared" ca="1" si="31"/>
        <v>16501.600000000002</v>
      </c>
      <c r="Q46">
        <f t="shared" ca="1" si="32"/>
        <v>66831.33</v>
      </c>
      <c r="S46">
        <f t="shared" ca="1" si="0"/>
        <v>10619.7497</v>
      </c>
      <c r="T46">
        <f t="shared" ca="1" si="1"/>
        <v>19695</v>
      </c>
      <c r="U46">
        <f t="shared" ca="1" si="2"/>
        <v>-14500.76</v>
      </c>
      <c r="V46">
        <f t="shared" ca="1" si="3"/>
        <v>21204</v>
      </c>
      <c r="W46">
        <f t="shared" ca="1" si="4"/>
        <v>66831.33</v>
      </c>
      <c r="X46">
        <f t="shared" ca="1" si="23"/>
        <v>103849.31969999999</v>
      </c>
      <c r="Y46" s="4">
        <f t="shared" ca="1" si="24"/>
        <v>-1.4581913830151283E-2</v>
      </c>
      <c r="AA46">
        <f t="shared" ca="1" si="5"/>
        <v>-6046.3703000000023</v>
      </c>
      <c r="AB46">
        <f t="shared" ca="1" si="6"/>
        <v>3032.25</v>
      </c>
      <c r="AC46">
        <f t="shared" ca="1" si="7"/>
        <v>2161.0400000000027</v>
      </c>
      <c r="AD46">
        <f t="shared" ca="1" si="8"/>
        <v>4702.3999999999978</v>
      </c>
      <c r="AF46">
        <f t="shared" ca="1" si="14"/>
        <v>3849.3196999999982</v>
      </c>
      <c r="AG46" s="4">
        <f t="shared" ca="1" si="15"/>
        <v>1.038493197</v>
      </c>
      <c r="AI46">
        <f t="shared" ca="1" si="34"/>
        <v>104795.79372244941</v>
      </c>
      <c r="AJ46">
        <f t="shared" ca="1" si="16"/>
        <v>4795.793722449409</v>
      </c>
      <c r="AK46" s="4">
        <f t="shared" ca="1" si="33"/>
        <v>4.7957937224494041E-2</v>
      </c>
      <c r="AL46" s="4">
        <f t="shared" ca="1" si="25"/>
        <v>-7.7940363051239858E-3</v>
      </c>
      <c r="AN46" s="6">
        <f t="shared" ca="1" si="18"/>
        <v>4.7957937224494041E-2</v>
      </c>
      <c r="AO46" s="4">
        <f t="shared" ca="1" si="35"/>
        <v>3.8493196999999979E-2</v>
      </c>
      <c r="AQ46">
        <f t="shared" ca="1" si="36"/>
        <v>37017.989699999998</v>
      </c>
      <c r="AR46" s="4">
        <f t="shared" ca="1" si="19"/>
        <v>0.11605288062499941</v>
      </c>
      <c r="AS46" s="8">
        <f t="shared" ca="1" si="37"/>
        <v>1.7834439480650675</v>
      </c>
      <c r="AT46" s="4">
        <f t="shared" ca="1" si="26"/>
        <v>-3.985842200384293E-2</v>
      </c>
    </row>
    <row r="47" spans="1:46" x14ac:dyDescent="0.2">
      <c r="A47" s="1">
        <f>A46+1</f>
        <v>44887</v>
      </c>
      <c r="B47" cm="1" vm="199">
        <f t="array" aca="1" ref="B47" ca="1">_xlfn.STOCKHISTORY(B$3,$A47,,0,0,2)</f>
        <v>0.41839999999999999</v>
      </c>
      <c r="C47" cm="1" vm="200">
        <f t="array" aca="1" ref="C47" ca="1">_xlfn.STOCKHISTORY(C$3,$A47,,0,0,2)</f>
        <v>20.38</v>
      </c>
      <c r="D47" cm="1" vm="201">
        <f t="array" aca="1" ref="D47" ca="1">_xlfn.STOCKHISTORY(D$3,$A47,,0,0,2)</f>
        <v>15.74</v>
      </c>
      <c r="E47" cm="1" vm="202">
        <f t="array" aca="1" ref="E47" ca="1">_xlfn.STOCKHISTORY(E$3,$A47,,0,0,2)</f>
        <v>266.64999999999998</v>
      </c>
      <c r="F47" cm="1" vm="203">
        <f t="array" aca="1" ref="F47" ca="1">_xlfn.STOCKHISTORY(F$3,$A47,,0,0,2)</f>
        <v>396.63</v>
      </c>
      <c r="H47">
        <f t="shared" si="20"/>
        <v>24509</v>
      </c>
      <c r="I47">
        <f t="shared" ca="1" si="21"/>
        <v>975</v>
      </c>
      <c r="J47">
        <f t="shared" ca="1" si="22"/>
        <v>-908</v>
      </c>
      <c r="K47">
        <f t="shared" ca="1" si="27"/>
        <v>80</v>
      </c>
      <c r="M47">
        <f t="shared" si="28"/>
        <v>16666.120000000003</v>
      </c>
      <c r="N47">
        <f t="shared" ca="1" si="29"/>
        <v>16662.75</v>
      </c>
      <c r="O47">
        <f t="shared" ca="1" si="30"/>
        <v>-16661.800000000003</v>
      </c>
      <c r="P47">
        <f t="shared" ca="1" si="31"/>
        <v>16501.600000000002</v>
      </c>
      <c r="Q47">
        <f t="shared" ca="1" si="32"/>
        <v>66831.33</v>
      </c>
      <c r="S47">
        <f t="shared" ca="1" si="0"/>
        <v>10254.5656</v>
      </c>
      <c r="T47">
        <f t="shared" ca="1" si="1"/>
        <v>19870.5</v>
      </c>
      <c r="U47">
        <f t="shared" ca="1" si="2"/>
        <v>-14291.92</v>
      </c>
      <c r="V47">
        <f t="shared" ca="1" si="3"/>
        <v>21332</v>
      </c>
      <c r="W47">
        <f t="shared" ca="1" si="4"/>
        <v>66831.33</v>
      </c>
      <c r="X47">
        <f t="shared" ca="1" si="23"/>
        <v>103996.47560000001</v>
      </c>
      <c r="Y47" s="4">
        <f t="shared" ca="1" si="24"/>
        <v>1.4170136157378721E-3</v>
      </c>
      <c r="AA47">
        <f t="shared" ca="1" si="5"/>
        <v>-6411.5544000000027</v>
      </c>
      <c r="AB47">
        <f t="shared" ca="1" si="6"/>
        <v>3207.75</v>
      </c>
      <c r="AC47">
        <f t="shared" ca="1" si="7"/>
        <v>2369.8800000000028</v>
      </c>
      <c r="AD47">
        <f t="shared" ca="1" si="8"/>
        <v>4830.3999999999978</v>
      </c>
      <c r="AF47">
        <f t="shared" ca="1" si="14"/>
        <v>3996.4755999999979</v>
      </c>
      <c r="AG47" s="4">
        <f t="shared" ca="1" si="15"/>
        <v>1.039964756</v>
      </c>
      <c r="AI47">
        <f t="shared" ca="1" si="34"/>
        <v>105324.23389452441</v>
      </c>
      <c r="AJ47">
        <f t="shared" ca="1" si="16"/>
        <v>5324.2338945244119</v>
      </c>
      <c r="AK47" s="4">
        <f t="shared" ca="1" si="33"/>
        <v>5.3242338945244105E-2</v>
      </c>
      <c r="AL47" s="4">
        <f t="shared" ca="1" si="25"/>
        <v>5.0425704439489571E-3</v>
      </c>
      <c r="AN47" s="6">
        <f t="shared" ca="1" si="18"/>
        <v>5.3242338945244105E-2</v>
      </c>
      <c r="AO47" s="4">
        <f t="shared" ca="1" si="35"/>
        <v>3.9964756000000046E-2</v>
      </c>
      <c r="AQ47">
        <f t="shared" ca="1" si="36"/>
        <v>37165.145600000003</v>
      </c>
      <c r="AR47" s="4">
        <f t="shared" ca="1" si="19"/>
        <v>0.12048947395237741</v>
      </c>
      <c r="AS47" s="8">
        <f t="shared" ca="1" si="37"/>
        <v>1.7691034042390512</v>
      </c>
      <c r="AT47" s="4">
        <f t="shared" ca="1" si="26"/>
        <v>3.9752536859127829E-3</v>
      </c>
    </row>
    <row r="48" spans="1:46" x14ac:dyDescent="0.2">
      <c r="A48" s="1">
        <f>A47+1</f>
        <v>44888</v>
      </c>
      <c r="B48" cm="1" vm="204">
        <f t="array" aca="1" ref="B48" ca="1">_xlfn.STOCKHISTORY(B$3,$A48,,0,0,2)</f>
        <v>0.42</v>
      </c>
      <c r="C48" cm="1" vm="205">
        <f t="array" aca="1" ref="C48" ca="1">_xlfn.STOCKHISTORY(C$3,$A48,,0,0,2)</f>
        <v>20.95</v>
      </c>
      <c r="D48" cm="1" vm="206">
        <f t="array" aca="1" ref="D48" ca="1">_xlfn.STOCKHISTORY(D$3,$A48,,0,0,2)</f>
        <v>15.84</v>
      </c>
      <c r="E48" cm="1" vm="207">
        <f t="array" aca="1" ref="E48" ca="1">_xlfn.STOCKHISTORY(E$3,$A48,,0,0,2)</f>
        <v>270.43</v>
      </c>
      <c r="F48" cm="1" vm="208">
        <f t="array" aca="1" ref="F48" ca="1">_xlfn.STOCKHISTORY(F$3,$A48,,0,0,2)</f>
        <v>399.55</v>
      </c>
      <c r="H48">
        <f t="shared" si="20"/>
        <v>24509</v>
      </c>
      <c r="I48">
        <f t="shared" ca="1" si="21"/>
        <v>975</v>
      </c>
      <c r="J48">
        <f t="shared" ca="1" si="22"/>
        <v>-908</v>
      </c>
      <c r="K48">
        <f t="shared" ca="1" si="27"/>
        <v>80</v>
      </c>
      <c r="M48">
        <f t="shared" si="28"/>
        <v>16666.120000000003</v>
      </c>
      <c r="N48">
        <f t="shared" ca="1" si="29"/>
        <v>16662.75</v>
      </c>
      <c r="O48">
        <f t="shared" ca="1" si="30"/>
        <v>-16661.800000000003</v>
      </c>
      <c r="P48">
        <f t="shared" ca="1" si="31"/>
        <v>16501.600000000002</v>
      </c>
      <c r="Q48">
        <f t="shared" ca="1" si="32"/>
        <v>66831.33</v>
      </c>
      <c r="S48">
        <f t="shared" ca="1" si="0"/>
        <v>10293.779999999999</v>
      </c>
      <c r="T48">
        <f t="shared" ca="1" si="1"/>
        <v>20426.25</v>
      </c>
      <c r="U48">
        <f t="shared" ca="1" si="2"/>
        <v>-14382.72</v>
      </c>
      <c r="V48">
        <f t="shared" ca="1" si="3"/>
        <v>21634.400000000001</v>
      </c>
      <c r="W48">
        <f t="shared" ca="1" si="4"/>
        <v>66831.33</v>
      </c>
      <c r="X48">
        <f t="shared" ca="1" si="23"/>
        <v>104803.04000000001</v>
      </c>
      <c r="Y48" s="4">
        <f t="shared" ca="1" si="24"/>
        <v>7.7556897514707845E-3</v>
      </c>
      <c r="AA48">
        <f t="shared" ca="1" si="5"/>
        <v>-6372.3400000000038</v>
      </c>
      <c r="AB48">
        <f t="shared" ca="1" si="6"/>
        <v>3763.5</v>
      </c>
      <c r="AC48">
        <f t="shared" ca="1" si="7"/>
        <v>2279.0800000000036</v>
      </c>
      <c r="AD48">
        <f t="shared" ca="1" si="8"/>
        <v>5132.7999999999993</v>
      </c>
      <c r="AF48">
        <f t="shared" ca="1" si="14"/>
        <v>4803.0399999999991</v>
      </c>
      <c r="AG48" s="4">
        <f t="shared" ca="1" si="15"/>
        <v>1.0480304</v>
      </c>
      <c r="AI48">
        <f t="shared" ca="1" si="34"/>
        <v>106099.63354400129</v>
      </c>
      <c r="AJ48">
        <f t="shared" ca="1" si="16"/>
        <v>6099.6335440012917</v>
      </c>
      <c r="AK48" s="4">
        <f t="shared" ca="1" si="33"/>
        <v>6.0996335440012928E-2</v>
      </c>
      <c r="AL48" s="4">
        <f t="shared" ca="1" si="25"/>
        <v>7.3620250611401428E-3</v>
      </c>
      <c r="AN48" s="6">
        <f t="shared" ca="1" si="18"/>
        <v>6.0996335440012928E-2</v>
      </c>
      <c r="AO48" s="4">
        <f t="shared" ca="1" si="35"/>
        <v>4.8030400000000029E-2</v>
      </c>
      <c r="AQ48">
        <f t="shared" ca="1" si="36"/>
        <v>37971.71</v>
      </c>
      <c r="AR48" s="4">
        <f t="shared" ca="1" si="19"/>
        <v>0.14480652977644271</v>
      </c>
      <c r="AS48" s="8">
        <f t="shared" ca="1" si="37"/>
        <v>1.7575492386305487</v>
      </c>
      <c r="AT48" s="4">
        <f t="shared" ca="1" si="26"/>
        <v>2.1702172478506254E-2</v>
      </c>
    </row>
    <row r="49" spans="1:46" x14ac:dyDescent="0.2">
      <c r="A49" s="1">
        <f>A48+2</f>
        <v>44890</v>
      </c>
      <c r="B49" cm="1" vm="209">
        <f t="array" aca="1" ref="B49" ca="1">_xlfn.STOCKHISTORY(B$3,$A49,,0,0,2)</f>
        <v>0.40410000000000001</v>
      </c>
      <c r="C49" cm="1" vm="210">
        <f t="array" aca="1" ref="C49" ca="1">_xlfn.STOCKHISTORY(C$3,$A49,,0,0,2)</f>
        <v>21.48</v>
      </c>
      <c r="D49" cm="1" vm="211">
        <f t="array" aca="1" ref="D49" ca="1">_xlfn.STOCKHISTORY(D$3,$A49,,0,0,2)</f>
        <v>15.33</v>
      </c>
      <c r="E49" cm="1" vm="212">
        <f t="array" aca="1" ref="E49" ca="1">_xlfn.STOCKHISTORY(E$3,$A49,,0,0,2)</f>
        <v>267.58999999999997</v>
      </c>
      <c r="F49" cm="1" vm="213">
        <f t="array" aca="1" ref="F49" ca="1">_xlfn.STOCKHISTORY(F$3,$A49,,0,0,2)</f>
        <v>401.83</v>
      </c>
      <c r="H49">
        <f t="shared" si="20"/>
        <v>24509</v>
      </c>
      <c r="I49">
        <f t="shared" ca="1" si="21"/>
        <v>975</v>
      </c>
      <c r="J49">
        <f t="shared" ca="1" si="22"/>
        <v>-908</v>
      </c>
      <c r="K49">
        <f t="shared" ca="1" si="27"/>
        <v>80</v>
      </c>
      <c r="M49">
        <f>M48</f>
        <v>16666.120000000003</v>
      </c>
      <c r="N49">
        <f ca="1">N48</f>
        <v>16662.75</v>
      </c>
      <c r="O49">
        <f ca="1">O48</f>
        <v>-16661.800000000003</v>
      </c>
      <c r="P49">
        <f ca="1">P48</f>
        <v>16501.600000000002</v>
      </c>
      <c r="Q49">
        <f ca="1">Q48</f>
        <v>66831.33</v>
      </c>
      <c r="S49">
        <f t="shared" ca="1" si="0"/>
        <v>9904.0869000000002</v>
      </c>
      <c r="T49">
        <f t="shared" ca="1" si="1"/>
        <v>20943</v>
      </c>
      <c r="U49">
        <f t="shared" ca="1" si="2"/>
        <v>-13919.64</v>
      </c>
      <c r="V49">
        <f t="shared" ca="1" si="3"/>
        <v>21407.199999999997</v>
      </c>
      <c r="W49">
        <f t="shared" ca="1" si="4"/>
        <v>66831.33</v>
      </c>
      <c r="X49">
        <f t="shared" ca="1" si="23"/>
        <v>105165.97690000001</v>
      </c>
      <c r="Y49" s="4">
        <f t="shared" ca="1" si="24"/>
        <v>3.4630379042439596E-3</v>
      </c>
      <c r="AA49">
        <f t="shared" ca="1" si="5"/>
        <v>-6762.0331000000024</v>
      </c>
      <c r="AB49">
        <f t="shared" ca="1" si="6"/>
        <v>4280.25</v>
      </c>
      <c r="AC49">
        <f t="shared" ca="1" si="7"/>
        <v>2742.1600000000035</v>
      </c>
      <c r="AD49">
        <f t="shared" ca="1" si="8"/>
        <v>4905.5999999999949</v>
      </c>
      <c r="AF49">
        <f t="shared" ca="1" si="14"/>
        <v>5165.976899999996</v>
      </c>
      <c r="AG49" s="4">
        <f t="shared" ca="1" si="15"/>
        <v>1.051659769</v>
      </c>
      <c r="AI49">
        <f t="shared" ca="1" si="34"/>
        <v>106705.08258537363</v>
      </c>
      <c r="AJ49">
        <f t="shared" ca="1" si="16"/>
        <v>6705.0825853736314</v>
      </c>
      <c r="AK49" s="4">
        <f t="shared" ca="1" si="33"/>
        <v>6.705082585373634E-2</v>
      </c>
      <c r="AL49" s="4">
        <f t="shared" ca="1" si="25"/>
        <v>5.7064197221874391E-3</v>
      </c>
      <c r="AN49" s="6">
        <f t="shared" ca="1" si="18"/>
        <v>6.705082585373634E-2</v>
      </c>
      <c r="AO49" s="4">
        <f t="shared" ca="1" si="35"/>
        <v>5.1659769000000022E-2</v>
      </c>
      <c r="AQ49">
        <f t="shared" ca="1" si="36"/>
        <v>38334.6469</v>
      </c>
      <c r="AR49" s="4">
        <f t="shared" ca="1" si="19"/>
        <v>0.15574868995350144</v>
      </c>
      <c r="AS49" s="8">
        <f t="shared" ca="1" si="37"/>
        <v>1.7262172017032453</v>
      </c>
      <c r="AT49" s="4">
        <f t="shared" ca="1" si="26"/>
        <v>9.5580867967230976E-3</v>
      </c>
    </row>
    <row r="50" spans="1:46" x14ac:dyDescent="0.2">
      <c r="A50" s="1">
        <f>A49+3</f>
        <v>44893</v>
      </c>
      <c r="B50" cm="1" vm="214">
        <f t="array" aca="1" ref="B50" ca="1">_xlfn.STOCKHISTORY(B$3,$A50,,0,0,2)</f>
        <v>0.44390000000000002</v>
      </c>
      <c r="C50" cm="1" vm="215">
        <f t="array" aca="1" ref="C50" ca="1">_xlfn.STOCKHISTORY(C$3,$A50,,0,0,2)</f>
        <v>21.7</v>
      </c>
      <c r="D50" cm="1" vm="216">
        <f t="array" aca="1" ref="D50" ca="1">_xlfn.STOCKHISTORY(D$3,$A50,,0,0,2)</f>
        <v>15.64</v>
      </c>
      <c r="E50" cm="1" vm="217">
        <f t="array" aca="1" ref="E50" ca="1">_xlfn.STOCKHISTORY(E$3,$A50,,0,0,2)</f>
        <v>267.41000000000003</v>
      </c>
      <c r="F50" cm="1" vm="218">
        <f t="array" aca="1" ref="F50" ca="1">_xlfn.STOCKHISTORY(F$3,$A50,,0,0,2)</f>
        <v>399.09</v>
      </c>
      <c r="H50">
        <f t="shared" si="20"/>
        <v>24509</v>
      </c>
      <c r="I50">
        <f t="shared" ca="1" si="21"/>
        <v>975</v>
      </c>
      <c r="J50">
        <f t="shared" ca="1" si="22"/>
        <v>-908</v>
      </c>
      <c r="K50">
        <f t="shared" ca="1" si="27"/>
        <v>80</v>
      </c>
      <c r="M50">
        <f t="shared" si="28"/>
        <v>16666.120000000003</v>
      </c>
      <c r="N50">
        <f t="shared" ca="1" si="29"/>
        <v>16662.75</v>
      </c>
      <c r="O50">
        <f t="shared" ca="1" si="30"/>
        <v>-16661.800000000003</v>
      </c>
      <c r="P50">
        <f t="shared" ca="1" si="31"/>
        <v>16501.600000000002</v>
      </c>
      <c r="Q50">
        <f t="shared" ca="1" si="32"/>
        <v>66831.33</v>
      </c>
      <c r="S50">
        <f t="shared" ca="1" si="0"/>
        <v>10879.545100000001</v>
      </c>
      <c r="T50">
        <f t="shared" ca="1" si="1"/>
        <v>21157.5</v>
      </c>
      <c r="U50">
        <f t="shared" ca="1" si="2"/>
        <v>-14201.12</v>
      </c>
      <c r="V50">
        <f t="shared" ca="1" si="3"/>
        <v>21392.800000000003</v>
      </c>
      <c r="W50">
        <f t="shared" ca="1" si="4"/>
        <v>66831.33</v>
      </c>
      <c r="X50">
        <f t="shared" ca="1" si="23"/>
        <v>106060.0551</v>
      </c>
      <c r="Y50" s="4">
        <f t="shared" ca="1" si="24"/>
        <v>8.5015917348454373E-3</v>
      </c>
      <c r="AA50">
        <f t="shared" ca="1" si="5"/>
        <v>-5786.5749000000014</v>
      </c>
      <c r="AB50">
        <f t="shared" ca="1" si="6"/>
        <v>4494.75</v>
      </c>
      <c r="AC50">
        <f t="shared" ca="1" si="7"/>
        <v>2460.6800000000021</v>
      </c>
      <c r="AD50">
        <f t="shared" ca="1" si="8"/>
        <v>4891.2000000000007</v>
      </c>
      <c r="AF50">
        <f t="shared" ca="1" si="14"/>
        <v>6060.0551000000014</v>
      </c>
      <c r="AG50" s="4">
        <f t="shared" ca="1" si="15"/>
        <v>1.0606005510000001</v>
      </c>
      <c r="AI50">
        <f t="shared" ca="1" si="34"/>
        <v>105977.48154442615</v>
      </c>
      <c r="AJ50">
        <f t="shared" ca="1" si="16"/>
        <v>5977.4815444261476</v>
      </c>
      <c r="AK50" s="4">
        <f t="shared" ca="1" si="33"/>
        <v>5.9774815444261442E-2</v>
      </c>
      <c r="AL50" s="4">
        <f t="shared" ca="1" si="25"/>
        <v>-6.8188039718289906E-3</v>
      </c>
      <c r="AN50" s="6">
        <f t="shared" ca="1" si="18"/>
        <v>5.9774815444261442E-2</v>
      </c>
      <c r="AO50" s="4">
        <f t="shared" ca="1" si="35"/>
        <v>6.0600551000000058E-2</v>
      </c>
      <c r="AQ50">
        <f t="shared" ca="1" si="36"/>
        <v>39228.725100000003</v>
      </c>
      <c r="AR50" s="4">
        <f t="shared" ca="1" si="19"/>
        <v>0.18270419344520006</v>
      </c>
      <c r="AS50" s="8">
        <f t="shared" ca="1" si="37"/>
        <v>1.7240163917537048</v>
      </c>
      <c r="AT50" s="4">
        <f t="shared" ca="1" si="26"/>
        <v>2.3322979922896003E-2</v>
      </c>
    </row>
    <row r="51" spans="1:46" x14ac:dyDescent="0.2">
      <c r="A51" s="1">
        <f>A50+1</f>
        <v>44894</v>
      </c>
      <c r="B51" cm="1" vm="219">
        <f t="array" aca="1" ref="B51" ca="1">_xlfn.STOCKHISTORY(B$3,$A51,,0,0,2)</f>
        <v>0.43780000000000002</v>
      </c>
      <c r="C51" cm="1" vm="220">
        <f t="array" aca="1" ref="C51" ca="1">_xlfn.STOCKHISTORY(C$3,$A51,,0,0,2)</f>
        <v>21.45</v>
      </c>
      <c r="D51" cm="1" vm="221">
        <f t="array" aca="1" ref="D51" ca="1">_xlfn.STOCKHISTORY(D$3,$A51,,0,0,2)</f>
        <v>15.59</v>
      </c>
      <c r="E51" cm="1" vm="222">
        <f t="array" aca="1" ref="E51" ca="1">_xlfn.STOCKHISTORY(E$3,$A51,,0,0,2)</f>
        <v>270.5</v>
      </c>
      <c r="F51" cm="1" vm="223">
        <f t="array" aca="1" ref="F51" ca="1">_xlfn.STOCKHISTORY(F$3,$A51,,0,0,2)</f>
        <v>396.05</v>
      </c>
      <c r="H51">
        <f t="shared" si="20"/>
        <v>24509</v>
      </c>
      <c r="I51">
        <f t="shared" ca="1" si="21"/>
        <v>975</v>
      </c>
      <c r="J51">
        <f t="shared" ca="1" si="22"/>
        <v>-908</v>
      </c>
      <c r="K51">
        <f t="shared" ca="1" si="27"/>
        <v>80</v>
      </c>
      <c r="M51">
        <f t="shared" si="28"/>
        <v>16666.120000000003</v>
      </c>
      <c r="N51">
        <f t="shared" ca="1" si="29"/>
        <v>16662.75</v>
      </c>
      <c r="O51">
        <f t="shared" ca="1" si="30"/>
        <v>-16661.800000000003</v>
      </c>
      <c r="P51">
        <f t="shared" ca="1" si="31"/>
        <v>16501.600000000002</v>
      </c>
      <c r="Q51">
        <f t="shared" ca="1" si="32"/>
        <v>66831.33</v>
      </c>
      <c r="S51">
        <f t="shared" ca="1" si="0"/>
        <v>10730.040200000001</v>
      </c>
      <c r="T51">
        <f t="shared" ca="1" si="1"/>
        <v>20913.75</v>
      </c>
      <c r="U51">
        <f t="shared" ca="1" si="2"/>
        <v>-14155.72</v>
      </c>
      <c r="V51">
        <f t="shared" ca="1" si="3"/>
        <v>21640</v>
      </c>
      <c r="W51">
        <f t="shared" ca="1" si="4"/>
        <v>66831.33</v>
      </c>
      <c r="X51">
        <f t="shared" ca="1" si="23"/>
        <v>105959.4002</v>
      </c>
      <c r="Y51" s="4">
        <f t="shared" ca="1" si="24"/>
        <v>-9.4903684431513202E-4</v>
      </c>
      <c r="AA51">
        <f t="shared" ca="1" si="5"/>
        <v>-5936.0798000000013</v>
      </c>
      <c r="AB51">
        <f t="shared" ca="1" si="6"/>
        <v>4251</v>
      </c>
      <c r="AC51">
        <f t="shared" ca="1" si="7"/>
        <v>2506.0800000000036</v>
      </c>
      <c r="AD51">
        <f t="shared" ca="1" si="8"/>
        <v>5138.3999999999978</v>
      </c>
      <c r="AF51">
        <f t="shared" ca="1" si="14"/>
        <v>5959.4002</v>
      </c>
      <c r="AG51" s="4">
        <f t="shared" ca="1" si="15"/>
        <v>1.0595940020000001</v>
      </c>
      <c r="AI51">
        <f t="shared" ca="1" si="34"/>
        <v>105170.21615592969</v>
      </c>
      <c r="AJ51">
        <f t="shared" ca="1" si="16"/>
        <v>5170.2161559296947</v>
      </c>
      <c r="AK51" s="4">
        <f t="shared" ca="1" si="33"/>
        <v>5.1702161559296966E-2</v>
      </c>
      <c r="AL51" s="4">
        <f t="shared" ca="1" si="25"/>
        <v>-7.6173294244404888E-3</v>
      </c>
      <c r="AN51" s="6">
        <f t="shared" ca="1" si="18"/>
        <v>5.1702161559296966E-2</v>
      </c>
      <c r="AO51" s="4">
        <f t="shared" ca="1" si="35"/>
        <v>5.959400200000009E-2</v>
      </c>
      <c r="AQ51">
        <f t="shared" ca="1" si="36"/>
        <v>39128.070200000002</v>
      </c>
      <c r="AR51" s="4">
        <f t="shared" ca="1" si="19"/>
        <v>0.17966955563789577</v>
      </c>
      <c r="AS51" s="8">
        <f t="shared" ca="1" si="37"/>
        <v>1.7235583011195885</v>
      </c>
      <c r="AT51" s="4">
        <f t="shared" ca="1" si="26"/>
        <v>-2.5658468314587735E-3</v>
      </c>
    </row>
    <row r="52" spans="1:46" x14ac:dyDescent="0.2">
      <c r="A52" s="1">
        <f>A51+1</f>
        <v>44895</v>
      </c>
      <c r="B52" cm="1" vm="224">
        <f t="array" aca="1" ref="B52" ca="1">_xlfn.STOCKHISTORY(B$3,$A52,,0,0,2)</f>
        <v>0.4415</v>
      </c>
      <c r="C52" cm="1" vm="225">
        <f t="array" aca="1" ref="C52" ca="1">_xlfn.STOCKHISTORY(C$3,$A52,,0,0,2)</f>
        <v>22.9</v>
      </c>
      <c r="D52" cm="1" vm="226">
        <f t="array" aca="1" ref="D52" ca="1">_xlfn.STOCKHISTORY(D$3,$A52,,0,0,2)</f>
        <v>15.73</v>
      </c>
      <c r="E52" cm="1" vm="227">
        <f t="array" aca="1" ref="E52" ca="1">_xlfn.STOCKHISTORY(E$3,$A52,,0,0,2)</f>
        <v>272.33</v>
      </c>
      <c r="F52" cm="1" vm="228">
        <f t="array" aca="1" ref="F52" ca="1">_xlfn.STOCKHISTORY(F$3,$A52,,0,0,2)</f>
        <v>395.49</v>
      </c>
      <c r="H52">
        <f t="shared" si="20"/>
        <v>24509</v>
      </c>
      <c r="I52">
        <f t="shared" ca="1" si="21"/>
        <v>975</v>
      </c>
      <c r="J52">
        <f t="shared" ca="1" si="22"/>
        <v>-908</v>
      </c>
      <c r="K52">
        <f t="shared" ca="1" si="27"/>
        <v>80</v>
      </c>
      <c r="M52">
        <f t="shared" si="28"/>
        <v>16666.120000000003</v>
      </c>
      <c r="N52">
        <f t="shared" ca="1" si="29"/>
        <v>16662.75</v>
      </c>
      <c r="O52">
        <f t="shared" ca="1" si="30"/>
        <v>-16661.800000000003</v>
      </c>
      <c r="P52">
        <f t="shared" ca="1" si="31"/>
        <v>16501.600000000002</v>
      </c>
      <c r="Q52">
        <f t="shared" ca="1" si="32"/>
        <v>66831.33</v>
      </c>
      <c r="S52">
        <f t="shared" ca="1" si="0"/>
        <v>10820.7235</v>
      </c>
      <c r="T52">
        <f t="shared" ca="1" si="1"/>
        <v>22327.5</v>
      </c>
      <c r="U52">
        <f t="shared" ca="1" si="2"/>
        <v>-14282.84</v>
      </c>
      <c r="V52">
        <f t="shared" ca="1" si="3"/>
        <v>21786.399999999998</v>
      </c>
      <c r="W52">
        <f t="shared" ca="1" si="4"/>
        <v>66831.33</v>
      </c>
      <c r="X52">
        <f t="shared" ca="1" si="23"/>
        <v>107483.11350000001</v>
      </c>
      <c r="Y52" s="4">
        <f t="shared" ca="1" si="24"/>
        <v>1.438016161967659E-2</v>
      </c>
      <c r="AA52">
        <f t="shared" ca="1" si="5"/>
        <v>-5845.3965000000026</v>
      </c>
      <c r="AB52">
        <f t="shared" ca="1" si="6"/>
        <v>5664.75</v>
      </c>
      <c r="AC52">
        <f t="shared" ca="1" si="7"/>
        <v>2378.9600000000028</v>
      </c>
      <c r="AD52">
        <f t="shared" ca="1" si="8"/>
        <v>5284.7999999999956</v>
      </c>
      <c r="AF52">
        <f t="shared" ca="1" si="14"/>
        <v>7483.1134999999958</v>
      </c>
      <c r="AG52" s="4">
        <f t="shared" ca="1" si="15"/>
        <v>1.0748311350000002</v>
      </c>
      <c r="AI52">
        <f t="shared" ca="1" si="34"/>
        <v>105021.50937383823</v>
      </c>
      <c r="AJ52">
        <f t="shared" ca="1" si="16"/>
        <v>5021.5093738382275</v>
      </c>
      <c r="AK52" s="4">
        <f t="shared" ca="1" si="33"/>
        <v>5.0215093738382288E-2</v>
      </c>
      <c r="AL52" s="4">
        <f t="shared" ca="1" si="25"/>
        <v>-1.4139628834743956E-3</v>
      </c>
      <c r="AN52" s="6">
        <f t="shared" ca="1" si="18"/>
        <v>5.0215093738382288E-2</v>
      </c>
      <c r="AO52" s="4">
        <f t="shared" ca="1" si="35"/>
        <v>7.483113500000016E-2</v>
      </c>
      <c r="AQ52">
        <f t="shared" ca="1" si="36"/>
        <v>40651.783499999998</v>
      </c>
      <c r="AR52" s="4">
        <f t="shared" ca="1" si="19"/>
        <v>0.22560788539305321</v>
      </c>
      <c r="AS52" s="8">
        <f t="shared" ca="1" si="37"/>
        <v>1.7026919249434653</v>
      </c>
      <c r="AT52" s="4">
        <f t="shared" ca="1" si="26"/>
        <v>3.8941693066171013E-2</v>
      </c>
    </row>
    <row r="53" spans="1:46" x14ac:dyDescent="0.2">
      <c r="A53" s="1">
        <f>A52+1</f>
        <v>44896</v>
      </c>
      <c r="B53" cm="1" vm="189">
        <f t="array" aca="1" ref="B53" ca="1">_xlfn.STOCKHISTORY(B$3,$A53,,0,0,2)</f>
        <v>0.46</v>
      </c>
      <c r="C53" cm="1" vm="229">
        <f t="array" aca="1" ref="C53" ca="1">_xlfn.STOCKHISTORY(C$3,$A53,,0,0,2)</f>
        <v>23.35</v>
      </c>
      <c r="D53" cm="1" vm="230">
        <f t="array" aca="1" ref="D53" ca="1">_xlfn.STOCKHISTORY(D$3,$A53,,0,0,2)</f>
        <v>15.86</v>
      </c>
      <c r="E53" cm="1" vm="231">
        <f t="array" aca="1" ref="E53" ca="1">_xlfn.STOCKHISTORY(E$3,$A53,,0,0,2)</f>
        <v>279.89</v>
      </c>
      <c r="F53" cm="1" vm="232">
        <f t="array" aca="1" ref="F53" ca="1">_xlfn.STOCKHISTORY(F$3,$A53,,0,0,2)</f>
        <v>408.77</v>
      </c>
      <c r="H53">
        <f t="shared" si="20"/>
        <v>24509</v>
      </c>
      <c r="I53">
        <f t="shared" ca="1" si="21"/>
        <v>975</v>
      </c>
      <c r="J53">
        <f t="shared" ca="1" si="22"/>
        <v>-908</v>
      </c>
      <c r="K53">
        <f ca="1">K52</f>
        <v>80</v>
      </c>
      <c r="M53">
        <f t="shared" si="28"/>
        <v>16666.120000000003</v>
      </c>
      <c r="N53">
        <f t="shared" ca="1" si="29"/>
        <v>16662.75</v>
      </c>
      <c r="O53">
        <f t="shared" ca="1" si="30"/>
        <v>-16661.800000000003</v>
      </c>
      <c r="P53">
        <f t="shared" ca="1" si="31"/>
        <v>16501.600000000002</v>
      </c>
      <c r="Q53">
        <f t="shared" ca="1" si="32"/>
        <v>66831.33</v>
      </c>
      <c r="S53">
        <f t="shared" ca="1" si="0"/>
        <v>11274.140000000001</v>
      </c>
      <c r="T53">
        <f t="shared" ca="1" si="1"/>
        <v>22766.25</v>
      </c>
      <c r="U53">
        <f t="shared" ca="1" si="2"/>
        <v>-14400.88</v>
      </c>
      <c r="V53">
        <f t="shared" ca="1" si="3"/>
        <v>22391.199999999997</v>
      </c>
      <c r="W53">
        <f t="shared" ca="1" si="4"/>
        <v>66831.33</v>
      </c>
      <c r="X53">
        <f t="shared" ca="1" si="23"/>
        <v>108862.04000000001</v>
      </c>
      <c r="Y53" s="4">
        <f t="shared" ca="1" si="24"/>
        <v>1.282923852033746E-2</v>
      </c>
      <c r="AA53">
        <f t="shared" ca="1" si="5"/>
        <v>-5391.9800000000014</v>
      </c>
      <c r="AB53">
        <f t="shared" ca="1" si="6"/>
        <v>6103.5</v>
      </c>
      <c r="AC53">
        <f t="shared" ca="1" si="7"/>
        <v>2260.9200000000037</v>
      </c>
      <c r="AD53">
        <f t="shared" ca="1" si="8"/>
        <v>5889.5999999999949</v>
      </c>
      <c r="AF53">
        <f t="shared" ca="1" si="14"/>
        <v>8862.0399999999972</v>
      </c>
      <c r="AG53" s="4">
        <f t="shared" ca="1" si="15"/>
        <v>1.0886204000000002</v>
      </c>
      <c r="AI53">
        <f t="shared" ca="1" si="34"/>
        <v>108547.984492007</v>
      </c>
      <c r="AJ53">
        <f t="shared" ca="1" si="16"/>
        <v>8547.9844920070027</v>
      </c>
      <c r="AK53" s="4">
        <f t="shared" ca="1" si="33"/>
        <v>8.5479844920069992E-2</v>
      </c>
      <c r="AL53" s="4">
        <f t="shared" ca="1" si="25"/>
        <v>3.3578598700346296E-2</v>
      </c>
      <c r="AN53" s="6">
        <f t="shared" ca="1" si="18"/>
        <v>8.5479844920069992E-2</v>
      </c>
      <c r="AO53" s="4">
        <f t="shared" ca="1" si="35"/>
        <v>8.8620400000000155E-2</v>
      </c>
      <c r="AQ53">
        <f t="shared" ca="1" si="36"/>
        <v>42030.71</v>
      </c>
      <c r="AR53" s="4">
        <f t="shared" ca="1" si="19"/>
        <v>0.26718104765732242</v>
      </c>
      <c r="AS53" s="8">
        <f t="shared" ca="1" si="37"/>
        <v>1.6852551384451988</v>
      </c>
      <c r="AT53" s="4">
        <f t="shared" ca="1" si="26"/>
        <v>3.392044287552598E-2</v>
      </c>
    </row>
    <row r="54" spans="1:46" x14ac:dyDescent="0.2">
      <c r="A54" s="1">
        <f>A53+1</f>
        <v>44897</v>
      </c>
      <c r="B54" cm="1" vm="233">
        <f t="array" aca="1" ref="B54" ca="1">_xlfn.STOCKHISTORY(B$3,$A54,,0,0,2)</f>
        <v>0.46010000000000001</v>
      </c>
      <c r="C54" cm="1" vm="234">
        <f t="array" aca="1" ref="C54" ca="1">_xlfn.STOCKHISTORY(C$3,$A54,,0,0,2)</f>
        <v>23.36</v>
      </c>
      <c r="D54" cm="1" vm="235">
        <f t="array" aca="1" ref="D54" ca="1">_xlfn.STOCKHISTORY(D$3,$A54,,0,0,2)</f>
        <v>15.03</v>
      </c>
      <c r="E54" cm="1" vm="236">
        <f t="array" aca="1" ref="E54" ca="1">_xlfn.STOCKHISTORY(E$3,$A54,,0,0,2)</f>
        <v>273.91000000000003</v>
      </c>
      <c r="F54" cm="1" vm="237">
        <f t="array" aca="1" ref="F54" ca="1">_xlfn.STOCKHISTORY(F$3,$A54,,0,0,2)</f>
        <v>402.25</v>
      </c>
      <c r="H54">
        <f t="shared" si="20"/>
        <v>24509</v>
      </c>
      <c r="I54">
        <f t="shared" ca="1" si="21"/>
        <v>975</v>
      </c>
      <c r="J54">
        <f t="shared" ca="1" si="22"/>
        <v>-908</v>
      </c>
      <c r="K54">
        <f t="shared" ca="1" si="27"/>
        <v>80</v>
      </c>
      <c r="M54">
        <f t="shared" si="28"/>
        <v>16666.120000000003</v>
      </c>
      <c r="N54">
        <f t="shared" ca="1" si="29"/>
        <v>16662.75</v>
      </c>
      <c r="O54">
        <f t="shared" ca="1" si="30"/>
        <v>-16661.800000000003</v>
      </c>
      <c r="P54">
        <f t="shared" ca="1" si="31"/>
        <v>16501.600000000002</v>
      </c>
      <c r="Q54">
        <f t="shared" ca="1" si="32"/>
        <v>66831.33</v>
      </c>
      <c r="S54">
        <f t="shared" ca="1" si="0"/>
        <v>11276.590900000001</v>
      </c>
      <c r="T54">
        <f t="shared" ca="1" si="1"/>
        <v>22776</v>
      </c>
      <c r="U54">
        <f t="shared" ca="1" si="2"/>
        <v>-13647.24</v>
      </c>
      <c r="V54">
        <f t="shared" ca="1" si="3"/>
        <v>21912.800000000003</v>
      </c>
      <c r="W54">
        <f t="shared" ca="1" si="4"/>
        <v>66831.33</v>
      </c>
      <c r="X54">
        <f t="shared" ca="1" si="23"/>
        <v>109149.48090000001</v>
      </c>
      <c r="Y54" s="4">
        <f t="shared" ca="1" si="24"/>
        <v>2.6404144181020328E-3</v>
      </c>
      <c r="AA54">
        <f t="shared" ca="1" si="5"/>
        <v>-5389.5291000000016</v>
      </c>
      <c r="AB54">
        <f t="shared" ca="1" si="6"/>
        <v>6113.25</v>
      </c>
      <c r="AC54">
        <f t="shared" ca="1" si="7"/>
        <v>3014.5600000000031</v>
      </c>
      <c r="AD54">
        <f t="shared" ca="1" si="8"/>
        <v>5411.2000000000007</v>
      </c>
      <c r="AF54">
        <f t="shared" ca="1" si="14"/>
        <v>9149.4809000000023</v>
      </c>
      <c r="AG54" s="4">
        <f t="shared" ca="1" si="15"/>
        <v>1.0914948090000001</v>
      </c>
      <c r="AI54">
        <f t="shared" ca="1" si="34"/>
        <v>106816.61267194222</v>
      </c>
      <c r="AJ54">
        <f t="shared" ca="1" si="16"/>
        <v>6816.6126719422173</v>
      </c>
      <c r="AK54" s="4">
        <f t="shared" ca="1" si="33"/>
        <v>6.8166126719422238E-2</v>
      </c>
      <c r="AL54" s="4">
        <f t="shared" ca="1" si="25"/>
        <v>-1.5950289894072434E-2</v>
      </c>
      <c r="AN54" s="6">
        <f t="shared" ca="1" si="18"/>
        <v>6.8166126719422238E-2</v>
      </c>
      <c r="AO54" s="4">
        <f t="shared" ca="1" si="35"/>
        <v>9.1494809000000066E-2</v>
      </c>
      <c r="AQ54">
        <f t="shared" ca="1" si="36"/>
        <v>42318.150900000008</v>
      </c>
      <c r="AR54" s="4">
        <f t="shared" ca="1" si="19"/>
        <v>0.27584708401030289</v>
      </c>
      <c r="AS54" s="8">
        <f t="shared" ca="1" si="37"/>
        <v>1.6449828128005468</v>
      </c>
      <c r="AT54" s="4">
        <f t="shared" ca="1" si="26"/>
        <v>6.8388304646771481E-3</v>
      </c>
    </row>
    <row r="55" spans="1:46" x14ac:dyDescent="0.2">
      <c r="A55" s="1">
        <f>A54+3</f>
        <v>44900</v>
      </c>
      <c r="B55" cm="1" vm="143">
        <f t="array" aca="1" ref="B55" ca="1">_xlfn.STOCKHISTORY(B$3,$A55,,0,0,2)</f>
        <v>0.45</v>
      </c>
      <c r="C55" cm="1" vm="238">
        <f t="array" aca="1" ref="C55" ca="1">_xlfn.STOCKHISTORY(C$3,$A55,,0,0,2)</f>
        <v>25.52</v>
      </c>
      <c r="D55" cm="1" vm="239">
        <f t="array" aca="1" ref="D55" ca="1">_xlfn.STOCKHISTORY(D$3,$A55,,0,0,2)</f>
        <v>15.63</v>
      </c>
      <c r="E55" cm="1" vm="240">
        <f t="array" aca="1" ref="E55" ca="1">_xlfn.STOCKHISTORY(E$3,$A55,,0,0,2)</f>
        <v>271.39999999999998</v>
      </c>
      <c r="F55" cm="1" vm="241">
        <f t="array" aca="1" ref="F55" ca="1">_xlfn.STOCKHISTORY(F$3,$A55,,0,0,2)</f>
        <v>403.95</v>
      </c>
      <c r="H55">
        <f t="shared" si="20"/>
        <v>24509</v>
      </c>
      <c r="I55">
        <f t="shared" ca="1" si="21"/>
        <v>975</v>
      </c>
      <c r="J55">
        <f t="shared" ca="1" si="22"/>
        <v>-908</v>
      </c>
      <c r="K55">
        <f t="shared" ca="1" si="27"/>
        <v>80</v>
      </c>
      <c r="M55">
        <f t="shared" si="28"/>
        <v>16666.120000000003</v>
      </c>
      <c r="N55">
        <f t="shared" ca="1" si="29"/>
        <v>16662.75</v>
      </c>
      <c r="O55">
        <f t="shared" ca="1" si="30"/>
        <v>-16661.800000000003</v>
      </c>
      <c r="P55">
        <f t="shared" ca="1" si="31"/>
        <v>16501.600000000002</v>
      </c>
      <c r="Q55">
        <f t="shared" ca="1" si="32"/>
        <v>66831.33</v>
      </c>
      <c r="S55">
        <f t="shared" ca="1" si="0"/>
        <v>11029.050000000001</v>
      </c>
      <c r="T55">
        <f t="shared" ca="1" si="1"/>
        <v>24882</v>
      </c>
      <c r="U55">
        <f t="shared" ca="1" si="2"/>
        <v>-14192.04</v>
      </c>
      <c r="V55">
        <f t="shared" ca="1" si="3"/>
        <v>21712</v>
      </c>
      <c r="W55">
        <f t="shared" ca="1" si="4"/>
        <v>66831.33</v>
      </c>
      <c r="X55">
        <f t="shared" ca="1" si="23"/>
        <v>110262.34</v>
      </c>
      <c r="Y55" s="4">
        <f t="shared" ca="1" si="24"/>
        <v>1.0195734242836707E-2</v>
      </c>
      <c r="AA55">
        <f t="shared" ca="1" si="5"/>
        <v>-5637.0700000000015</v>
      </c>
      <c r="AB55">
        <f t="shared" ca="1" si="6"/>
        <v>8219.25</v>
      </c>
      <c r="AC55">
        <f t="shared" ca="1" si="7"/>
        <v>2469.760000000002</v>
      </c>
      <c r="AD55">
        <f t="shared" ca="1" si="8"/>
        <v>5210.3999999999978</v>
      </c>
      <c r="AF55">
        <f t="shared" ca="1" si="14"/>
        <v>10262.339999999998</v>
      </c>
      <c r="AG55" s="4">
        <f t="shared" ca="1" si="15"/>
        <v>1.1026233999999999</v>
      </c>
      <c r="AI55">
        <f t="shared" ca="1" si="34"/>
        <v>107268.04397471985</v>
      </c>
      <c r="AJ55">
        <f t="shared" ca="1" si="16"/>
        <v>7268.0439747198543</v>
      </c>
      <c r="AK55" s="4">
        <f t="shared" ca="1" si="33"/>
        <v>7.2680439747198511E-2</v>
      </c>
      <c r="AL55" s="4">
        <f t="shared" ca="1" si="25"/>
        <v>4.2262274704785163E-3</v>
      </c>
      <c r="AN55" s="6">
        <f t="shared" ca="1" si="18"/>
        <v>7.2680439747198511E-2</v>
      </c>
      <c r="AO55" s="4">
        <f t="shared" ca="1" si="35"/>
        <v>0.10262339999999992</v>
      </c>
      <c r="AQ55">
        <f t="shared" ca="1" si="36"/>
        <v>43431.01</v>
      </c>
      <c r="AR55" s="4">
        <f t="shared" ca="1" si="19"/>
        <v>0.30939859813492676</v>
      </c>
      <c r="AS55" s="8">
        <f t="shared" ca="1" si="37"/>
        <v>1.6535440921129854</v>
      </c>
      <c r="AT55" s="4">
        <f t="shared" ca="1" si="26"/>
        <v>2.629744155480096E-2</v>
      </c>
    </row>
    <row r="56" spans="1:46" x14ac:dyDescent="0.2">
      <c r="A56" s="1">
        <f>A55+1</f>
        <v>44901</v>
      </c>
      <c r="B56" cm="1" vm="15">
        <f t="array" aca="1" ref="B56" ca="1">_xlfn.STOCKHISTORY(B$3,$A56,,0,0,2)</f>
        <v>0.47</v>
      </c>
      <c r="C56" cm="1" vm="242">
        <f t="array" aca="1" ref="C56" ca="1">_xlfn.STOCKHISTORY(C$3,$A56,,0,0,2)</f>
        <v>23.99</v>
      </c>
      <c r="D56" cm="1" vm="243">
        <f t="array" aca="1" ref="D56" ca="1">_xlfn.STOCKHISTORY(D$3,$A56,,0,0,2)</f>
        <v>15.09</v>
      </c>
      <c r="E56" cm="1" vm="244">
        <f t="array" aca="1" ref="E56" ca="1">_xlfn.STOCKHISTORY(E$3,$A56,,0,0,2)</f>
        <v>275</v>
      </c>
      <c r="F56" cm="1" vm="245">
        <f t="array" aca="1" ref="F56" ca="1">_xlfn.STOCKHISTORY(F$3,$A56,,0,0,2)</f>
        <v>399.42</v>
      </c>
      <c r="H56">
        <f t="shared" si="20"/>
        <v>24509</v>
      </c>
      <c r="I56">
        <f t="shared" ca="1" si="21"/>
        <v>975</v>
      </c>
      <c r="J56">
        <f t="shared" ca="1" si="22"/>
        <v>-908</v>
      </c>
      <c r="K56">
        <f t="shared" ca="1" si="27"/>
        <v>80</v>
      </c>
      <c r="M56">
        <f t="shared" si="28"/>
        <v>16666.120000000003</v>
      </c>
      <c r="N56">
        <f t="shared" ca="1" si="29"/>
        <v>16662.75</v>
      </c>
      <c r="O56">
        <f t="shared" ca="1" si="30"/>
        <v>-16661.800000000003</v>
      </c>
      <c r="P56">
        <f t="shared" ca="1" si="31"/>
        <v>16501.600000000002</v>
      </c>
      <c r="Q56">
        <f t="shared" ca="1" si="32"/>
        <v>66831.33</v>
      </c>
      <c r="S56">
        <f t="shared" ca="1" si="0"/>
        <v>11519.23</v>
      </c>
      <c r="T56">
        <f t="shared" ca="1" si="1"/>
        <v>23390.25</v>
      </c>
      <c r="U56">
        <f t="shared" ca="1" si="2"/>
        <v>-13701.72</v>
      </c>
      <c r="V56">
        <f t="shared" ca="1" si="3"/>
        <v>22000</v>
      </c>
      <c r="W56">
        <f t="shared" ca="1" si="4"/>
        <v>66831.33</v>
      </c>
      <c r="X56">
        <f t="shared" ca="1" si="23"/>
        <v>110039.09</v>
      </c>
      <c r="Y56" s="4">
        <f t="shared" ca="1" si="24"/>
        <v>-2.0247166893065938E-3</v>
      </c>
      <c r="AA56">
        <f t="shared" ca="1" si="5"/>
        <v>-5146.8900000000031</v>
      </c>
      <c r="AB56">
        <f t="shared" ca="1" si="6"/>
        <v>6727.5</v>
      </c>
      <c r="AC56">
        <f t="shared" ca="1" si="7"/>
        <v>2960.0800000000036</v>
      </c>
      <c r="AD56">
        <f t="shared" ca="1" si="8"/>
        <v>5498.3999999999978</v>
      </c>
      <c r="AF56">
        <f t="shared" ca="1" si="14"/>
        <v>10039.089999999998</v>
      </c>
      <c r="AG56" s="4">
        <f t="shared" ca="1" si="15"/>
        <v>1.1003909000000001</v>
      </c>
      <c r="AI56">
        <f t="shared" ca="1" si="34"/>
        <v>106065.11232673006</v>
      </c>
      <c r="AJ56">
        <f t="shared" ca="1" si="16"/>
        <v>6065.1123267300572</v>
      </c>
      <c r="AK56" s="4">
        <f t="shared" ca="1" si="33"/>
        <v>6.06511232673006E-2</v>
      </c>
      <c r="AL56" s="4">
        <f t="shared" ca="1" si="25"/>
        <v>-1.1214259190493792E-2</v>
      </c>
      <c r="AN56" s="6">
        <f t="shared" ca="1" si="18"/>
        <v>6.06511232673006E-2</v>
      </c>
      <c r="AO56" s="4">
        <f t="shared" ca="1" si="35"/>
        <v>0.10039090000000006</v>
      </c>
      <c r="AQ56">
        <f t="shared" ca="1" si="36"/>
        <v>43207.759999999995</v>
      </c>
      <c r="AR56" s="4">
        <f t="shared" ca="1" si="19"/>
        <v>0.30266784890681464</v>
      </c>
      <c r="AS56" s="8">
        <f t="shared" ca="1" si="37"/>
        <v>1.6342249632936308</v>
      </c>
      <c r="AT56" s="4">
        <f t="shared" ca="1" si="26"/>
        <v>-5.1403363633497623E-3</v>
      </c>
    </row>
    <row r="57" spans="1:46" x14ac:dyDescent="0.2">
      <c r="A57" s="1">
        <f>A56+1</f>
        <v>44902</v>
      </c>
      <c r="B57" cm="1" vm="246">
        <f t="array" aca="1" ref="B57" ca="1">_xlfn.STOCKHISTORY(B$3,$A57,,0,0,2)</f>
        <v>0.46500000000000002</v>
      </c>
      <c r="C57" cm="1" vm="247">
        <f t="array" aca="1" ref="C57" ca="1">_xlfn.STOCKHISTORY(C$3,$A57,,0,0,2)</f>
        <v>24.08</v>
      </c>
      <c r="D57" cm="1" vm="248">
        <f t="array" aca="1" ref="D57" ca="1">_xlfn.STOCKHISTORY(D$3,$A57,,0,0,2)</f>
        <v>15.04</v>
      </c>
      <c r="E57" cm="1" vm="249">
        <f t="array" aca="1" ref="E57" ca="1">_xlfn.STOCKHISTORY(E$3,$A57,,0,0,2)</f>
        <v>275.89999999999998</v>
      </c>
      <c r="F57" cm="1" vm="250">
        <f t="array" aca="1" ref="F57" ca="1">_xlfn.STOCKHISTORY(F$3,$A57,,0,0,2)</f>
        <v>392.94</v>
      </c>
      <c r="H57">
        <f t="shared" si="20"/>
        <v>24509</v>
      </c>
      <c r="I57">
        <f t="shared" ca="1" si="21"/>
        <v>975</v>
      </c>
      <c r="J57">
        <f t="shared" ca="1" si="22"/>
        <v>-908</v>
      </c>
      <c r="K57">
        <f t="shared" ca="1" si="27"/>
        <v>80</v>
      </c>
      <c r="M57">
        <f t="shared" si="28"/>
        <v>16666.120000000003</v>
      </c>
      <c r="N57">
        <f t="shared" ca="1" si="29"/>
        <v>16662.75</v>
      </c>
      <c r="O57">
        <f t="shared" ca="1" si="30"/>
        <v>-16661.800000000003</v>
      </c>
      <c r="P57">
        <f t="shared" ca="1" si="31"/>
        <v>16501.600000000002</v>
      </c>
      <c r="Q57">
        <f t="shared" ca="1" si="32"/>
        <v>66831.33</v>
      </c>
      <c r="S57">
        <f t="shared" ca="1" si="0"/>
        <v>11396.685000000001</v>
      </c>
      <c r="T57">
        <f t="shared" ca="1" si="1"/>
        <v>23478</v>
      </c>
      <c r="U57">
        <f t="shared" ca="1" si="2"/>
        <v>-13656.32</v>
      </c>
      <c r="V57">
        <f t="shared" ca="1" si="3"/>
        <v>22072</v>
      </c>
      <c r="W57">
        <f t="shared" ca="1" si="4"/>
        <v>66831.33</v>
      </c>
      <c r="X57">
        <f t="shared" ca="1" si="23"/>
        <v>110121.69500000001</v>
      </c>
      <c r="Y57" s="4">
        <f t="shared" ca="1" si="24"/>
        <v>7.5068777831588385E-4</v>
      </c>
      <c r="AA57">
        <f t="shared" ca="1" si="5"/>
        <v>-5269.4350000000013</v>
      </c>
      <c r="AB57">
        <f t="shared" ca="1" si="6"/>
        <v>6815.25</v>
      </c>
      <c r="AC57">
        <f t="shared" ca="1" si="7"/>
        <v>3005.4800000000032</v>
      </c>
      <c r="AD57">
        <f t="shared" ca="1" si="8"/>
        <v>5570.3999999999978</v>
      </c>
      <c r="AF57">
        <f t="shared" ca="1" si="14"/>
        <v>10121.695</v>
      </c>
      <c r="AG57" s="4">
        <f t="shared" ca="1" si="15"/>
        <v>1.10121695</v>
      </c>
      <c r="AI57">
        <f t="shared" ca="1" si="34"/>
        <v>104344.36241967177</v>
      </c>
      <c r="AJ57">
        <f t="shared" ca="1" si="16"/>
        <v>4344.3624196717719</v>
      </c>
      <c r="AK57" s="4">
        <f t="shared" ca="1" si="33"/>
        <v>4.3443624196717767E-2</v>
      </c>
      <c r="AL57" s="4">
        <f t="shared" ca="1" si="25"/>
        <v>-1.6223524109959642E-2</v>
      </c>
      <c r="AN57" s="6">
        <f t="shared" ca="1" si="18"/>
        <v>4.3443624196717767E-2</v>
      </c>
      <c r="AO57" s="4">
        <f t="shared" ca="1" si="35"/>
        <v>0.10121694999999997</v>
      </c>
      <c r="AQ57">
        <f t="shared" ca="1" si="36"/>
        <v>43290.364999999998</v>
      </c>
      <c r="AR57" s="4">
        <f t="shared" ca="1" si="19"/>
        <v>0.30515830149354795</v>
      </c>
      <c r="AS57" s="8">
        <f t="shared" ca="1" si="37"/>
        <v>1.6309172953381199</v>
      </c>
      <c r="AT57" s="4">
        <f t="shared" ca="1" si="26"/>
        <v>1.9118093601706576E-3</v>
      </c>
    </row>
    <row r="58" spans="1:46" x14ac:dyDescent="0.2">
      <c r="A58" s="1">
        <f>A57+1</f>
        <v>44903</v>
      </c>
      <c r="B58" cm="1" vm="115">
        <f t="array" aca="1" ref="B58" ca="1">_xlfn.STOCKHISTORY(B$3,$A58,,0,0,2)</f>
        <v>0.44</v>
      </c>
      <c r="C58" cm="1" vm="251">
        <f t="array" aca="1" ref="C58" ca="1">_xlfn.STOCKHISTORY(C$3,$A58,,0,0,2)</f>
        <v>24.49</v>
      </c>
      <c r="D58" cm="1" vm="252">
        <f t="array" aca="1" ref="D58" ca="1">_xlfn.STOCKHISTORY(D$3,$A58,,0,0,2)</f>
        <v>15.24</v>
      </c>
      <c r="E58" cm="1" vm="253">
        <f t="array" aca="1" ref="E58" ca="1">_xlfn.STOCKHISTORY(E$3,$A58,,0,0,2)</f>
        <v>276.19</v>
      </c>
      <c r="F58" cm="1" vm="254">
        <f t="array" aca="1" ref="F58" ca="1">_xlfn.STOCKHISTORY(F$3,$A58,,0,0,2)</f>
        <v>395.14</v>
      </c>
      <c r="H58">
        <f t="shared" si="20"/>
        <v>24509</v>
      </c>
      <c r="I58">
        <f t="shared" ca="1" si="21"/>
        <v>975</v>
      </c>
      <c r="J58">
        <f t="shared" ca="1" si="22"/>
        <v>-908</v>
      </c>
      <c r="K58">
        <f t="shared" ca="1" si="27"/>
        <v>80</v>
      </c>
      <c r="M58">
        <f t="shared" si="28"/>
        <v>16666.120000000003</v>
      </c>
      <c r="N58">
        <f t="shared" ca="1" si="29"/>
        <v>16662.75</v>
      </c>
      <c r="O58">
        <f t="shared" ca="1" si="30"/>
        <v>-16661.800000000003</v>
      </c>
      <c r="P58">
        <f t="shared" ca="1" si="31"/>
        <v>16501.600000000002</v>
      </c>
      <c r="Q58">
        <f t="shared" ca="1" si="32"/>
        <v>66831.33</v>
      </c>
      <c r="S58">
        <f t="shared" ca="1" si="0"/>
        <v>10783.960000000001</v>
      </c>
      <c r="T58">
        <f t="shared" ca="1" si="1"/>
        <v>23877.75</v>
      </c>
      <c r="U58">
        <f t="shared" ca="1" si="2"/>
        <v>-13837.92</v>
      </c>
      <c r="V58">
        <f t="shared" ca="1" si="3"/>
        <v>22095.200000000001</v>
      </c>
      <c r="W58">
        <f t="shared" ca="1" si="4"/>
        <v>66831.33</v>
      </c>
      <c r="X58">
        <f t="shared" ca="1" si="23"/>
        <v>109750.32</v>
      </c>
      <c r="Y58" s="4">
        <f t="shared" ca="1" si="24"/>
        <v>-3.3724054102145518E-3</v>
      </c>
      <c r="AA58">
        <f t="shared" ca="1" si="5"/>
        <v>-5882.1600000000017</v>
      </c>
      <c r="AB58">
        <f t="shared" ca="1" si="6"/>
        <v>7215</v>
      </c>
      <c r="AC58">
        <f t="shared" ca="1" si="7"/>
        <v>2823.8800000000028</v>
      </c>
      <c r="AD58">
        <f t="shared" ca="1" si="8"/>
        <v>5593.5999999999985</v>
      </c>
      <c r="AF58">
        <f t="shared" ca="1" si="14"/>
        <v>9750.32</v>
      </c>
      <c r="AG58" s="4">
        <f t="shared" ca="1" si="15"/>
        <v>1.0975032</v>
      </c>
      <c r="AI58">
        <f t="shared" ca="1" si="34"/>
        <v>104928.56763503107</v>
      </c>
      <c r="AJ58">
        <f t="shared" ca="1" si="16"/>
        <v>4928.5676350310678</v>
      </c>
      <c r="AK58" s="4">
        <f t="shared" ca="1" si="33"/>
        <v>4.928567635031067E-2</v>
      </c>
      <c r="AL58" s="4">
        <f t="shared" ca="1" si="25"/>
        <v>5.5988191581413105E-3</v>
      </c>
      <c r="AN58" s="6">
        <f t="shared" ca="1" si="18"/>
        <v>4.928567635031067E-2</v>
      </c>
      <c r="AO58" s="4">
        <f t="shared" ca="1" si="35"/>
        <v>9.7503200000000012E-2</v>
      </c>
      <c r="AQ58">
        <f t="shared" ca="1" si="36"/>
        <v>42918.990000000005</v>
      </c>
      <c r="AR58" s="4">
        <f t="shared" ca="1" si="19"/>
        <v>0.29396174160736654</v>
      </c>
      <c r="AS58" s="8">
        <f t="shared" ca="1" si="37"/>
        <v>1.6448390327917781</v>
      </c>
      <c r="AT58" s="4">
        <f t="shared" ca="1" si="26"/>
        <v>-8.5786987474001375E-3</v>
      </c>
    </row>
    <row r="59" spans="1:46" x14ac:dyDescent="0.2">
      <c r="A59" s="1">
        <f>A58+1</f>
        <v>44904</v>
      </c>
      <c r="B59" cm="1" vm="115">
        <f t="array" aca="1" ref="B59" ca="1">_xlfn.STOCKHISTORY(B$3,$A59,,0,0,2)</f>
        <v>0.44</v>
      </c>
      <c r="C59" cm="1" vm="255">
        <f t="array" aca="1" ref="C59" ca="1">_xlfn.STOCKHISTORY(C$3,$A59,,0,0,2)</f>
        <v>24.75</v>
      </c>
      <c r="D59" cm="1" vm="256">
        <f t="array" aca="1" ref="D59" ca="1">_xlfn.STOCKHISTORY(D$3,$A59,,0,0,2)</f>
        <v>15.2</v>
      </c>
      <c r="E59" cm="1" vm="257">
        <f t="array" aca="1" ref="E59" ca="1">_xlfn.STOCKHISTORY(E$3,$A59,,0,0,2)</f>
        <v>278.14</v>
      </c>
      <c r="F59" cm="1" vm="258">
        <f t="array" aca="1" ref="F59" ca="1">_xlfn.STOCKHISTORY(F$3,$A59,,0,0,2)</f>
        <v>394.94</v>
      </c>
      <c r="H59">
        <f t="shared" si="20"/>
        <v>24509</v>
      </c>
      <c r="I59">
        <f t="shared" ca="1" si="21"/>
        <v>975</v>
      </c>
      <c r="J59">
        <f t="shared" ca="1" si="22"/>
        <v>-908</v>
      </c>
      <c r="K59">
        <f t="shared" ca="1" si="27"/>
        <v>80</v>
      </c>
      <c r="M59">
        <f t="shared" si="28"/>
        <v>16666.120000000003</v>
      </c>
      <c r="N59">
        <f t="shared" ca="1" si="29"/>
        <v>16662.75</v>
      </c>
      <c r="O59">
        <f t="shared" ca="1" si="30"/>
        <v>-16661.800000000003</v>
      </c>
      <c r="P59">
        <f t="shared" ca="1" si="31"/>
        <v>16501.600000000002</v>
      </c>
      <c r="Q59">
        <f t="shared" ca="1" si="32"/>
        <v>66831.33</v>
      </c>
      <c r="S59">
        <f ca="1">H59*B59</f>
        <v>10783.960000000001</v>
      </c>
      <c r="T59">
        <f t="shared" ca="1" si="1"/>
        <v>24131.25</v>
      </c>
      <c r="U59">
        <f t="shared" ca="1" si="2"/>
        <v>-13801.599999999999</v>
      </c>
      <c r="V59">
        <f t="shared" ca="1" si="3"/>
        <v>22251.199999999997</v>
      </c>
      <c r="W59">
        <f t="shared" ca="1" si="4"/>
        <v>66831.33</v>
      </c>
      <c r="X59">
        <f ca="1">SUM(S59:W59)</f>
        <v>110196.14</v>
      </c>
      <c r="Y59" s="4">
        <f t="shared" ca="1" si="24"/>
        <v>4.0621293860463314E-3</v>
      </c>
      <c r="AA59">
        <f ca="1">S59-M59</f>
        <v>-5882.1600000000017</v>
      </c>
      <c r="AB59">
        <f t="shared" ca="1" si="6"/>
        <v>7468.5</v>
      </c>
      <c r="AC59">
        <f t="shared" ca="1" si="7"/>
        <v>2860.2000000000044</v>
      </c>
      <c r="AD59">
        <f t="shared" ca="1" si="8"/>
        <v>5749.5999999999949</v>
      </c>
      <c r="AF59">
        <f ca="1">SUM(AA59:AE59)</f>
        <v>10196.139999999998</v>
      </c>
      <c r="AG59" s="4">
        <f t="shared" ca="1" si="15"/>
        <v>1.1019614</v>
      </c>
      <c r="AI59">
        <f t="shared" ca="1" si="34"/>
        <v>104875.45806999841</v>
      </c>
      <c r="AJ59">
        <f t="shared" ca="1" si="16"/>
        <v>4875.4580699984072</v>
      </c>
      <c r="AK59" s="4">
        <f t="shared" ca="1" si="33"/>
        <v>4.8754580699984063E-2</v>
      </c>
      <c r="AL59" s="4">
        <f t="shared" ca="1" si="25"/>
        <v>-5.0614971908691242E-4</v>
      </c>
      <c r="AN59" s="6">
        <f t="shared" ca="1" si="18"/>
        <v>4.8754580699984063E-2</v>
      </c>
      <c r="AO59" s="4">
        <f t="shared" ca="1" si="35"/>
        <v>0.10196139999999998</v>
      </c>
      <c r="AQ59">
        <f t="shared" ca="1" si="36"/>
        <v>43364.81</v>
      </c>
      <c r="AR59" s="4">
        <f t="shared" ca="1" si="19"/>
        <v>0.30740273878934543</v>
      </c>
      <c r="AS59" s="8">
        <f t="shared" ca="1" si="37"/>
        <v>1.6365345541696135</v>
      </c>
      <c r="AT59" s="4">
        <f ca="1">AQ59/AQ58-1</f>
        <v>1.0387476499330361E-2</v>
      </c>
    </row>
    <row r="60" spans="1:46" x14ac:dyDescent="0.2">
      <c r="A60" s="1">
        <f>A59+3</f>
        <v>44907</v>
      </c>
      <c r="B60" cm="1" vm="158">
        <f t="array" aca="1" ref="B60" ca="1">_xlfn.STOCKHISTORY(B$3,$A60,,0,0,2)</f>
        <v>0.42499999999999999</v>
      </c>
      <c r="C60" cm="1" vm="259">
        <f t="array" aca="1" ref="C60" ca="1">_xlfn.STOCKHISTORY(C$3,$A60,,0,0,2)</f>
        <v>23.64</v>
      </c>
      <c r="D60" cm="1" vm="186">
        <f t="array" aca="1" ref="D60" ca="1">_xlfn.STOCKHISTORY(D$3,$A60,,0,0,2)</f>
        <v>15.12</v>
      </c>
      <c r="E60" cm="1" vm="260">
        <f t="array" aca="1" ref="E60" ca="1">_xlfn.STOCKHISTORY(E$3,$A60,,0,0,2)</f>
        <v>279.31</v>
      </c>
      <c r="F60" cm="1" vm="261">
        <f t="array" aca="1" ref="F60" ca="1">_xlfn.STOCKHISTORY(F$3,$A60,,0,0,2)</f>
        <v>394.11</v>
      </c>
      <c r="H60">
        <f t="shared" si="20"/>
        <v>24509</v>
      </c>
      <c r="I60">
        <f t="shared" ca="1" si="21"/>
        <v>975</v>
      </c>
      <c r="J60">
        <f t="shared" ca="1" si="22"/>
        <v>-908</v>
      </c>
      <c r="K60">
        <f t="shared" ca="1" si="27"/>
        <v>80</v>
      </c>
      <c r="M60">
        <f t="shared" si="28"/>
        <v>16666.120000000003</v>
      </c>
      <c r="N60">
        <f t="shared" ca="1" si="29"/>
        <v>16662.75</v>
      </c>
      <c r="O60">
        <f t="shared" ca="1" si="30"/>
        <v>-16661.800000000003</v>
      </c>
      <c r="P60">
        <f t="shared" ca="1" si="31"/>
        <v>16501.600000000002</v>
      </c>
      <c r="Q60">
        <f t="shared" ca="1" si="32"/>
        <v>66831.33</v>
      </c>
      <c r="S60">
        <f t="shared" ref="S60:S73" ca="1" si="38">H60*B60</f>
        <v>10416.324999999999</v>
      </c>
      <c r="T60">
        <f t="shared" ref="T60:T73" ca="1" si="39">I60*C60</f>
        <v>23049</v>
      </c>
      <c r="U60">
        <f t="shared" ref="U60:U73" ca="1" si="40">J60*D60</f>
        <v>-13728.96</v>
      </c>
      <c r="V60">
        <f t="shared" ref="V60:V73" ca="1" si="41">K60*E60</f>
        <v>22344.799999999999</v>
      </c>
      <c r="W60">
        <f t="shared" ref="W60:W73" ca="1" si="42">Q60</f>
        <v>66831.33</v>
      </c>
      <c r="X60">
        <f t="shared" ref="X60:X73" ca="1" si="43">SUM(S60:W60)</f>
        <v>108912.495</v>
      </c>
      <c r="Y60" s="4">
        <f t="shared" ref="Y60:Y72" ca="1" si="44">X60/X59-1</f>
        <v>-1.164872925675986E-2</v>
      </c>
      <c r="AA60">
        <f t="shared" ref="AA60:AA68" ca="1" si="45">S60-M60</f>
        <v>-6249.7950000000037</v>
      </c>
      <c r="AB60">
        <f t="shared" ref="AB60:AB68" ca="1" si="46">T60-N60</f>
        <v>6386.25</v>
      </c>
      <c r="AC60">
        <f t="shared" ref="AC60:AC68" ca="1" si="47">U60-O60</f>
        <v>2932.8400000000038</v>
      </c>
      <c r="AD60">
        <f t="shared" ref="AD60:AD68" ca="1" si="48">V60-P60</f>
        <v>5843.1999999999971</v>
      </c>
      <c r="AF60">
        <f t="shared" ref="AF60:AF86" ca="1" si="49">SUM(AA60:AE60)</f>
        <v>8912.4949999999972</v>
      </c>
      <c r="AG60" s="4">
        <f t="shared" ref="AG60:AG86" ca="1" si="50">X60/$X$4</f>
        <v>1.08912495</v>
      </c>
      <c r="AI60">
        <f t="shared" ref="AI60:AI86" ca="1" si="51">F60/$F$4*100000</f>
        <v>104655.05337511287</v>
      </c>
      <c r="AJ60">
        <f t="shared" ref="AJ60:AJ72" ca="1" si="52">AI60-$AI$4</f>
        <v>4655.0533751128678</v>
      </c>
      <c r="AK60" s="4">
        <f t="shared" ref="AK60:AK86" ca="1" si="53">AI60/$AI$4-1</f>
        <v>4.655053375112872E-2</v>
      </c>
      <c r="AL60" s="4">
        <f t="shared" ref="AL60:AL86" ca="1" si="54">AI60/AI59-1</f>
        <v>-2.1015850508937506E-3</v>
      </c>
      <c r="AN60" s="6">
        <f t="shared" ref="AN60:AN72" ca="1" si="55">AK60</f>
        <v>4.655053375112872E-2</v>
      </c>
      <c r="AO60" s="4">
        <f t="shared" ref="AO60:AO72" ca="1" si="56">AG60-1</f>
        <v>8.9124949999999981E-2</v>
      </c>
      <c r="AQ60">
        <f t="shared" ref="AQ60:AQ72" ca="1" si="57">SUM(S60:V60)</f>
        <v>42081.164999999994</v>
      </c>
      <c r="AR60" s="4">
        <f t="shared" ref="AR60:AR72" ca="1" si="58">AQ60/$AQ$4-1</f>
        <v>0.2687022120573419</v>
      </c>
      <c r="AS60" s="8">
        <f t="shared" ref="AS60:AS72" ca="1" si="59">SUM(S60,T60,-U60,V60)/SUM(S60:V60)</f>
        <v>1.6524990455943889</v>
      </c>
      <c r="AT60" s="4">
        <f t="shared" ref="AT60:AT72" ca="1" si="60">AQ60/AQ59-1</f>
        <v>-2.960107515748378E-2</v>
      </c>
    </row>
    <row r="61" spans="1:46" x14ac:dyDescent="0.2">
      <c r="A61" s="1">
        <f>A60+1</f>
        <v>44908</v>
      </c>
      <c r="B61" cm="1" vm="189">
        <f t="array" aca="1" ref="B61" ca="1">_xlfn.STOCKHISTORY(B$3,$A61,,0,0,2)</f>
        <v>0.46</v>
      </c>
      <c r="C61" cm="1" vm="262">
        <f t="array" aca="1" ref="C61" ca="1">_xlfn.STOCKHISTORY(C$3,$A61,,0,0,2)</f>
        <v>24.54</v>
      </c>
      <c r="D61" cm="1" vm="263">
        <f t="array" aca="1" ref="D61" ca="1">_xlfn.STOCKHISTORY(D$3,$A61,,0,0,2)</f>
        <v>16.03</v>
      </c>
      <c r="E61" cm="1" vm="264">
        <f t="array" aca="1" ref="E61" ca="1">_xlfn.STOCKHISTORY(E$3,$A61,,0,0,2)</f>
        <v>280.02</v>
      </c>
      <c r="F61" cm="1" vm="265">
        <f t="array" aca="1" ref="F61" ca="1">_xlfn.STOCKHISTORY(F$3,$A61,,0,0,2)</f>
        <v>410.22</v>
      </c>
      <c r="H61">
        <f t="shared" si="20"/>
        <v>24509</v>
      </c>
      <c r="I61">
        <f t="shared" ca="1" si="21"/>
        <v>975</v>
      </c>
      <c r="J61">
        <f t="shared" ca="1" si="22"/>
        <v>-908</v>
      </c>
      <c r="K61">
        <f t="shared" ca="1" si="27"/>
        <v>80</v>
      </c>
      <c r="M61">
        <f t="shared" si="28"/>
        <v>16666.120000000003</v>
      </c>
      <c r="N61">
        <f t="shared" ca="1" si="29"/>
        <v>16662.75</v>
      </c>
      <c r="O61">
        <f t="shared" ca="1" si="30"/>
        <v>-16661.800000000003</v>
      </c>
      <c r="P61">
        <f t="shared" ca="1" si="31"/>
        <v>16501.600000000002</v>
      </c>
      <c r="Q61">
        <f t="shared" ca="1" si="32"/>
        <v>66831.33</v>
      </c>
      <c r="S61">
        <f t="shared" ca="1" si="38"/>
        <v>11274.140000000001</v>
      </c>
      <c r="T61">
        <f t="shared" ca="1" si="39"/>
        <v>23926.5</v>
      </c>
      <c r="U61">
        <f t="shared" ca="1" si="40"/>
        <v>-14555.240000000002</v>
      </c>
      <c r="V61">
        <f t="shared" ca="1" si="41"/>
        <v>22401.599999999999</v>
      </c>
      <c r="W61">
        <f t="shared" ca="1" si="42"/>
        <v>66831.33</v>
      </c>
      <c r="X61">
        <f t="shared" ca="1" si="43"/>
        <v>109878.33</v>
      </c>
      <c r="Y61" s="4">
        <f t="shared" ca="1" si="44"/>
        <v>8.867990766348699E-3</v>
      </c>
      <c r="AA61">
        <f t="shared" ca="1" si="45"/>
        <v>-5391.9800000000014</v>
      </c>
      <c r="AB61">
        <f t="shared" ca="1" si="46"/>
        <v>7263.75</v>
      </c>
      <c r="AC61">
        <f t="shared" ca="1" si="47"/>
        <v>2106.5600000000013</v>
      </c>
      <c r="AD61">
        <f t="shared" ca="1" si="48"/>
        <v>5899.9999999999964</v>
      </c>
      <c r="AF61">
        <f t="shared" ca="1" si="49"/>
        <v>9878.3299999999963</v>
      </c>
      <c r="AG61" s="4">
        <f t="shared" ca="1" si="50"/>
        <v>1.0987833</v>
      </c>
      <c r="AI61">
        <f t="shared" ca="1" si="51"/>
        <v>108933.02883849383</v>
      </c>
      <c r="AJ61">
        <f t="shared" ca="1" si="52"/>
        <v>8933.0288384938322</v>
      </c>
      <c r="AK61" s="4">
        <f t="shared" ca="1" si="53"/>
        <v>8.9330288384938283E-2</v>
      </c>
      <c r="AL61" s="4">
        <f t="shared" ca="1" si="54"/>
        <v>4.0876912537109122E-2</v>
      </c>
      <c r="AN61" s="6">
        <f t="shared" ca="1" si="55"/>
        <v>8.9330288384938283E-2</v>
      </c>
      <c r="AO61" s="4">
        <f t="shared" ca="1" si="56"/>
        <v>9.8783300000000018E-2</v>
      </c>
      <c r="AQ61">
        <f t="shared" ca="1" si="57"/>
        <v>43047</v>
      </c>
      <c r="AR61" s="4">
        <f t="shared" ca="1" si="58"/>
        <v>0.29782110648392002</v>
      </c>
      <c r="AS61" s="8">
        <f t="shared" ca="1" si="59"/>
        <v>1.6762487513647875</v>
      </c>
      <c r="AT61" s="4">
        <f t="shared" ca="1" si="60"/>
        <v>2.2951717235014879E-2</v>
      </c>
    </row>
    <row r="62" spans="1:46" x14ac:dyDescent="0.2">
      <c r="A62" s="1">
        <f>A61+1</f>
        <v>44909</v>
      </c>
      <c r="B62" cm="1" vm="15">
        <f t="array" aca="1" ref="B62" ca="1">_xlfn.STOCKHISTORY(B$3,$A62,,0,0,2)</f>
        <v>0.47</v>
      </c>
      <c r="C62" cm="1" vm="266">
        <f t="array" aca="1" ref="C62" ca="1">_xlfn.STOCKHISTORY(C$3,$A62,,0,0,2)</f>
        <v>24</v>
      </c>
      <c r="D62" cm="1" vm="267">
        <f t="array" aca="1" ref="D62" ca="1">_xlfn.STOCKHISTORY(D$3,$A62,,0,0,2)</f>
        <v>15.61</v>
      </c>
      <c r="E62" cm="1" vm="244">
        <f t="array" aca="1" ref="E62" ca="1">_xlfn.STOCKHISTORY(E$3,$A62,,0,0,2)</f>
        <v>275</v>
      </c>
      <c r="F62" cm="1" vm="268">
        <f t="array" aca="1" ref="F62" ca="1">_xlfn.STOCKHISTORY(F$3,$A62,,0,0,2)</f>
        <v>401.61</v>
      </c>
      <c r="H62">
        <f t="shared" si="20"/>
        <v>24509</v>
      </c>
      <c r="I62">
        <f t="shared" ca="1" si="21"/>
        <v>975</v>
      </c>
      <c r="J62">
        <f t="shared" ca="1" si="22"/>
        <v>-908</v>
      </c>
      <c r="K62">
        <f t="shared" ca="1" si="27"/>
        <v>80</v>
      </c>
      <c r="M62">
        <f t="shared" si="28"/>
        <v>16666.120000000003</v>
      </c>
      <c r="N62">
        <f t="shared" ca="1" si="29"/>
        <v>16662.75</v>
      </c>
      <c r="O62">
        <f t="shared" ca="1" si="30"/>
        <v>-16661.800000000003</v>
      </c>
      <c r="P62">
        <f t="shared" ca="1" si="31"/>
        <v>16501.600000000002</v>
      </c>
      <c r="Q62">
        <f t="shared" ca="1" si="32"/>
        <v>66831.33</v>
      </c>
      <c r="S62">
        <f t="shared" ca="1" si="38"/>
        <v>11519.23</v>
      </c>
      <c r="T62">
        <f t="shared" ca="1" si="39"/>
        <v>23400</v>
      </c>
      <c r="U62">
        <f t="shared" ca="1" si="40"/>
        <v>-14173.88</v>
      </c>
      <c r="V62">
        <f t="shared" ca="1" si="41"/>
        <v>22000</v>
      </c>
      <c r="W62">
        <f t="shared" ca="1" si="42"/>
        <v>66831.33</v>
      </c>
      <c r="X62">
        <f t="shared" ca="1" si="43"/>
        <v>109576.68</v>
      </c>
      <c r="Y62" s="4">
        <f t="shared" ca="1" si="44"/>
        <v>-2.7453092889199171E-3</v>
      </c>
      <c r="AA62">
        <f t="shared" ca="1" si="45"/>
        <v>-5146.8900000000031</v>
      </c>
      <c r="AB62">
        <f t="shared" ca="1" si="46"/>
        <v>6737.25</v>
      </c>
      <c r="AC62">
        <f t="shared" ca="1" si="47"/>
        <v>2487.9200000000037</v>
      </c>
      <c r="AD62">
        <f t="shared" ca="1" si="48"/>
        <v>5498.3999999999978</v>
      </c>
      <c r="AF62">
        <f t="shared" ca="1" si="49"/>
        <v>9576.6799999999985</v>
      </c>
      <c r="AG62" s="4">
        <f t="shared" ca="1" si="50"/>
        <v>1.0957668</v>
      </c>
      <c r="AI62">
        <f t="shared" ca="1" si="51"/>
        <v>106646.66206383771</v>
      </c>
      <c r="AJ62">
        <f t="shared" ca="1" si="52"/>
        <v>6646.6620638377062</v>
      </c>
      <c r="AK62" s="4">
        <f t="shared" ca="1" si="53"/>
        <v>6.646662063837705E-2</v>
      </c>
      <c r="AL62" s="4">
        <f t="shared" ca="1" si="54"/>
        <v>-2.0988737750475495E-2</v>
      </c>
      <c r="AN62" s="6">
        <f t="shared" ca="1" si="55"/>
        <v>6.646662063837705E-2</v>
      </c>
      <c r="AO62" s="4">
        <f t="shared" ca="1" si="56"/>
        <v>9.5766800000000041E-2</v>
      </c>
      <c r="AQ62">
        <f t="shared" ca="1" si="57"/>
        <v>42745.35</v>
      </c>
      <c r="AR62" s="4">
        <f t="shared" ca="1" si="58"/>
        <v>0.28872668093113174</v>
      </c>
      <c r="AS62" s="8">
        <f t="shared" ca="1" si="59"/>
        <v>1.6631776321868925</v>
      </c>
      <c r="AT62" s="4">
        <f t="shared" ca="1" si="60"/>
        <v>-7.0074569656422003E-3</v>
      </c>
    </row>
    <row r="63" spans="1:46" x14ac:dyDescent="0.2">
      <c r="A63" s="1">
        <f>A62+1</f>
        <v>44910</v>
      </c>
      <c r="B63" cm="1" vm="115">
        <f t="array" aca="1" ref="B63" ca="1">_xlfn.STOCKHISTORY(B$3,$A63,,0,0,2)</f>
        <v>0.44</v>
      </c>
      <c r="C63" cm="1" vm="269">
        <f t="array" aca="1" ref="C63" ca="1">_xlfn.STOCKHISTORY(C$3,$A63,,0,0,2)</f>
        <v>23.91</v>
      </c>
      <c r="D63" cm="1" vm="270">
        <f t="array" aca="1" ref="D63" ca="1">_xlfn.STOCKHISTORY(D$3,$A63,,0,0,2)</f>
        <v>15.82</v>
      </c>
      <c r="E63" cm="1" vm="271">
        <f t="array" aca="1" ref="E63" ca="1">_xlfn.STOCKHISTORY(E$3,$A63,,0,0,2)</f>
        <v>277.10000000000002</v>
      </c>
      <c r="F63" cm="1" vm="272">
        <f t="array" aca="1" ref="F63" ca="1">_xlfn.STOCKHISTORY(F$3,$A63,,0,0,2)</f>
        <v>394.3</v>
      </c>
      <c r="H63">
        <f t="shared" si="20"/>
        <v>24509</v>
      </c>
      <c r="I63">
        <f t="shared" ca="1" si="21"/>
        <v>975</v>
      </c>
      <c r="J63">
        <f t="shared" ca="1" si="22"/>
        <v>-908</v>
      </c>
      <c r="K63">
        <f t="shared" ca="1" si="27"/>
        <v>80</v>
      </c>
      <c r="M63">
        <f t="shared" si="28"/>
        <v>16666.120000000003</v>
      </c>
      <c r="N63">
        <f t="shared" ca="1" si="29"/>
        <v>16662.75</v>
      </c>
      <c r="O63">
        <f t="shared" ca="1" si="30"/>
        <v>-16661.800000000003</v>
      </c>
      <c r="P63">
        <f t="shared" ca="1" si="31"/>
        <v>16501.600000000002</v>
      </c>
      <c r="Q63">
        <f t="shared" ca="1" si="32"/>
        <v>66831.33</v>
      </c>
      <c r="S63">
        <f t="shared" ca="1" si="38"/>
        <v>10783.960000000001</v>
      </c>
      <c r="T63">
        <f t="shared" ca="1" si="39"/>
        <v>23312.25</v>
      </c>
      <c r="U63">
        <f t="shared" ca="1" si="40"/>
        <v>-14364.56</v>
      </c>
      <c r="V63">
        <f t="shared" ca="1" si="41"/>
        <v>22168</v>
      </c>
      <c r="W63">
        <f t="shared" ca="1" si="42"/>
        <v>66831.33</v>
      </c>
      <c r="X63">
        <f t="shared" ca="1" si="43"/>
        <v>108730.98000000001</v>
      </c>
      <c r="Y63" s="4">
        <f t="shared" ca="1" si="44"/>
        <v>-7.7178830386172015E-3</v>
      </c>
      <c r="AA63">
        <f t="shared" ca="1" si="45"/>
        <v>-5882.1600000000017</v>
      </c>
      <c r="AB63">
        <f t="shared" ca="1" si="46"/>
        <v>6649.5</v>
      </c>
      <c r="AC63">
        <f t="shared" ca="1" si="47"/>
        <v>2297.2400000000034</v>
      </c>
      <c r="AD63">
        <f t="shared" ca="1" si="48"/>
        <v>5666.3999999999978</v>
      </c>
      <c r="AF63">
        <f t="shared" ca="1" si="49"/>
        <v>8730.98</v>
      </c>
      <c r="AG63" s="4">
        <f t="shared" ca="1" si="50"/>
        <v>1.0873098000000001</v>
      </c>
      <c r="AI63">
        <f t="shared" ca="1" si="51"/>
        <v>104705.50746189388</v>
      </c>
      <c r="AJ63">
        <f t="shared" ca="1" si="52"/>
        <v>4705.5074618938816</v>
      </c>
      <c r="AK63" s="4">
        <f t="shared" ca="1" si="53"/>
        <v>4.7055074618938875E-2</v>
      </c>
      <c r="AL63" s="4">
        <f t="shared" ca="1" si="54"/>
        <v>-1.8201738004531842E-2</v>
      </c>
      <c r="AN63" s="6">
        <f t="shared" ca="1" si="55"/>
        <v>4.7055074618938875E-2</v>
      </c>
      <c r="AO63" s="4">
        <f t="shared" ca="1" si="56"/>
        <v>8.7309800000000104E-2</v>
      </c>
      <c r="AQ63">
        <f t="shared" ca="1" si="57"/>
        <v>41899.65</v>
      </c>
      <c r="AR63" s="4">
        <f t="shared" ca="1" si="58"/>
        <v>0.26322972853599502</v>
      </c>
      <c r="AS63" s="8">
        <f t="shared" ca="1" si="59"/>
        <v>1.6856649160553845</v>
      </c>
      <c r="AT63" s="4">
        <f t="shared" ca="1" si="60"/>
        <v>-1.9784608150360095E-2</v>
      </c>
    </row>
    <row r="64" spans="1:46" x14ac:dyDescent="0.2">
      <c r="A64" s="1">
        <f>A63+1</f>
        <v>44911</v>
      </c>
      <c r="B64" cm="1" vm="273">
        <f t="array" aca="1" ref="B64" ca="1">_xlfn.STOCKHISTORY(B$3,$A64,,0,0,2)</f>
        <v>0.42370000000000002</v>
      </c>
      <c r="C64" cm="1" vm="274">
        <f t="array" aca="1" ref="C64" ca="1">_xlfn.STOCKHISTORY(C$3,$A64,,0,0,2)</f>
        <v>23.71</v>
      </c>
      <c r="D64" cm="1" vm="275">
        <f t="array" aca="1" ref="D64" ca="1">_xlfn.STOCKHISTORY(D$3,$A64,,0,0,2)</f>
        <v>15.49</v>
      </c>
      <c r="E64" cm="1" vm="276">
        <f t="array" aca="1" ref="E64" ca="1">_xlfn.STOCKHISTORY(E$3,$A64,,0,0,2)</f>
        <v>274.7</v>
      </c>
      <c r="F64" cm="1" vm="277">
        <f t="array" aca="1" ref="F64" ca="1">_xlfn.STOCKHISTORY(F$3,$A64,,0,0,2)</f>
        <v>385.18</v>
      </c>
      <c r="H64">
        <f t="shared" si="20"/>
        <v>24509</v>
      </c>
      <c r="I64">
        <f t="shared" ca="1" si="21"/>
        <v>975</v>
      </c>
      <c r="J64">
        <f t="shared" ca="1" si="22"/>
        <v>-908</v>
      </c>
      <c r="K64">
        <f t="shared" ca="1" si="27"/>
        <v>80</v>
      </c>
      <c r="M64">
        <f t="shared" si="28"/>
        <v>16666.120000000003</v>
      </c>
      <c r="N64">
        <f t="shared" ca="1" si="29"/>
        <v>16662.75</v>
      </c>
      <c r="O64">
        <f t="shared" ca="1" si="30"/>
        <v>-16661.800000000003</v>
      </c>
      <c r="P64">
        <f t="shared" ca="1" si="31"/>
        <v>16501.600000000002</v>
      </c>
      <c r="Q64">
        <f t="shared" ca="1" si="32"/>
        <v>66831.33</v>
      </c>
      <c r="S64">
        <f t="shared" ca="1" si="38"/>
        <v>10384.463300000001</v>
      </c>
      <c r="T64">
        <f t="shared" ca="1" si="39"/>
        <v>23117.25</v>
      </c>
      <c r="U64">
        <f t="shared" ca="1" si="40"/>
        <v>-14064.92</v>
      </c>
      <c r="V64">
        <f t="shared" ca="1" si="41"/>
        <v>21976</v>
      </c>
      <c r="W64">
        <f t="shared" ca="1" si="42"/>
        <v>66831.33</v>
      </c>
      <c r="X64">
        <f t="shared" ca="1" si="43"/>
        <v>108244.12330000001</v>
      </c>
      <c r="Y64" s="4">
        <f t="shared" ca="1" si="44"/>
        <v>-4.4776263397975358E-3</v>
      </c>
      <c r="AA64">
        <f t="shared" ca="1" si="45"/>
        <v>-6281.6567000000014</v>
      </c>
      <c r="AB64">
        <f t="shared" ca="1" si="46"/>
        <v>6454.5</v>
      </c>
      <c r="AC64">
        <f t="shared" ca="1" si="47"/>
        <v>2596.8800000000028</v>
      </c>
      <c r="AD64">
        <f t="shared" ca="1" si="48"/>
        <v>5474.3999999999978</v>
      </c>
      <c r="AF64">
        <f t="shared" ca="1" si="49"/>
        <v>8244.1232999999993</v>
      </c>
      <c r="AG64" s="4">
        <f t="shared" ca="1" si="50"/>
        <v>1.0824412330000002</v>
      </c>
      <c r="AI64">
        <f t="shared" ca="1" si="51"/>
        <v>102283.71129640448</v>
      </c>
      <c r="AJ64">
        <f t="shared" ca="1" si="52"/>
        <v>2283.7112964044791</v>
      </c>
      <c r="AK64" s="4">
        <f t="shared" ca="1" si="53"/>
        <v>2.2837112964044781E-2</v>
      </c>
      <c r="AL64" s="4">
        <f t="shared" ca="1" si="54"/>
        <v>-2.3129596753740822E-2</v>
      </c>
      <c r="AN64" s="6">
        <f t="shared" ca="1" si="55"/>
        <v>2.2837112964044781E-2</v>
      </c>
      <c r="AO64" s="4">
        <f t="shared" ca="1" si="56"/>
        <v>8.2441233000000169E-2</v>
      </c>
      <c r="AQ64">
        <f t="shared" ca="1" si="57"/>
        <v>41412.793300000005</v>
      </c>
      <c r="AR64" s="4">
        <f t="shared" ca="1" si="58"/>
        <v>0.24855151864696445</v>
      </c>
      <c r="AS64" s="8">
        <f t="shared" ca="1" si="59"/>
        <v>1.6792548330711126</v>
      </c>
      <c r="AT64" s="4">
        <f t="shared" ca="1" si="60"/>
        <v>-1.1619588707781459E-2</v>
      </c>
    </row>
    <row r="65" spans="1:46" x14ac:dyDescent="0.2">
      <c r="A65" s="1">
        <f>A64+3</f>
        <v>44914</v>
      </c>
      <c r="B65" cm="1" vm="278">
        <f t="array" aca="1" ref="B65" ca="1">_xlfn.STOCKHISTORY(B$3,$A65,,0,0,2)</f>
        <v>0.42199999999999999</v>
      </c>
      <c r="C65" cm="1" vm="279">
        <f t="array" aca="1" ref="C65" ca="1">_xlfn.STOCKHISTORY(C$3,$A65,,0,0,2)</f>
        <v>24.43</v>
      </c>
      <c r="D65" cm="1" vm="280">
        <f t="array" aca="1" ref="D65" ca="1">_xlfn.STOCKHISTORY(D$3,$A65,,0,0,2)</f>
        <v>15.29</v>
      </c>
      <c r="E65" cm="1" vm="281">
        <f t="array" aca="1" ref="E65" ca="1">_xlfn.STOCKHISTORY(E$3,$A65,,0,0,2)</f>
        <v>278.39</v>
      </c>
      <c r="F65" cm="1" vm="282">
        <f t="array" aca="1" ref="F65" ca="1">_xlfn.STOCKHISTORY(F$3,$A65,,0,0,2)</f>
        <v>383.47</v>
      </c>
      <c r="H65">
        <f t="shared" si="20"/>
        <v>24509</v>
      </c>
      <c r="I65">
        <f t="shared" ca="1" si="21"/>
        <v>975</v>
      </c>
      <c r="J65">
        <f t="shared" ca="1" si="22"/>
        <v>-908</v>
      </c>
      <c r="K65">
        <f t="shared" ca="1" si="27"/>
        <v>80</v>
      </c>
      <c r="M65">
        <f t="shared" si="28"/>
        <v>16666.120000000003</v>
      </c>
      <c r="N65">
        <f t="shared" ca="1" si="29"/>
        <v>16662.75</v>
      </c>
      <c r="O65">
        <f t="shared" ca="1" si="30"/>
        <v>-16661.800000000003</v>
      </c>
      <c r="P65">
        <f t="shared" ca="1" si="31"/>
        <v>16501.600000000002</v>
      </c>
      <c r="Q65">
        <f t="shared" ca="1" si="32"/>
        <v>66831.33</v>
      </c>
      <c r="S65">
        <f t="shared" ca="1" si="38"/>
        <v>10342.797999999999</v>
      </c>
      <c r="T65">
        <f t="shared" ca="1" si="39"/>
        <v>23819.25</v>
      </c>
      <c r="U65">
        <f t="shared" ca="1" si="40"/>
        <v>-13883.32</v>
      </c>
      <c r="V65">
        <f t="shared" ca="1" si="41"/>
        <v>22271.199999999997</v>
      </c>
      <c r="W65">
        <f t="shared" ca="1" si="42"/>
        <v>66831.33</v>
      </c>
      <c r="X65">
        <f t="shared" ca="1" si="43"/>
        <v>109381.258</v>
      </c>
      <c r="Y65" s="4">
        <f t="shared" ca="1" si="44"/>
        <v>1.050527885794228E-2</v>
      </c>
      <c r="AA65">
        <f t="shared" ca="1" si="45"/>
        <v>-6323.3220000000038</v>
      </c>
      <c r="AB65">
        <f t="shared" ca="1" si="46"/>
        <v>7156.5</v>
      </c>
      <c r="AC65">
        <f t="shared" ca="1" si="47"/>
        <v>2778.4800000000032</v>
      </c>
      <c r="AD65">
        <f t="shared" ca="1" si="48"/>
        <v>5769.5999999999949</v>
      </c>
      <c r="AF65">
        <f t="shared" ca="1" si="49"/>
        <v>9381.2579999999944</v>
      </c>
      <c r="AG65" s="4">
        <f t="shared" ca="1" si="50"/>
        <v>1.09381258</v>
      </c>
      <c r="AI65">
        <f t="shared" ca="1" si="51"/>
        <v>101829.62451537522</v>
      </c>
      <c r="AJ65">
        <f t="shared" ca="1" si="52"/>
        <v>1829.6245153752243</v>
      </c>
      <c r="AK65" s="4">
        <f t="shared" ca="1" si="53"/>
        <v>1.8296245153752277E-2</v>
      </c>
      <c r="AL65" s="4">
        <f t="shared" ca="1" si="54"/>
        <v>-4.4394828391919328E-3</v>
      </c>
      <c r="AN65" s="6">
        <f t="shared" ca="1" si="55"/>
        <v>1.8296245153752277E-2</v>
      </c>
      <c r="AO65" s="4">
        <f t="shared" ca="1" si="56"/>
        <v>9.3812580000000034E-2</v>
      </c>
      <c r="AQ65">
        <f t="shared" ca="1" si="57"/>
        <v>42549.927999999993</v>
      </c>
      <c r="AR65" s="4">
        <f t="shared" ca="1" si="58"/>
        <v>0.28283491620254875</v>
      </c>
      <c r="AS65" s="8">
        <f t="shared" ca="1" si="59"/>
        <v>1.6525660865983136</v>
      </c>
      <c r="AT65" s="4">
        <f t="shared" ca="1" si="60"/>
        <v>2.7458536587049887E-2</v>
      </c>
    </row>
    <row r="66" spans="1:46" x14ac:dyDescent="0.2">
      <c r="A66" s="1">
        <f>A65+1</f>
        <v>44915</v>
      </c>
      <c r="B66" cm="1" vm="283">
        <f t="array" aca="1" ref="B66" ca="1">_xlfn.STOCKHISTORY(B$3,$A66,,0,0,2)</f>
        <v>0.36</v>
      </c>
      <c r="C66" cm="1" vm="284">
        <f t="array" aca="1" ref="C66" ca="1">_xlfn.STOCKHISTORY(C$3,$A66,,0,0,2)</f>
        <v>21.83</v>
      </c>
      <c r="D66" cm="1" vm="285">
        <f t="array" aca="1" ref="D66" ca="1">_xlfn.STOCKHISTORY(D$3,$A66,,0,0,2)</f>
        <v>14.96</v>
      </c>
      <c r="E66" cm="1" vm="286">
        <f t="array" aca="1" ref="E66" ca="1">_xlfn.STOCKHISTORY(E$3,$A66,,0,0,2)</f>
        <v>272.02999999999997</v>
      </c>
      <c r="F66" cm="1" vm="287">
        <f t="array" aca="1" ref="F66" ca="1">_xlfn.STOCKHISTORY(F$3,$A66,,0,0,2)</f>
        <v>379.23</v>
      </c>
      <c r="H66">
        <f t="shared" si="20"/>
        <v>24509</v>
      </c>
      <c r="I66">
        <f t="shared" ca="1" si="21"/>
        <v>975</v>
      </c>
      <c r="J66">
        <f t="shared" ca="1" si="22"/>
        <v>-908</v>
      </c>
      <c r="K66">
        <f t="shared" ca="1" si="27"/>
        <v>80</v>
      </c>
      <c r="M66">
        <f t="shared" si="28"/>
        <v>16666.120000000003</v>
      </c>
      <c r="N66">
        <f t="shared" ca="1" si="29"/>
        <v>16662.75</v>
      </c>
      <c r="O66">
        <f t="shared" ca="1" si="30"/>
        <v>-16661.800000000003</v>
      </c>
      <c r="P66">
        <f t="shared" ca="1" si="31"/>
        <v>16501.600000000002</v>
      </c>
      <c r="Q66">
        <f t="shared" ca="1" si="32"/>
        <v>66831.33</v>
      </c>
      <c r="S66">
        <f t="shared" ca="1" si="38"/>
        <v>8823.24</v>
      </c>
      <c r="T66">
        <f t="shared" ca="1" si="39"/>
        <v>21284.25</v>
      </c>
      <c r="U66">
        <f t="shared" ca="1" si="40"/>
        <v>-13583.68</v>
      </c>
      <c r="V66">
        <f t="shared" ca="1" si="41"/>
        <v>21762.399999999998</v>
      </c>
      <c r="W66">
        <f t="shared" ca="1" si="42"/>
        <v>66831.33</v>
      </c>
      <c r="X66">
        <f t="shared" ca="1" si="43"/>
        <v>105117.54</v>
      </c>
      <c r="Y66" s="4">
        <f t="shared" ca="1" si="44"/>
        <v>-3.898033427262293E-2</v>
      </c>
      <c r="AA66">
        <f t="shared" ca="1" si="45"/>
        <v>-7842.8800000000028</v>
      </c>
      <c r="AB66">
        <f t="shared" ca="1" si="46"/>
        <v>4621.5</v>
      </c>
      <c r="AC66">
        <f t="shared" ca="1" si="47"/>
        <v>3078.1200000000026</v>
      </c>
      <c r="AD66">
        <f t="shared" ca="1" si="48"/>
        <v>5260.7999999999956</v>
      </c>
      <c r="AF66">
        <f t="shared" ca="1" si="49"/>
        <v>5117.5399999999954</v>
      </c>
      <c r="AG66" s="4">
        <f t="shared" ca="1" si="50"/>
        <v>1.0511754</v>
      </c>
      <c r="AI66">
        <f t="shared" ca="1" si="51"/>
        <v>100703.70173668279</v>
      </c>
      <c r="AJ66">
        <f t="shared" ca="1" si="52"/>
        <v>703.70173668279313</v>
      </c>
      <c r="AK66" s="4">
        <f t="shared" ca="1" si="53"/>
        <v>7.0370173668279357E-3</v>
      </c>
      <c r="AL66" s="4">
        <f t="shared" ca="1" si="54"/>
        <v>-1.1056927530184724E-2</v>
      </c>
      <c r="AN66" s="6">
        <f t="shared" ca="1" si="55"/>
        <v>7.0370173668279357E-3</v>
      </c>
      <c r="AO66" s="4">
        <f t="shared" ca="1" si="56"/>
        <v>5.1175399999999982E-2</v>
      </c>
      <c r="AQ66">
        <f t="shared" ca="1" si="57"/>
        <v>38286.209999999992</v>
      </c>
      <c r="AR66" s="4">
        <f t="shared" ca="1" si="58"/>
        <v>0.15428836911458887</v>
      </c>
      <c r="AS66" s="8">
        <f t="shared" ca="1" si="59"/>
        <v>1.7095860363300521</v>
      </c>
      <c r="AT66" s="4">
        <f t="shared" ca="1" si="60"/>
        <v>-0.10020505792630252</v>
      </c>
    </row>
    <row r="67" spans="1:46" x14ac:dyDescent="0.2">
      <c r="A67" s="1">
        <f>A66+1</f>
        <v>44916</v>
      </c>
      <c r="B67" cm="1" vm="288">
        <f t="array" aca="1" ref="B67" ca="1">_xlfn.STOCKHISTORY(B$3,$A67,,0,0,2)</f>
        <v>0.34</v>
      </c>
      <c r="C67" cm="1" vm="289">
        <f t="array" aca="1" ref="C67" ca="1">_xlfn.STOCKHISTORY(C$3,$A67,,0,0,2)</f>
        <v>22.35</v>
      </c>
      <c r="D67" cm="1" vm="290">
        <f t="array" aca="1" ref="D67" ca="1">_xlfn.STOCKHISTORY(D$3,$A67,,0,0,2)</f>
        <v>15.57</v>
      </c>
      <c r="E67" cm="1" vm="291">
        <f t="array" aca="1" ref="E67" ca="1">_xlfn.STOCKHISTORY(E$3,$A67,,0,0,2)</f>
        <v>273.32</v>
      </c>
      <c r="F67" cm="1" vm="292">
        <f t="array" aca="1" ref="F67" ca="1">_xlfn.STOCKHISTORY(F$3,$A67,,0,0,2)</f>
        <v>383.25</v>
      </c>
      <c r="H67">
        <f t="shared" si="20"/>
        <v>24509</v>
      </c>
      <c r="I67">
        <f t="shared" ca="1" si="21"/>
        <v>975</v>
      </c>
      <c r="J67">
        <f t="shared" ca="1" si="22"/>
        <v>-908</v>
      </c>
      <c r="K67">
        <f t="shared" ca="1" si="27"/>
        <v>80</v>
      </c>
      <c r="M67">
        <f t="shared" si="28"/>
        <v>16666.120000000003</v>
      </c>
      <c r="N67">
        <f t="shared" ca="1" si="29"/>
        <v>16662.75</v>
      </c>
      <c r="O67">
        <f t="shared" ca="1" si="30"/>
        <v>-16661.800000000003</v>
      </c>
      <c r="P67">
        <f t="shared" ca="1" si="31"/>
        <v>16501.600000000002</v>
      </c>
      <c r="Q67">
        <f t="shared" ca="1" si="32"/>
        <v>66831.33</v>
      </c>
      <c r="S67">
        <f t="shared" ca="1" si="38"/>
        <v>8333.0600000000013</v>
      </c>
      <c r="T67">
        <f t="shared" ca="1" si="39"/>
        <v>21791.25</v>
      </c>
      <c r="U67">
        <f t="shared" ca="1" si="40"/>
        <v>-14137.56</v>
      </c>
      <c r="V67">
        <f t="shared" ca="1" si="41"/>
        <v>21865.599999999999</v>
      </c>
      <c r="W67">
        <f t="shared" ca="1" si="42"/>
        <v>66831.33</v>
      </c>
      <c r="X67">
        <f t="shared" ca="1" si="43"/>
        <v>104683.68</v>
      </c>
      <c r="Y67" s="4">
        <f t="shared" ca="1" si="44"/>
        <v>-4.1273796932462803E-3</v>
      </c>
      <c r="AA67">
        <f t="shared" ca="1" si="45"/>
        <v>-8333.0600000000013</v>
      </c>
      <c r="AB67">
        <f t="shared" ca="1" si="46"/>
        <v>5128.5</v>
      </c>
      <c r="AC67">
        <f t="shared" ca="1" si="47"/>
        <v>2524.2400000000034</v>
      </c>
      <c r="AD67">
        <f t="shared" ca="1" si="48"/>
        <v>5363.9999999999964</v>
      </c>
      <c r="AF67">
        <f t="shared" ca="1" si="49"/>
        <v>4683.6799999999985</v>
      </c>
      <c r="AG67" s="4">
        <f t="shared" ca="1" si="50"/>
        <v>1.0468367999999999</v>
      </c>
      <c r="AI67">
        <f t="shared" ca="1" si="51"/>
        <v>101771.2039938393</v>
      </c>
      <c r="AJ67">
        <f t="shared" ca="1" si="52"/>
        <v>1771.2039938392991</v>
      </c>
      <c r="AK67" s="4">
        <f t="shared" ca="1" si="53"/>
        <v>1.7712039938392987E-2</v>
      </c>
      <c r="AL67" s="4">
        <f t="shared" ca="1" si="54"/>
        <v>1.0600427181393757E-2</v>
      </c>
      <c r="AN67" s="6">
        <f t="shared" ca="1" si="55"/>
        <v>1.7712039938392987E-2</v>
      </c>
      <c r="AO67" s="4">
        <f t="shared" ca="1" si="56"/>
        <v>4.6836799999999901E-2</v>
      </c>
      <c r="AQ67">
        <f t="shared" ca="1" si="57"/>
        <v>37852.35</v>
      </c>
      <c r="AR67" s="4">
        <f t="shared" ca="1" si="58"/>
        <v>0.14120795316785384</v>
      </c>
      <c r="AS67" s="8">
        <f t="shared" ca="1" si="59"/>
        <v>1.7469845333248795</v>
      </c>
      <c r="AT67" s="4">
        <f t="shared" ca="1" si="60"/>
        <v>-1.1332017454848464E-2</v>
      </c>
    </row>
    <row r="68" spans="1:46" x14ac:dyDescent="0.2">
      <c r="A68" s="1">
        <f>A67+1</f>
        <v>44917</v>
      </c>
      <c r="B68" cm="1" vm="293">
        <f t="array" aca="1" ref="B68" ca="1">_xlfn.STOCKHISTORY(B$3,$A68,,0,0,2)</f>
        <v>0.35</v>
      </c>
      <c r="C68" cm="1" vm="294">
        <f t="array" aca="1" ref="C68" ca="1">_xlfn.STOCKHISTORY(C$3,$A68,,0,0,2)</f>
        <v>23.74</v>
      </c>
      <c r="D68" cm="1" vm="270">
        <f t="array" aca="1" ref="D68" ca="1">_xlfn.STOCKHISTORY(D$3,$A68,,0,0,2)</f>
        <v>15.82</v>
      </c>
      <c r="E68" cm="1" vm="295">
        <f t="array" aca="1" ref="E68" ca="1">_xlfn.STOCKHISTORY(E$3,$A68,,0,0,2)</f>
        <v>274.45999999999998</v>
      </c>
      <c r="F68" cm="1" vm="296">
        <f t="array" aca="1" ref="F68" ca="1">_xlfn.STOCKHISTORY(F$3,$A68,,0,0,2)</f>
        <v>383.05</v>
      </c>
      <c r="H68">
        <f t="shared" si="20"/>
        <v>24509</v>
      </c>
      <c r="I68">
        <f t="shared" ca="1" si="21"/>
        <v>975</v>
      </c>
      <c r="J68">
        <f t="shared" ca="1" si="22"/>
        <v>-908</v>
      </c>
      <c r="K68">
        <f t="shared" ca="1" si="27"/>
        <v>80</v>
      </c>
      <c r="M68">
        <f t="shared" si="28"/>
        <v>16666.120000000003</v>
      </c>
      <c r="N68">
        <f t="shared" ca="1" si="29"/>
        <v>16662.75</v>
      </c>
      <c r="O68">
        <f t="shared" ca="1" si="30"/>
        <v>-16661.800000000003</v>
      </c>
      <c r="P68">
        <f t="shared" ca="1" si="31"/>
        <v>16501.600000000002</v>
      </c>
      <c r="Q68">
        <f t="shared" ca="1" si="32"/>
        <v>66831.33</v>
      </c>
      <c r="S68">
        <f t="shared" ca="1" si="38"/>
        <v>8578.15</v>
      </c>
      <c r="T68">
        <f t="shared" ca="1" si="39"/>
        <v>23146.5</v>
      </c>
      <c r="U68">
        <f t="shared" ca="1" si="40"/>
        <v>-14364.56</v>
      </c>
      <c r="V68">
        <f t="shared" ca="1" si="41"/>
        <v>21956.799999999999</v>
      </c>
      <c r="W68">
        <f ca="1">Q68</f>
        <v>66831.33</v>
      </c>
      <c r="X68">
        <f t="shared" ca="1" si="43"/>
        <v>106148.22</v>
      </c>
      <c r="Y68" s="4">
        <f t="shared" ca="1" si="44"/>
        <v>1.3990146315070451E-2</v>
      </c>
      <c r="AA68">
        <f t="shared" ca="1" si="45"/>
        <v>-8087.970000000003</v>
      </c>
      <c r="AB68">
        <f t="shared" ca="1" si="46"/>
        <v>6483.75</v>
      </c>
      <c r="AC68">
        <f t="shared" ca="1" si="47"/>
        <v>2297.2400000000034</v>
      </c>
      <c r="AD68">
        <f t="shared" ca="1" si="48"/>
        <v>5455.1999999999971</v>
      </c>
      <c r="AF68">
        <f t="shared" ca="1" si="49"/>
        <v>6148.2199999999975</v>
      </c>
      <c r="AG68" s="4">
        <f t="shared" ca="1" si="50"/>
        <v>1.0614821999999999</v>
      </c>
      <c r="AI68">
        <f t="shared" ca="1" si="51"/>
        <v>101718.09442880664</v>
      </c>
      <c r="AJ68">
        <f t="shared" ca="1" si="52"/>
        <v>1718.0944288066385</v>
      </c>
      <c r="AK68" s="4">
        <f ca="1">AI68/$AI$4-1</f>
        <v>1.718094428806638E-2</v>
      </c>
      <c r="AL68" s="4">
        <f t="shared" ca="1" si="54"/>
        <v>-5.2185257664705276E-4</v>
      </c>
      <c r="AN68" s="6">
        <f t="shared" ca="1" si="55"/>
        <v>1.718094428806638E-2</v>
      </c>
      <c r="AO68" s="4">
        <f t="shared" ca="1" si="56"/>
        <v>6.1482199999999931E-2</v>
      </c>
      <c r="AQ68">
        <f t="shared" ca="1" si="57"/>
        <v>39316.89</v>
      </c>
      <c r="AR68" s="4">
        <f t="shared" ca="1" si="58"/>
        <v>0.18536227108292258</v>
      </c>
      <c r="AS68" s="8">
        <f t="shared" ca="1" si="59"/>
        <v>1.730706828541118</v>
      </c>
      <c r="AT68" s="4">
        <f t="shared" ca="1" si="60"/>
        <v>3.8690860673115335E-2</v>
      </c>
    </row>
    <row r="69" spans="1:46" x14ac:dyDescent="0.2">
      <c r="A69" s="1">
        <f>A68+1</f>
        <v>44918</v>
      </c>
      <c r="B69" cm="1" vm="297">
        <f t="array" aca="1" ref="B69" ca="1">_xlfn.STOCKHISTORY(B$3,$A69,,0,0,2)</f>
        <v>0.33139999999999997</v>
      </c>
      <c r="C69" cm="1" vm="298">
        <f t="array" aca="1" ref="C69" ca="1">_xlfn.STOCKHISTORY(C$3,$A69,,0,0,2)</f>
        <v>23.96</v>
      </c>
      <c r="D69" cm="1" vm="299">
        <f t="array" aca="1" ref="D69" ca="1">_xlfn.STOCKHISTORY(D$3,$A69,,0,0,2)</f>
        <v>16.47</v>
      </c>
      <c r="E69" cm="1" vm="300">
        <f t="array" aca="1" ref="E69" ca="1">_xlfn.STOCKHISTORY(E$3,$A69,,0,0,2)</f>
        <v>277.72000000000003</v>
      </c>
      <c r="F69" cm="1" vm="301">
        <f t="array" aca="1" ref="F69" ca="1">_xlfn.STOCKHISTORY(F$3,$A69,,0,0,2)</f>
        <v>379.65</v>
      </c>
      <c r="H69">
        <f t="shared" si="20"/>
        <v>24509</v>
      </c>
      <c r="I69">
        <f t="shared" ca="1" si="21"/>
        <v>975</v>
      </c>
      <c r="J69">
        <f t="shared" ca="1" si="22"/>
        <v>-908</v>
      </c>
      <c r="K69">
        <f t="shared" ca="1" si="27"/>
        <v>80</v>
      </c>
      <c r="M69">
        <f t="shared" si="28"/>
        <v>16666.120000000003</v>
      </c>
      <c r="N69">
        <f t="shared" ca="1" si="29"/>
        <v>16662.75</v>
      </c>
      <c r="O69">
        <f t="shared" ca="1" si="30"/>
        <v>-16661.800000000003</v>
      </c>
      <c r="P69">
        <f t="shared" ca="1" si="31"/>
        <v>16501.600000000002</v>
      </c>
      <c r="Q69">
        <f t="shared" ca="1" si="32"/>
        <v>66831.33</v>
      </c>
      <c r="S69">
        <f t="shared" ca="1" si="38"/>
        <v>8122.2825999999995</v>
      </c>
      <c r="T69">
        <f t="shared" ca="1" si="39"/>
        <v>23361</v>
      </c>
      <c r="U69">
        <f t="shared" ca="1" si="40"/>
        <v>-14954.759999999998</v>
      </c>
      <c r="V69">
        <f t="shared" ca="1" si="41"/>
        <v>22217.600000000002</v>
      </c>
      <c r="W69">
        <f t="shared" ca="1" si="42"/>
        <v>66831.33</v>
      </c>
      <c r="X69">
        <f t="shared" ca="1" si="43"/>
        <v>105577.4526</v>
      </c>
      <c r="Y69" s="4">
        <f t="shared" ca="1" si="44"/>
        <v>-5.3770793330306654E-3</v>
      </c>
      <c r="AA69">
        <f t="shared" ref="AA69:AA86" ca="1" si="61">S69-M69</f>
        <v>-8543.837400000004</v>
      </c>
      <c r="AB69">
        <f t="shared" ref="AB69:AB86" ca="1" si="62">T69-N69</f>
        <v>6698.25</v>
      </c>
      <c r="AC69">
        <f t="shared" ref="AC69:AC86" ca="1" si="63">U69-O69</f>
        <v>1707.0400000000045</v>
      </c>
      <c r="AD69">
        <f t="shared" ref="AD69:AD86" ca="1" si="64">V69-P69</f>
        <v>5716</v>
      </c>
      <c r="AF69">
        <f t="shared" ca="1" si="49"/>
        <v>5577.4526000000005</v>
      </c>
      <c r="AG69" s="4">
        <f t="shared" ca="1" si="50"/>
        <v>1.055774526</v>
      </c>
      <c r="AI69">
        <f t="shared" ca="1" si="51"/>
        <v>100815.23182325136</v>
      </c>
      <c r="AJ69">
        <f t="shared" ca="1" si="52"/>
        <v>815.2318232513644</v>
      </c>
      <c r="AK69" s="4">
        <f t="shared" ca="1" si="53"/>
        <v>8.1523182325136112E-3</v>
      </c>
      <c r="AL69" s="4">
        <f t="shared" ca="1" si="54"/>
        <v>-8.8761258321369274E-3</v>
      </c>
      <c r="AN69" s="6">
        <f ca="1">AK69</f>
        <v>8.1523182325136112E-3</v>
      </c>
      <c r="AO69" s="4">
        <f t="shared" ca="1" si="56"/>
        <v>5.5774525999999991E-2</v>
      </c>
      <c r="AQ69">
        <f t="shared" ca="1" si="57"/>
        <v>38746.122600000002</v>
      </c>
      <c r="AR69" s="4">
        <f t="shared" ca="1" si="58"/>
        <v>0.1681542431457157</v>
      </c>
      <c r="AS69" s="8">
        <f t="shared" ca="1" si="59"/>
        <v>1.7719358220375838</v>
      </c>
      <c r="AT69" s="4">
        <f t="shared" ca="1" si="60"/>
        <v>-1.4517104481051146E-2</v>
      </c>
    </row>
    <row r="70" spans="1:46" x14ac:dyDescent="0.2">
      <c r="A70" s="1">
        <f>A69+4</f>
        <v>44922</v>
      </c>
      <c r="B70" cm="1" vm="302">
        <f t="array" aca="1" ref="B70" ca="1">_xlfn.STOCKHISTORY(B$3,$A70,,0,0,2)</f>
        <v>0.32700000000000001</v>
      </c>
      <c r="C70" cm="1" vm="303">
        <f t="array" aca="1" ref="C70" ca="1">_xlfn.STOCKHISTORY(C$3,$A70,,0,0,2)</f>
        <v>21.97</v>
      </c>
      <c r="D70" cm="1" vm="160">
        <f t="array" aca="1" ref="D70" ca="1">_xlfn.STOCKHISTORY(D$3,$A70,,0,0,2)</f>
        <v>15.8</v>
      </c>
      <c r="E70" cm="1" vm="304">
        <f t="array" aca="1" ref="E70" ca="1">_xlfn.STOCKHISTORY(E$3,$A70,,0,0,2)</f>
        <v>280.08999999999997</v>
      </c>
      <c r="F70" cm="1" vm="305">
        <f t="array" aca="1" ref="F70" ca="1">_xlfn.STOCKHISTORY(F$3,$A70,,0,0,2)</f>
        <v>382.79</v>
      </c>
      <c r="H70">
        <f t="shared" si="20"/>
        <v>24509</v>
      </c>
      <c r="I70">
        <f t="shared" ca="1" si="21"/>
        <v>975</v>
      </c>
      <c r="J70">
        <f t="shared" ca="1" si="22"/>
        <v>-908</v>
      </c>
      <c r="K70">
        <f t="shared" ca="1" si="27"/>
        <v>80</v>
      </c>
      <c r="M70">
        <f t="shared" si="28"/>
        <v>16666.120000000003</v>
      </c>
      <c r="N70">
        <f t="shared" ca="1" si="29"/>
        <v>16662.75</v>
      </c>
      <c r="O70">
        <f t="shared" ca="1" si="30"/>
        <v>-16661.800000000003</v>
      </c>
      <c r="P70">
        <f t="shared" ca="1" si="31"/>
        <v>16501.600000000002</v>
      </c>
      <c r="Q70">
        <f t="shared" ca="1" si="32"/>
        <v>66831.33</v>
      </c>
      <c r="S70">
        <f t="shared" ca="1" si="38"/>
        <v>8014.4430000000002</v>
      </c>
      <c r="T70">
        <f t="shared" ca="1" si="39"/>
        <v>21420.75</v>
      </c>
      <c r="U70">
        <f t="shared" ca="1" si="40"/>
        <v>-14346.400000000001</v>
      </c>
      <c r="V70">
        <f t="shared" ca="1" si="41"/>
        <v>22407.199999999997</v>
      </c>
      <c r="W70">
        <f t="shared" ca="1" si="42"/>
        <v>66831.33</v>
      </c>
      <c r="X70">
        <f t="shared" ca="1" si="43"/>
        <v>104327.323</v>
      </c>
      <c r="Y70" s="4">
        <f t="shared" ca="1" si="44"/>
        <v>-1.1840876713860027E-2</v>
      </c>
      <c r="AA70">
        <f t="shared" ca="1" si="61"/>
        <v>-8651.6770000000033</v>
      </c>
      <c r="AB70">
        <f t="shared" ca="1" si="62"/>
        <v>4758</v>
      </c>
      <c r="AC70">
        <f t="shared" ca="1" si="63"/>
        <v>2315.4000000000015</v>
      </c>
      <c r="AD70">
        <f t="shared" ca="1" si="64"/>
        <v>5905.5999999999949</v>
      </c>
      <c r="AF70">
        <f t="shared" ca="1" si="49"/>
        <v>4327.322999999993</v>
      </c>
      <c r="AG70" s="4">
        <f t="shared" ca="1" si="50"/>
        <v>1.0432732300000001</v>
      </c>
      <c r="AI70">
        <f t="shared" ca="1" si="51"/>
        <v>101649.05199426417</v>
      </c>
      <c r="AJ70">
        <f t="shared" ca="1" si="52"/>
        <v>1649.0519942641695</v>
      </c>
      <c r="AK70" s="4">
        <f t="shared" ca="1" si="53"/>
        <v>1.6490519942641724E-2</v>
      </c>
      <c r="AL70" s="4">
        <f t="shared" ca="1" si="54"/>
        <v>8.270775714473988E-3</v>
      </c>
      <c r="AN70" s="6">
        <f t="shared" ca="1" si="55"/>
        <v>1.6490519942641724E-2</v>
      </c>
      <c r="AO70" s="4">
        <f t="shared" ca="1" si="56"/>
        <v>4.3273230000000051E-2</v>
      </c>
      <c r="AQ70">
        <f t="shared" ca="1" si="57"/>
        <v>37495.992999999995</v>
      </c>
      <c r="AR70" s="4">
        <f t="shared" ca="1" si="58"/>
        <v>0.13046416995315147</v>
      </c>
      <c r="AS70" s="8">
        <f t="shared" ca="1" si="59"/>
        <v>1.7652230999723093</v>
      </c>
      <c r="AT70" s="4">
        <f t="shared" ca="1" si="60"/>
        <v>-3.2264637494333614E-2</v>
      </c>
    </row>
    <row r="71" spans="1:46" x14ac:dyDescent="0.2">
      <c r="A71" s="1">
        <f>A70+1</f>
        <v>44923</v>
      </c>
      <c r="B71" cm="1" vm="306">
        <f t="array" aca="1" ref="B71" ca="1">_xlfn.STOCKHISTORY(B$3,$A71,,0,0,2)</f>
        <v>0.32300000000000001</v>
      </c>
      <c r="C71" cm="1" vm="307">
        <f t="array" aca="1" ref="C71" ca="1">_xlfn.STOCKHISTORY(C$3,$A71,,0,0,2)</f>
        <v>21.78</v>
      </c>
      <c r="D71" cm="1" vm="308">
        <f t="array" aca="1" ref="D71" ca="1">_xlfn.STOCKHISTORY(D$3,$A71,,0,0,2)</f>
        <v>15.28</v>
      </c>
      <c r="E71" cm="1" vm="309">
        <f t="array" aca="1" ref="E71" ca="1">_xlfn.STOCKHISTORY(E$3,$A71,,0,0,2)</f>
        <v>273.89</v>
      </c>
      <c r="F71" cm="1" vm="310">
        <f t="array" aca="1" ref="F71" ca="1">_xlfn.STOCKHISTORY(F$3,$A71,,0,0,2)</f>
        <v>381.33</v>
      </c>
      <c r="H71">
        <f t="shared" si="20"/>
        <v>24509</v>
      </c>
      <c r="I71">
        <f t="shared" ca="1" si="21"/>
        <v>975</v>
      </c>
      <c r="J71">
        <f t="shared" ca="1" si="22"/>
        <v>-908</v>
      </c>
      <c r="K71">
        <f t="shared" ca="1" si="27"/>
        <v>80</v>
      </c>
      <c r="M71">
        <f t="shared" si="28"/>
        <v>16666.120000000003</v>
      </c>
      <c r="N71">
        <f t="shared" ca="1" si="29"/>
        <v>16662.75</v>
      </c>
      <c r="O71">
        <f t="shared" ca="1" si="30"/>
        <v>-16661.800000000003</v>
      </c>
      <c r="P71">
        <f t="shared" ca="1" si="31"/>
        <v>16501.600000000002</v>
      </c>
      <c r="Q71">
        <f t="shared" ca="1" si="32"/>
        <v>66831.33</v>
      </c>
      <c r="S71">
        <f t="shared" ca="1" si="38"/>
        <v>7916.4070000000002</v>
      </c>
      <c r="T71">
        <f t="shared" ca="1" si="39"/>
        <v>21235.5</v>
      </c>
      <c r="U71">
        <f t="shared" ca="1" si="40"/>
        <v>-13874.24</v>
      </c>
      <c r="V71">
        <f t="shared" ca="1" si="41"/>
        <v>21911.199999999997</v>
      </c>
      <c r="W71">
        <f t="shared" ca="1" si="42"/>
        <v>66831.33</v>
      </c>
      <c r="X71">
        <f t="shared" ca="1" si="43"/>
        <v>104020.197</v>
      </c>
      <c r="Y71" s="4">
        <f t="shared" ca="1" si="44"/>
        <v>-2.943869268072774E-3</v>
      </c>
      <c r="AA71">
        <f t="shared" ca="1" si="61"/>
        <v>-8749.7130000000034</v>
      </c>
      <c r="AB71">
        <f t="shared" ca="1" si="62"/>
        <v>4572.75</v>
      </c>
      <c r="AC71">
        <f t="shared" ca="1" si="63"/>
        <v>2787.5600000000031</v>
      </c>
      <c r="AD71">
        <f t="shared" ca="1" si="64"/>
        <v>5409.5999999999949</v>
      </c>
      <c r="AF71">
        <f t="shared" ca="1" si="49"/>
        <v>4020.1969999999947</v>
      </c>
      <c r="AG71" s="4">
        <f t="shared" ca="1" si="50"/>
        <v>1.04020197</v>
      </c>
      <c r="AI71">
        <f t="shared" ca="1" si="51"/>
        <v>101261.35216952574</v>
      </c>
      <c r="AJ71">
        <f t="shared" ca="1" si="52"/>
        <v>1261.3521695257368</v>
      </c>
      <c r="AK71" s="4">
        <f t="shared" ca="1" si="53"/>
        <v>1.2613521695257424E-2</v>
      </c>
      <c r="AL71" s="4">
        <f t="shared" ca="1" si="54"/>
        <v>-3.8141017267953048E-3</v>
      </c>
      <c r="AN71" s="6">
        <f t="shared" ca="1" si="55"/>
        <v>1.2613521695257424E-2</v>
      </c>
      <c r="AO71" s="4">
        <f t="shared" ca="1" si="56"/>
        <v>4.0201970000000031E-2</v>
      </c>
      <c r="AQ71">
        <f t="shared" ca="1" si="57"/>
        <v>37188.866999999998</v>
      </c>
      <c r="AR71" s="4">
        <f t="shared" ca="1" si="58"/>
        <v>0.12120464884482862</v>
      </c>
      <c r="AS71" s="8">
        <f t="shared" ca="1" si="59"/>
        <v>1.7461501852153762</v>
      </c>
      <c r="AT71" s="4">
        <f t="shared" ca="1" si="60"/>
        <v>-8.1909018918366883E-3</v>
      </c>
    </row>
    <row r="72" spans="1:46" x14ac:dyDescent="0.2">
      <c r="A72" s="1">
        <f>A71+1</f>
        <v>44924</v>
      </c>
      <c r="B72" cm="1" vm="311">
        <f t="array" aca="1" ref="B72" ca="1">_xlfn.STOCKHISTORY(B$3,$A72,,0,0,2)</f>
        <v>0.32</v>
      </c>
      <c r="C72" cm="1" vm="312">
        <f t="array" aca="1" ref="C72" ca="1">_xlfn.STOCKHISTORY(C$3,$A72,,0,0,2)</f>
        <v>22.62</v>
      </c>
      <c r="D72" cm="1" vm="313">
        <f t="array" aca="1" ref="D72" ca="1">_xlfn.STOCKHISTORY(D$3,$A72,,0,0,2)</f>
        <v>15.35</v>
      </c>
      <c r="E72" cm="1" vm="314">
        <f t="array" aca="1" ref="E72" ca="1">_xlfn.STOCKHISTORY(E$3,$A72,,0,0,2)</f>
        <v>274.36</v>
      </c>
      <c r="F72" cm="1" vm="315">
        <f t="array" aca="1" ref="F72" ca="1">_xlfn.STOCKHISTORY(F$3,$A72,,0,0,2)</f>
        <v>379.63</v>
      </c>
      <c r="H72">
        <f t="shared" si="20"/>
        <v>24509</v>
      </c>
      <c r="I72">
        <f t="shared" ca="1" si="21"/>
        <v>975</v>
      </c>
      <c r="J72">
        <f t="shared" ca="1" si="22"/>
        <v>-908</v>
      </c>
      <c r="K72">
        <f t="shared" ca="1" si="27"/>
        <v>80</v>
      </c>
      <c r="M72">
        <f t="shared" si="28"/>
        <v>16666.120000000003</v>
      </c>
      <c r="N72">
        <f t="shared" ca="1" si="29"/>
        <v>16662.75</v>
      </c>
      <c r="O72">
        <f t="shared" ca="1" si="30"/>
        <v>-16661.800000000003</v>
      </c>
      <c r="P72">
        <f t="shared" ca="1" si="31"/>
        <v>16501.600000000002</v>
      </c>
      <c r="Q72">
        <f t="shared" ca="1" si="32"/>
        <v>66831.33</v>
      </c>
      <c r="S72">
        <f t="shared" ca="1" si="38"/>
        <v>7842.88</v>
      </c>
      <c r="T72">
        <f t="shared" ca="1" si="39"/>
        <v>22054.5</v>
      </c>
      <c r="U72">
        <f t="shared" ca="1" si="40"/>
        <v>-13937.8</v>
      </c>
      <c r="V72">
        <f t="shared" ca="1" si="41"/>
        <v>21948.800000000003</v>
      </c>
      <c r="W72">
        <f t="shared" ca="1" si="42"/>
        <v>66831.33</v>
      </c>
      <c r="X72">
        <f t="shared" ca="1" si="43"/>
        <v>104739.71</v>
      </c>
      <c r="Y72" s="4">
        <f t="shared" ca="1" si="44"/>
        <v>6.9170509261773372E-3</v>
      </c>
      <c r="AA72">
        <f t="shared" ca="1" si="61"/>
        <v>-8823.2400000000016</v>
      </c>
      <c r="AB72">
        <f t="shared" ca="1" si="62"/>
        <v>5391.75</v>
      </c>
      <c r="AC72">
        <f t="shared" ca="1" si="63"/>
        <v>2724.0000000000036</v>
      </c>
      <c r="AD72">
        <f t="shared" ca="1" si="64"/>
        <v>5447.2000000000007</v>
      </c>
      <c r="AF72">
        <f t="shared" ca="1" si="49"/>
        <v>4739.7100000000028</v>
      </c>
      <c r="AG72" s="4">
        <f t="shared" ca="1" si="50"/>
        <v>1.0473971</v>
      </c>
      <c r="AI72">
        <f t="shared" ca="1" si="51"/>
        <v>100809.92086674811</v>
      </c>
      <c r="AJ72">
        <f t="shared" ca="1" si="52"/>
        <v>809.92086674811435</v>
      </c>
      <c r="AK72" s="4">
        <f t="shared" ca="1" si="53"/>
        <v>8.0992086674811503E-3</v>
      </c>
      <c r="AL72" s="4">
        <f t="shared" ca="1" si="54"/>
        <v>-4.4580809272807276E-3</v>
      </c>
      <c r="AN72" s="6">
        <f t="shared" ca="1" si="55"/>
        <v>8.0992086674811503E-3</v>
      </c>
      <c r="AO72" s="4">
        <f t="shared" ca="1" si="56"/>
        <v>4.739709999999997E-2</v>
      </c>
      <c r="AQ72">
        <f t="shared" ca="1" si="57"/>
        <v>37908.380000000005</v>
      </c>
      <c r="AR72" s="4">
        <f t="shared" ca="1" si="58"/>
        <v>0.14289719786774713</v>
      </c>
      <c r="AS72" s="8">
        <f t="shared" ca="1" si="59"/>
        <v>1.7353413677925567</v>
      </c>
      <c r="AT72" s="4">
        <f t="shared" ca="1" si="60"/>
        <v>1.9347537530519654E-2</v>
      </c>
    </row>
    <row r="73" spans="1:46" x14ac:dyDescent="0.2">
      <c r="A73" s="1">
        <f>A72+1</f>
        <v>44925</v>
      </c>
      <c r="B73" cm="1" vm="316">
        <f t="array" aca="1" ref="B73" ca="1">_xlfn.STOCKHISTORY(B$3,$A73,,0,0,2)</f>
        <v>0.36470000000000002</v>
      </c>
      <c r="C73" cm="1" vm="317">
        <f t="array" aca="1" ref="C73" ca="1">_xlfn.STOCKHISTORY(C$3,$A73,,0,0,2)</f>
        <v>23.78</v>
      </c>
      <c r="D73" cm="1" vm="318">
        <f t="array" aca="1" ref="D73" ca="1">_xlfn.STOCKHISTORY(D$3,$A73,,0,0,2)</f>
        <v>15.95</v>
      </c>
      <c r="E73" cm="1" vm="319">
        <f t="array" aca="1" ref="E73" ca="1">_xlfn.STOCKHISTORY(E$3,$A73,,0,0,2)</f>
        <v>274.97000000000003</v>
      </c>
      <c r="F73" cm="1" vm="320">
        <f t="array" aca="1" ref="F73" ca="1">_xlfn.STOCKHISTORY(F$3,$A73,,0,0,2)</f>
        <v>380.64</v>
      </c>
      <c r="H73">
        <f t="shared" si="20"/>
        <v>24509</v>
      </c>
      <c r="I73">
        <f t="shared" ca="1" si="21"/>
        <v>975</v>
      </c>
      <c r="J73">
        <f t="shared" ca="1" si="22"/>
        <v>-908</v>
      </c>
      <c r="K73">
        <f t="shared" ca="1" si="27"/>
        <v>80</v>
      </c>
      <c r="M73">
        <f t="shared" si="28"/>
        <v>16666.120000000003</v>
      </c>
      <c r="N73">
        <f t="shared" ca="1" si="29"/>
        <v>16662.75</v>
      </c>
      <c r="O73">
        <f t="shared" ca="1" si="30"/>
        <v>-16661.800000000003</v>
      </c>
      <c r="P73">
        <f t="shared" ca="1" si="31"/>
        <v>16501.600000000002</v>
      </c>
      <c r="Q73">
        <f t="shared" ca="1" si="32"/>
        <v>66831.33</v>
      </c>
      <c r="S73">
        <f t="shared" ca="1" si="38"/>
        <v>8938.4323000000004</v>
      </c>
      <c r="T73">
        <f t="shared" ca="1" si="39"/>
        <v>23185.5</v>
      </c>
      <c r="U73">
        <f t="shared" ca="1" si="40"/>
        <v>-14482.599999999999</v>
      </c>
      <c r="V73">
        <f t="shared" ca="1" si="41"/>
        <v>21997.600000000002</v>
      </c>
      <c r="W73">
        <f t="shared" ca="1" si="42"/>
        <v>66831.33</v>
      </c>
      <c r="X73">
        <f t="shared" ca="1" si="43"/>
        <v>106470.2623</v>
      </c>
      <c r="Y73" s="4">
        <f t="shared" ref="Y73" ca="1" si="65">Y72</f>
        <v>6.9170509261773372E-3</v>
      </c>
      <c r="AA73">
        <f t="shared" ca="1" si="61"/>
        <v>-7727.6877000000022</v>
      </c>
      <c r="AB73">
        <f t="shared" ca="1" si="62"/>
        <v>6522.75</v>
      </c>
      <c r="AC73">
        <f t="shared" ca="1" si="63"/>
        <v>2179.2000000000044</v>
      </c>
      <c r="AD73">
        <f t="shared" ca="1" si="64"/>
        <v>5496</v>
      </c>
      <c r="AF73">
        <f t="shared" ca="1" si="49"/>
        <v>6470.2623000000021</v>
      </c>
      <c r="AG73" s="4">
        <f t="shared" ca="1" si="50"/>
        <v>1.0647026230000001</v>
      </c>
      <c r="AI73">
        <f t="shared" ca="1" si="51"/>
        <v>101078.12417016304</v>
      </c>
      <c r="AJ73">
        <f t="shared" ref="AJ73" ca="1" si="66">Y73*S73</f>
        <v>61.827591419288431</v>
      </c>
      <c r="AK73" s="4">
        <f t="shared" ca="1" si="53"/>
        <v>1.0781241701630417E-2</v>
      </c>
      <c r="AL73" s="4">
        <f t="shared" ca="1" si="54"/>
        <v>2.6604852092824149E-3</v>
      </c>
      <c r="AN73" s="6">
        <f t="shared" ref="AN73:AN86" ca="1" si="67">AK73</f>
        <v>1.0781241701630417E-2</v>
      </c>
      <c r="AO73" s="4">
        <f t="shared" ref="AO73:AO85" ca="1" si="68">AG73-1</f>
        <v>6.470262300000007E-2</v>
      </c>
      <c r="AQ73">
        <f t="shared" ref="AQ73:AQ86" ca="1" si="69">SUM(S73:V73)</f>
        <v>39638.9323</v>
      </c>
      <c r="AR73" s="4">
        <f t="shared" ref="AR73:AR86" ca="1" si="70">AQ73/$AQ$4-1</f>
        <v>0.19507150271626816</v>
      </c>
      <c r="AS73" s="8">
        <f t="shared" ref="AS73:AS86" ca="1" si="71">SUM(S73,T73,-U73,V73)/SUM(S73:V73)</f>
        <v>1.7307260392581258</v>
      </c>
      <c r="AT73" s="4">
        <f t="shared" ref="AT73:AT86" ca="1" si="72">AQ73/AQ72-1</f>
        <v>4.5650916762995264E-2</v>
      </c>
    </row>
    <row r="74" spans="1:46" x14ac:dyDescent="0.2">
      <c r="A74" s="1">
        <f>A73+4</f>
        <v>44929</v>
      </c>
      <c r="B74" cm="1" vm="321">
        <f t="array" aca="1" ref="B74" ca="1">_xlfn.STOCKHISTORY(B$3,$A74,,0,0,2)</f>
        <v>0.371</v>
      </c>
      <c r="C74" cm="1" vm="322">
        <f t="array" aca="1" ref="C74" ca="1">_xlfn.STOCKHISTORY(C$3,$A74,,0,0,2)</f>
        <v>23.73</v>
      </c>
      <c r="D74" cm="1" vm="108">
        <f t="array" aca="1" ref="D74" ca="1">_xlfn.STOCKHISTORY(D$3,$A74,,0,0,2)</f>
        <v>16.48</v>
      </c>
      <c r="E74" cm="1" vm="323">
        <f t="array" aca="1" ref="E74" ca="1">_xlfn.STOCKHISTORY(E$3,$A74,,0,0,2)</f>
        <v>276.26</v>
      </c>
      <c r="F74" cm="1" vm="324">
        <f t="array" aca="1" ref="F74" ca="1">_xlfn.STOCKHISTORY(F$3,$A74,,0,0,2)</f>
        <v>384.37</v>
      </c>
      <c r="H74">
        <f t="shared" si="20"/>
        <v>24509</v>
      </c>
      <c r="I74">
        <f t="shared" ca="1" si="21"/>
        <v>975</v>
      </c>
      <c r="J74">
        <f t="shared" ca="1" si="22"/>
        <v>-908</v>
      </c>
      <c r="K74">
        <f t="shared" ca="1" si="27"/>
        <v>80</v>
      </c>
      <c r="M74">
        <f t="shared" si="28"/>
        <v>16666.120000000003</v>
      </c>
      <c r="N74">
        <f t="shared" ca="1" si="29"/>
        <v>16662.75</v>
      </c>
      <c r="O74">
        <f t="shared" ca="1" si="30"/>
        <v>-16661.800000000003</v>
      </c>
      <c r="P74">
        <f t="shared" ca="1" si="31"/>
        <v>16501.600000000002</v>
      </c>
      <c r="Q74">
        <f t="shared" ca="1" si="32"/>
        <v>66831.33</v>
      </c>
      <c r="S74">
        <f t="shared" ref="S74:S86" ca="1" si="73">H74*B74</f>
        <v>9092.8389999999999</v>
      </c>
      <c r="T74">
        <f t="shared" ref="T74:T86" ca="1" si="74">I74*C74</f>
        <v>23136.75</v>
      </c>
      <c r="U74">
        <f t="shared" ref="U74:U86" ca="1" si="75">J74*D74</f>
        <v>-14963.84</v>
      </c>
      <c r="V74">
        <f t="shared" ref="V74:V86" ca="1" si="76">K74*E74</f>
        <v>22100.799999999999</v>
      </c>
      <c r="W74">
        <f t="shared" ref="W74:W86" ca="1" si="77">Q74</f>
        <v>66831.33</v>
      </c>
      <c r="X74">
        <f t="shared" ref="X74:X86" ca="1" si="78">SUM(S74:W74)</f>
        <v>106197.879</v>
      </c>
      <c r="Y74" s="4">
        <f t="shared" ref="Y74" ca="1" si="79">Y73</f>
        <v>6.9170509261773372E-3</v>
      </c>
      <c r="AA74">
        <f t="shared" ca="1" si="61"/>
        <v>-7573.2810000000027</v>
      </c>
      <c r="AB74">
        <f t="shared" ca="1" si="62"/>
        <v>6474</v>
      </c>
      <c r="AC74">
        <f t="shared" ca="1" si="63"/>
        <v>1697.9600000000028</v>
      </c>
      <c r="AD74">
        <f t="shared" ca="1" si="64"/>
        <v>5599.1999999999971</v>
      </c>
      <c r="AF74">
        <f t="shared" ca="1" si="49"/>
        <v>6197.8789999999972</v>
      </c>
      <c r="AG74" s="4">
        <f t="shared" ca="1" si="50"/>
        <v>1.06197879</v>
      </c>
      <c r="AI74">
        <f t="shared" ca="1" si="51"/>
        <v>102068.61755802222</v>
      </c>
      <c r="AJ74">
        <f t="shared" ref="AJ74:AJ86" ca="1" si="80">Y74*S74</f>
        <v>62.895630426531412</v>
      </c>
      <c r="AK74" s="4">
        <f t="shared" ca="1" si="53"/>
        <v>2.0686175580222121E-2</v>
      </c>
      <c r="AL74" s="4">
        <f t="shared" ca="1" si="54"/>
        <v>9.7992854140398489E-3</v>
      </c>
      <c r="AN74" s="6">
        <f t="shared" ca="1" si="67"/>
        <v>2.0686175580222121E-2</v>
      </c>
      <c r="AO74" s="4">
        <f t="shared" ca="1" si="68"/>
        <v>6.197878999999995E-2</v>
      </c>
      <c r="AQ74">
        <f t="shared" ca="1" si="69"/>
        <v>39366.548999999999</v>
      </c>
      <c r="AR74" s="4">
        <f t="shared" ca="1" si="70"/>
        <v>0.18685943693250295</v>
      </c>
      <c r="AS74" s="8">
        <f t="shared" ca="1" si="71"/>
        <v>1.7602312308350931</v>
      </c>
      <c r="AT74" s="4">
        <f t="shared" ca="1" si="72"/>
        <v>-6.8716104141887113E-3</v>
      </c>
    </row>
    <row r="75" spans="1:46" x14ac:dyDescent="0.2">
      <c r="A75" s="1">
        <f>A74+1</f>
        <v>44930</v>
      </c>
      <c r="B75" cm="1" vm="71">
        <f t="array" aca="1" ref="B75" ca="1">_xlfn.STOCKHISTORY(B$3,$A75,,0,0,2)</f>
        <v>0.38</v>
      </c>
      <c r="C75" cm="1" vm="325">
        <f t="array" aca="1" ref="C75" ca="1">_xlfn.STOCKHISTORY(C$3,$A75,,0,0,2)</f>
        <v>23.21</v>
      </c>
      <c r="D75" cm="1" vm="326">
        <f t="array" aca="1" ref="D75" ca="1">_xlfn.STOCKHISTORY(D$3,$A75,,0,0,2)</f>
        <v>17.309999999999999</v>
      </c>
      <c r="E75" cm="1" vm="327">
        <f t="array" aca="1" ref="E75" ca="1">_xlfn.STOCKHISTORY(E$3,$A75,,0,0,2)</f>
        <v>272.47000000000003</v>
      </c>
      <c r="F75" cm="1" vm="328">
        <f t="array" aca="1" ref="F75" ca="1">_xlfn.STOCKHISTORY(F$3,$A75,,0,0,2)</f>
        <v>383.18</v>
      </c>
      <c r="H75">
        <f t="shared" si="20"/>
        <v>24509</v>
      </c>
      <c r="I75">
        <f t="shared" ca="1" si="21"/>
        <v>975</v>
      </c>
      <c r="J75">
        <f t="shared" ca="1" si="22"/>
        <v>-908</v>
      </c>
      <c r="K75">
        <f t="shared" ca="1" si="27"/>
        <v>80</v>
      </c>
      <c r="M75">
        <f t="shared" si="28"/>
        <v>16666.120000000003</v>
      </c>
      <c r="N75">
        <f t="shared" ca="1" si="29"/>
        <v>16662.75</v>
      </c>
      <c r="O75">
        <f t="shared" ca="1" si="30"/>
        <v>-16661.800000000003</v>
      </c>
      <c r="P75">
        <f t="shared" ca="1" si="31"/>
        <v>16501.600000000002</v>
      </c>
      <c r="Q75">
        <f t="shared" ca="1" si="32"/>
        <v>66831.33</v>
      </c>
      <c r="S75">
        <f t="shared" ca="1" si="73"/>
        <v>9313.42</v>
      </c>
      <c r="T75">
        <f t="shared" ca="1" si="74"/>
        <v>22629.75</v>
      </c>
      <c r="U75">
        <f t="shared" ca="1" si="75"/>
        <v>-15717.48</v>
      </c>
      <c r="V75">
        <f t="shared" ca="1" si="76"/>
        <v>21797.600000000002</v>
      </c>
      <c r="W75">
        <f t="shared" ca="1" si="77"/>
        <v>66831.33</v>
      </c>
      <c r="X75">
        <f t="shared" ca="1" si="78"/>
        <v>104854.62</v>
      </c>
      <c r="Y75" s="4">
        <f t="shared" ref="Y75" ca="1" si="81">Y74</f>
        <v>6.9170509261773372E-3</v>
      </c>
      <c r="AA75">
        <f t="shared" ca="1" si="61"/>
        <v>-7352.7000000000025</v>
      </c>
      <c r="AB75">
        <f t="shared" ca="1" si="62"/>
        <v>5967</v>
      </c>
      <c r="AC75">
        <f t="shared" ca="1" si="63"/>
        <v>944.32000000000335</v>
      </c>
      <c r="AD75">
        <f t="shared" ca="1" si="64"/>
        <v>5296</v>
      </c>
      <c r="AF75">
        <f t="shared" ca="1" si="49"/>
        <v>4854.6200000000008</v>
      </c>
      <c r="AG75" s="4">
        <f t="shared" ca="1" si="50"/>
        <v>1.0485461999999999</v>
      </c>
      <c r="AI75">
        <f t="shared" ca="1" si="51"/>
        <v>101752.61564607787</v>
      </c>
      <c r="AJ75">
        <f t="shared" ca="1" si="80"/>
        <v>64.421400436878542</v>
      </c>
      <c r="AK75" s="4">
        <f t="shared" ca="1" si="53"/>
        <v>1.7526156460778708E-2</v>
      </c>
      <c r="AL75" s="4">
        <f t="shared" ca="1" si="54"/>
        <v>-3.0959752321981782E-3</v>
      </c>
      <c r="AN75" s="6">
        <f t="shared" ca="1" si="67"/>
        <v>1.7526156460778708E-2</v>
      </c>
      <c r="AO75" s="4">
        <f t="shared" ca="1" si="68"/>
        <v>4.8546199999999873E-2</v>
      </c>
      <c r="AQ75">
        <f t="shared" ca="1" si="69"/>
        <v>38023.29</v>
      </c>
      <c r="AR75" s="4">
        <f t="shared" ca="1" si="70"/>
        <v>0.14636161172576423</v>
      </c>
      <c r="AS75" s="8">
        <f t="shared" ca="1" si="71"/>
        <v>1.8267290915646699</v>
      </c>
      <c r="AT75" s="4">
        <f t="shared" ca="1" si="72"/>
        <v>-3.4121837807017275E-2</v>
      </c>
    </row>
    <row r="76" spans="1:46" x14ac:dyDescent="0.2">
      <c r="A76" s="1">
        <f t="shared" ref="A76:A77" si="82">A75+1</f>
        <v>44931</v>
      </c>
      <c r="B76" cm="1" vm="329">
        <f t="array" aca="1" ref="B76" ca="1">_xlfn.STOCKHISTORY(B$3,$A76,,0,0,2)</f>
        <v>0.42130000000000001</v>
      </c>
      <c r="C76" cm="1" vm="330">
        <f t="array" aca="1" ref="C76" ca="1">_xlfn.STOCKHISTORY(C$3,$A76,,0,0,2)</f>
        <v>23.14</v>
      </c>
      <c r="D76" cm="1" vm="331">
        <f t="array" aca="1" ref="D76" ca="1">_xlfn.STOCKHISTORY(D$3,$A76,,0,0,2)</f>
        <v>19.739999999999998</v>
      </c>
      <c r="E76" cm="1" vm="332">
        <f t="array" aca="1" ref="E76" ca="1">_xlfn.STOCKHISTORY(E$3,$A76,,0,0,2)</f>
        <v>274.11</v>
      </c>
      <c r="F76" cm="1" vm="333">
        <f t="array" aca="1" ref="F76" ca="1">_xlfn.STOCKHISTORY(F$3,$A76,,0,0,2)</f>
        <v>381.72</v>
      </c>
      <c r="H76">
        <f t="shared" si="20"/>
        <v>24509</v>
      </c>
      <c r="I76">
        <f t="shared" ca="1" si="21"/>
        <v>975</v>
      </c>
      <c r="J76">
        <f t="shared" ca="1" si="22"/>
        <v>-908</v>
      </c>
      <c r="K76">
        <f t="shared" ca="1" si="27"/>
        <v>80</v>
      </c>
      <c r="M76">
        <f t="shared" si="28"/>
        <v>16666.120000000003</v>
      </c>
      <c r="N76">
        <f t="shared" ca="1" si="29"/>
        <v>16662.75</v>
      </c>
      <c r="O76">
        <f t="shared" ca="1" si="30"/>
        <v>-16661.800000000003</v>
      </c>
      <c r="P76">
        <f t="shared" ca="1" si="31"/>
        <v>16501.600000000002</v>
      </c>
      <c r="Q76">
        <f t="shared" ca="1" si="32"/>
        <v>66831.33</v>
      </c>
      <c r="S76">
        <f t="shared" ca="1" si="73"/>
        <v>10325.6417</v>
      </c>
      <c r="T76">
        <f t="shared" ca="1" si="74"/>
        <v>22561.5</v>
      </c>
      <c r="U76">
        <f t="shared" ca="1" si="75"/>
        <v>-17923.919999999998</v>
      </c>
      <c r="V76">
        <f t="shared" ca="1" si="76"/>
        <v>21928.800000000003</v>
      </c>
      <c r="W76">
        <f t="shared" ca="1" si="77"/>
        <v>66831.33</v>
      </c>
      <c r="X76">
        <f t="shared" ca="1" si="78"/>
        <v>103723.3517</v>
      </c>
      <c r="Y76" s="4">
        <f t="shared" ref="Y76" ca="1" si="83">Y75</f>
        <v>6.9170509261773372E-3</v>
      </c>
      <c r="AA76">
        <f t="shared" ca="1" si="61"/>
        <v>-6340.4783000000025</v>
      </c>
      <c r="AB76">
        <f t="shared" ca="1" si="62"/>
        <v>5898.75</v>
      </c>
      <c r="AC76">
        <f t="shared" ca="1" si="63"/>
        <v>-1262.1199999999953</v>
      </c>
      <c r="AD76">
        <f t="shared" ca="1" si="64"/>
        <v>5427.2000000000007</v>
      </c>
      <c r="AF76">
        <f t="shared" ca="1" si="49"/>
        <v>3723.3517000000029</v>
      </c>
      <c r="AG76" s="4">
        <f t="shared" ca="1" si="50"/>
        <v>1.037233517</v>
      </c>
      <c r="AI76">
        <f t="shared" ca="1" si="51"/>
        <v>101364.91582133944</v>
      </c>
      <c r="AJ76">
        <f t="shared" ca="1" si="80"/>
        <v>71.422989484360329</v>
      </c>
      <c r="AK76" s="4">
        <f t="shared" ca="1" si="53"/>
        <v>1.3649158213394408E-2</v>
      </c>
      <c r="AL76" s="4">
        <f t="shared" ca="1" si="54"/>
        <v>-3.8102197400698978E-3</v>
      </c>
      <c r="AN76" s="6">
        <f t="shared" ca="1" si="67"/>
        <v>1.3649158213394408E-2</v>
      </c>
      <c r="AO76" s="4">
        <f t="shared" ca="1" si="68"/>
        <v>3.7233516999999994E-2</v>
      </c>
      <c r="AQ76">
        <f t="shared" ca="1" si="69"/>
        <v>36892.021700000005</v>
      </c>
      <c r="AR76" s="4">
        <f t="shared" ca="1" si="70"/>
        <v>0.11225507986904537</v>
      </c>
      <c r="AS76" s="8">
        <f t="shared" ca="1" si="71"/>
        <v>1.9716962732893546</v>
      </c>
      <c r="AT76" s="4">
        <f t="shared" ca="1" si="72"/>
        <v>-2.9751983586901454E-2</v>
      </c>
    </row>
    <row r="77" spans="1:46" x14ac:dyDescent="0.2">
      <c r="A77" s="1">
        <f t="shared" si="82"/>
        <v>44932</v>
      </c>
      <c r="B77" cm="1" vm="143">
        <f t="array" aca="1" ref="B77" ca="1">_xlfn.STOCKHISTORY(B$3,$A77,,0,0,2)</f>
        <v>0.45</v>
      </c>
      <c r="C77" cm="1" vm="334">
        <f t="array" aca="1" ref="C77" ca="1">_xlfn.STOCKHISTORY(C$3,$A77,,0,0,2)</f>
        <v>22.48</v>
      </c>
      <c r="D77" cm="1" vm="335">
        <f t="array" aca="1" ref="D77" ca="1">_xlfn.STOCKHISTORY(D$3,$A77,,0,0,2)</f>
        <v>20.87</v>
      </c>
      <c r="E77" cm="1" vm="336">
        <f t="array" aca="1" ref="E77" ca="1">_xlfn.STOCKHISTORY(E$3,$A77,,0,0,2)</f>
        <v>274.95</v>
      </c>
      <c r="F77" cm="1" vm="337">
        <f t="array" aca="1" ref="F77" ca="1">_xlfn.STOCKHISTORY(F$3,$A77,,0,0,2)</f>
        <v>382.61</v>
      </c>
      <c r="H77">
        <f t="shared" si="20"/>
        <v>24509</v>
      </c>
      <c r="I77">
        <f ca="1">I76</f>
        <v>975</v>
      </c>
      <c r="J77">
        <f t="shared" ca="1" si="22"/>
        <v>-908</v>
      </c>
      <c r="K77">
        <f t="shared" ca="1" si="27"/>
        <v>80</v>
      </c>
      <c r="M77">
        <f t="shared" si="28"/>
        <v>16666.120000000003</v>
      </c>
      <c r="N77">
        <f t="shared" ca="1" si="29"/>
        <v>16662.75</v>
      </c>
      <c r="O77">
        <f t="shared" ca="1" si="30"/>
        <v>-16661.800000000003</v>
      </c>
      <c r="P77">
        <f t="shared" ca="1" si="31"/>
        <v>16501.600000000002</v>
      </c>
      <c r="Q77">
        <f t="shared" ca="1" si="32"/>
        <v>66831.33</v>
      </c>
      <c r="S77">
        <f t="shared" ca="1" si="73"/>
        <v>11029.050000000001</v>
      </c>
      <c r="T77">
        <f t="shared" ca="1" si="74"/>
        <v>21918</v>
      </c>
      <c r="U77">
        <f t="shared" ca="1" si="75"/>
        <v>-18949.96</v>
      </c>
      <c r="V77">
        <f t="shared" ca="1" si="76"/>
        <v>21996</v>
      </c>
      <c r="W77">
        <f t="shared" ca="1" si="77"/>
        <v>66831.33</v>
      </c>
      <c r="X77">
        <f t="shared" ca="1" si="78"/>
        <v>102824.42000000001</v>
      </c>
      <c r="Y77" s="4">
        <f t="shared" ref="Y77" ca="1" si="84">Y76</f>
        <v>6.9170509261773372E-3</v>
      </c>
      <c r="AA77">
        <f t="shared" ca="1" si="61"/>
        <v>-5637.0700000000015</v>
      </c>
      <c r="AB77">
        <f t="shared" ca="1" si="62"/>
        <v>5255.25</v>
      </c>
      <c r="AC77">
        <f t="shared" ca="1" si="63"/>
        <v>-2288.1599999999962</v>
      </c>
      <c r="AD77">
        <f t="shared" ca="1" si="64"/>
        <v>5494.3999999999978</v>
      </c>
      <c r="AF77">
        <f t="shared" ca="1" si="49"/>
        <v>2824.42</v>
      </c>
      <c r="AG77" s="4">
        <f t="shared" ca="1" si="50"/>
        <v>1.0282442000000001</v>
      </c>
      <c r="AI77">
        <f t="shared" ca="1" si="51"/>
        <v>101601.25338573477</v>
      </c>
      <c r="AJ77">
        <f t="shared" ca="1" si="80"/>
        <v>76.288500517356169</v>
      </c>
      <c r="AK77" s="4">
        <f t="shared" ca="1" si="53"/>
        <v>1.6012533857347799E-2</v>
      </c>
      <c r="AL77" s="4">
        <f t="shared" ca="1" si="54"/>
        <v>2.3315519228752635E-3</v>
      </c>
      <c r="AN77" s="6">
        <f t="shared" ca="1" si="67"/>
        <v>1.6012533857347799E-2</v>
      </c>
      <c r="AO77" s="4">
        <f t="shared" ca="1" si="68"/>
        <v>2.8244200000000053E-2</v>
      </c>
      <c r="AQ77">
        <f t="shared" ca="1" si="69"/>
        <v>35993.090000000004</v>
      </c>
      <c r="AR77" s="4">
        <f t="shared" ca="1" si="70"/>
        <v>8.5153248532425563E-2</v>
      </c>
      <c r="AS77" s="8">
        <f t="shared" ca="1" si="71"/>
        <v>2.0529776687691998</v>
      </c>
      <c r="AT77" s="4">
        <f t="shared" ca="1" si="72"/>
        <v>-2.4366561076808679E-2</v>
      </c>
    </row>
    <row r="78" spans="1:46" x14ac:dyDescent="0.2">
      <c r="A78" s="1">
        <f>A77+3</f>
        <v>44935</v>
      </c>
      <c r="B78" cm="1" vm="338">
        <f t="array" aca="1" ref="B78" ca="1">_xlfn.STOCKHISTORY(B$3,$A78,,0,0,2)</f>
        <v>0.47989999999999999</v>
      </c>
      <c r="C78" cm="1" vm="339">
        <f t="array" aca="1" ref="C78" ca="1">_xlfn.STOCKHISTORY(C$3,$A78,,0,0,2)</f>
        <v>22.34</v>
      </c>
      <c r="D78" cm="1" vm="340">
        <f t="array" aca="1" ref="D78" ca="1">_xlfn.STOCKHISTORY(D$3,$A78,,0,0,2)</f>
        <v>21.87</v>
      </c>
      <c r="E78" cm="1" vm="341">
        <f t="array" aca="1" ref="E78" ca="1">_xlfn.STOCKHISTORY(E$3,$A78,,0,0,2)</f>
        <v>275.47000000000003</v>
      </c>
      <c r="F78" cm="1" vm="342">
        <f t="array" aca="1" ref="F78" ca="1">_xlfn.STOCKHISTORY(F$3,$A78,,0,0,2)</f>
        <v>390.37</v>
      </c>
      <c r="H78">
        <f t="shared" si="20"/>
        <v>24509</v>
      </c>
      <c r="I78">
        <f t="shared" ca="1" si="21"/>
        <v>975</v>
      </c>
      <c r="J78">
        <f t="shared" ca="1" si="22"/>
        <v>-908</v>
      </c>
      <c r="K78">
        <f t="shared" ca="1" si="27"/>
        <v>80</v>
      </c>
      <c r="M78">
        <f t="shared" si="28"/>
        <v>16666.120000000003</v>
      </c>
      <c r="N78">
        <f t="shared" ca="1" si="29"/>
        <v>16662.75</v>
      </c>
      <c r="O78">
        <f t="shared" ca="1" si="30"/>
        <v>-16661.800000000003</v>
      </c>
      <c r="P78">
        <f t="shared" ca="1" si="31"/>
        <v>16501.600000000002</v>
      </c>
      <c r="Q78">
        <f t="shared" ca="1" si="32"/>
        <v>66831.33</v>
      </c>
      <c r="S78">
        <f t="shared" ca="1" si="73"/>
        <v>11761.8691</v>
      </c>
      <c r="T78">
        <f t="shared" ca="1" si="74"/>
        <v>21781.5</v>
      </c>
      <c r="U78">
        <f t="shared" ca="1" si="75"/>
        <v>-19857.96</v>
      </c>
      <c r="V78">
        <f t="shared" ca="1" si="76"/>
        <v>22037.600000000002</v>
      </c>
      <c r="W78">
        <f t="shared" ca="1" si="77"/>
        <v>66831.33</v>
      </c>
      <c r="X78">
        <f t="shared" ca="1" si="78"/>
        <v>102554.3391</v>
      </c>
      <c r="Y78" s="4">
        <f t="shared" ref="Y78" ca="1" si="85">Y77</f>
        <v>6.9170509261773372E-3</v>
      </c>
      <c r="AA78">
        <f t="shared" ca="1" si="61"/>
        <v>-4904.2509000000027</v>
      </c>
      <c r="AB78">
        <f t="shared" ca="1" si="62"/>
        <v>5118.75</v>
      </c>
      <c r="AC78">
        <f t="shared" ca="1" si="63"/>
        <v>-3196.1599999999962</v>
      </c>
      <c r="AD78">
        <f t="shared" ca="1" si="64"/>
        <v>5536</v>
      </c>
      <c r="AF78">
        <f t="shared" ca="1" si="49"/>
        <v>2554.3391000000011</v>
      </c>
      <c r="AG78" s="4">
        <f t="shared" ca="1" si="50"/>
        <v>1.025543391</v>
      </c>
      <c r="AI78">
        <f t="shared" ca="1" si="51"/>
        <v>103661.90450900208</v>
      </c>
      <c r="AJ78">
        <f t="shared" ca="1" si="80"/>
        <v>81.357447551731596</v>
      </c>
      <c r="AK78" s="4">
        <f t="shared" ca="1" si="53"/>
        <v>3.6619045090020785E-2</v>
      </c>
      <c r="AL78" s="4">
        <f t="shared" ca="1" si="54"/>
        <v>2.0281749039491981E-2</v>
      </c>
      <c r="AN78" s="6">
        <f t="shared" ca="1" si="67"/>
        <v>3.6619045090020785E-2</v>
      </c>
      <c r="AO78" s="4">
        <f t="shared" ca="1" si="68"/>
        <v>2.5543391000000026E-2</v>
      </c>
      <c r="AQ78">
        <f t="shared" ca="1" si="69"/>
        <v>35723.009099999996</v>
      </c>
      <c r="AR78" s="4">
        <f t="shared" ca="1" si="70"/>
        <v>7.7010597651337775E-2</v>
      </c>
      <c r="AS78" s="8">
        <f t="shared" ca="1" si="71"/>
        <v>2.1117742038142024</v>
      </c>
      <c r="AT78" s="4">
        <f t="shared" ca="1" si="72"/>
        <v>-7.5036875133535075E-3</v>
      </c>
    </row>
    <row r="79" spans="1:46" x14ac:dyDescent="0.2">
      <c r="A79" s="1">
        <f>A78+1</f>
        <v>44936</v>
      </c>
      <c r="B79" cm="1" vm="343">
        <f t="array" aca="1" ref="B79" ca="1">_xlfn.STOCKHISTORY(B$3,$A79,,0,0,2)</f>
        <v>0.4763</v>
      </c>
      <c r="C79" cm="1" vm="344">
        <f t="array" aca="1" ref="C79" ca="1">_xlfn.STOCKHISTORY(C$3,$A79,,0,0,2)</f>
        <v>22.06</v>
      </c>
      <c r="D79" cm="1" vm="345">
        <f t="array" aca="1" ref="D79" ca="1">_xlfn.STOCKHISTORY(D$3,$A79,,0,0,2)</f>
        <v>20.51</v>
      </c>
      <c r="E79" cm="1" vm="346">
        <f t="array" aca="1" ref="E79" ca="1">_xlfn.STOCKHISTORY(E$3,$A79,,0,0,2)</f>
        <v>264.95</v>
      </c>
      <c r="F79" cm="1" vm="347">
        <f t="array" aca="1" ref="F79" ca="1">_xlfn.STOCKHISTORY(F$3,$A79,,0,0,2)</f>
        <v>387.25</v>
      </c>
      <c r="H79">
        <f t="shared" si="20"/>
        <v>24509</v>
      </c>
      <c r="I79">
        <f t="shared" ca="1" si="21"/>
        <v>975</v>
      </c>
      <c r="J79">
        <f t="shared" ca="1" si="22"/>
        <v>-908</v>
      </c>
      <c r="K79">
        <f t="shared" ca="1" si="27"/>
        <v>80</v>
      </c>
      <c r="M79">
        <f t="shared" si="28"/>
        <v>16666.120000000003</v>
      </c>
      <c r="N79">
        <f t="shared" ca="1" si="29"/>
        <v>16662.75</v>
      </c>
      <c r="O79">
        <f t="shared" ca="1" si="30"/>
        <v>-16661.800000000003</v>
      </c>
      <c r="P79">
        <f t="shared" ca="1" si="31"/>
        <v>16501.600000000002</v>
      </c>
      <c r="Q79">
        <f t="shared" ca="1" si="32"/>
        <v>66831.33</v>
      </c>
      <c r="S79">
        <f t="shared" ca="1" si="73"/>
        <v>11673.636700000001</v>
      </c>
      <c r="T79">
        <f t="shared" ca="1" si="74"/>
        <v>21508.5</v>
      </c>
      <c r="U79">
        <f t="shared" ca="1" si="75"/>
        <v>-18623.080000000002</v>
      </c>
      <c r="V79">
        <f t="shared" ca="1" si="76"/>
        <v>21196</v>
      </c>
      <c r="W79">
        <f t="shared" ca="1" si="77"/>
        <v>66831.33</v>
      </c>
      <c r="X79">
        <f t="shared" ca="1" si="78"/>
        <v>102586.3867</v>
      </c>
      <c r="Y79" s="4">
        <f t="shared" ref="Y79" ca="1" si="86">Y78</f>
        <v>6.9170509261773372E-3</v>
      </c>
      <c r="AA79">
        <f t="shared" ca="1" si="61"/>
        <v>-4992.4833000000017</v>
      </c>
      <c r="AB79">
        <f t="shared" ca="1" si="62"/>
        <v>4845.75</v>
      </c>
      <c r="AC79">
        <f t="shared" ca="1" si="63"/>
        <v>-1961.2799999999988</v>
      </c>
      <c r="AD79">
        <f t="shared" ca="1" si="64"/>
        <v>4694.3999999999978</v>
      </c>
      <c r="AF79">
        <f t="shared" ca="1" si="49"/>
        <v>2586.3866999999973</v>
      </c>
      <c r="AG79" s="4">
        <f t="shared" ca="1" si="50"/>
        <v>1.025863867</v>
      </c>
      <c r="AI79">
        <f t="shared" ca="1" si="51"/>
        <v>102833.39529449254</v>
      </c>
      <c r="AJ79">
        <f t="shared" ca="1" si="80"/>
        <v>80.747139547592766</v>
      </c>
      <c r="AK79" s="4">
        <f t="shared" ca="1" si="53"/>
        <v>2.8333952944925356E-2</v>
      </c>
      <c r="AL79" s="4">
        <f t="shared" ca="1" si="54"/>
        <v>-7.9924174501114775E-3</v>
      </c>
      <c r="AN79" s="6">
        <f t="shared" ca="1" si="67"/>
        <v>2.8333952944925356E-2</v>
      </c>
      <c r="AO79" s="4">
        <f t="shared" ca="1" si="68"/>
        <v>2.5863866999999985E-2</v>
      </c>
      <c r="AQ79">
        <f t="shared" ca="1" si="69"/>
        <v>35755.056700000001</v>
      </c>
      <c r="AR79" s="4">
        <f t="shared" ca="1" si="70"/>
        <v>7.7976798587341634E-2</v>
      </c>
      <c r="AS79" s="8">
        <f t="shared" ca="1" si="71"/>
        <v>2.0417032844475953</v>
      </c>
      <c r="AT79" s="4">
        <f t="shared" ca="1" si="72"/>
        <v>8.9711367567879563E-4</v>
      </c>
    </row>
    <row r="80" spans="1:46" x14ac:dyDescent="0.2">
      <c r="A80" s="1">
        <f t="shared" ref="A80:A82" si="87">A79+1</f>
        <v>44937</v>
      </c>
      <c r="B80" cm="1" vm="348">
        <f t="array" aca="1" ref="B80" ca="1">_xlfn.STOCKHISTORY(B$3,$A80,,0,0,2)</f>
        <v>0.5</v>
      </c>
      <c r="C80" cm="1" vm="349">
        <f t="array" aca="1" ref="C80" ca="1">_xlfn.STOCKHISTORY(C$3,$A80,,0,0,2)</f>
        <v>23.2</v>
      </c>
      <c r="D80" cm="1" vm="350">
        <f t="array" aca="1" ref="D80" ca="1">_xlfn.STOCKHISTORY(D$3,$A80,,0,0,2)</f>
        <v>21.29</v>
      </c>
      <c r="E80" cm="1" vm="351">
        <f t="array" aca="1" ref="E80" ca="1">_xlfn.STOCKHISTORY(E$3,$A80,,0,0,2)</f>
        <v>265.14999999999998</v>
      </c>
      <c r="F80" cm="1" vm="352">
        <f t="array" aca="1" ref="F80" ca="1">_xlfn.STOCKHISTORY(F$3,$A80,,0,0,2)</f>
        <v>392.23</v>
      </c>
      <c r="H80">
        <f t="shared" si="20"/>
        <v>24509</v>
      </c>
      <c r="I80">
        <f t="shared" ca="1" si="21"/>
        <v>975</v>
      </c>
      <c r="J80">
        <f t="shared" ca="1" si="22"/>
        <v>-908</v>
      </c>
      <c r="K80">
        <f t="shared" ca="1" si="27"/>
        <v>80</v>
      </c>
      <c r="M80">
        <f t="shared" si="28"/>
        <v>16666.120000000003</v>
      </c>
      <c r="N80">
        <f t="shared" ca="1" si="29"/>
        <v>16662.75</v>
      </c>
      <c r="O80">
        <f t="shared" ca="1" si="30"/>
        <v>-16661.800000000003</v>
      </c>
      <c r="P80">
        <f t="shared" ca="1" si="31"/>
        <v>16501.600000000002</v>
      </c>
      <c r="Q80">
        <f t="shared" ca="1" si="32"/>
        <v>66831.33</v>
      </c>
      <c r="S80">
        <f t="shared" ca="1" si="73"/>
        <v>12254.5</v>
      </c>
      <c r="T80">
        <f t="shared" ca="1" si="74"/>
        <v>22620</v>
      </c>
      <c r="U80">
        <f t="shared" ca="1" si="75"/>
        <v>-19331.32</v>
      </c>
      <c r="V80">
        <f t="shared" ca="1" si="76"/>
        <v>21212</v>
      </c>
      <c r="W80">
        <f t="shared" ca="1" si="77"/>
        <v>66831.33</v>
      </c>
      <c r="X80">
        <f t="shared" ca="1" si="78"/>
        <v>103586.51000000001</v>
      </c>
      <c r="Y80" s="4">
        <f t="shared" ref="Y80" ca="1" si="88">Y79</f>
        <v>6.9170509261773372E-3</v>
      </c>
      <c r="AA80">
        <f t="shared" ca="1" si="61"/>
        <v>-4411.6200000000026</v>
      </c>
      <c r="AB80">
        <f t="shared" ca="1" si="62"/>
        <v>5957.25</v>
      </c>
      <c r="AC80">
        <f t="shared" ca="1" si="63"/>
        <v>-2669.5199999999968</v>
      </c>
      <c r="AD80">
        <f t="shared" ca="1" si="64"/>
        <v>4710.3999999999978</v>
      </c>
      <c r="AF80">
        <f t="shared" ca="1" si="49"/>
        <v>3586.5099999999984</v>
      </c>
      <c r="AG80" s="4">
        <f t="shared" ca="1" si="50"/>
        <v>1.0358651000000001</v>
      </c>
      <c r="AI80">
        <f t="shared" ca="1" si="51"/>
        <v>104155.82346380583</v>
      </c>
      <c r="AJ80">
        <f t="shared" ca="1" si="80"/>
        <v>84.765000574840172</v>
      </c>
      <c r="AK80" s="4">
        <f t="shared" ca="1" si="53"/>
        <v>4.15582346380583E-2</v>
      </c>
      <c r="AL80" s="4">
        <f t="shared" ca="1" si="54"/>
        <v>1.28599096191091E-2</v>
      </c>
      <c r="AN80" s="6">
        <f t="shared" ca="1" si="67"/>
        <v>4.15582346380583E-2</v>
      </c>
      <c r="AO80" s="4">
        <f t="shared" ca="1" si="68"/>
        <v>3.5865100000000094E-2</v>
      </c>
      <c r="AQ80">
        <f t="shared" ca="1" si="69"/>
        <v>36755.18</v>
      </c>
      <c r="AR80" s="4">
        <f t="shared" ca="1" si="70"/>
        <v>0.10812944866345275</v>
      </c>
      <c r="AS80" s="8">
        <f t="shared" ca="1" si="71"/>
        <v>2.051896358554087</v>
      </c>
      <c r="AT80" s="4">
        <f t="shared" ca="1" si="72"/>
        <v>2.7971520459090682E-2</v>
      </c>
    </row>
    <row r="81" spans="1:46" x14ac:dyDescent="0.2">
      <c r="A81" s="1">
        <f t="shared" si="87"/>
        <v>44938</v>
      </c>
      <c r="B81" cm="1" vm="348">
        <f t="array" aca="1" ref="B81" ca="1">_xlfn.STOCKHISTORY(B$3,$A81,,0,0,2)</f>
        <v>0.5</v>
      </c>
      <c r="C81" cm="1" vm="353">
        <f t="array" aca="1" ref="C81" ca="1">_xlfn.STOCKHISTORY(C$3,$A81,,0,0,2)</f>
        <v>26.93</v>
      </c>
      <c r="D81" cm="1" vm="354">
        <f t="array" aca="1" ref="D81" ca="1">_xlfn.STOCKHISTORY(D$3,$A81,,0,0,2)</f>
        <v>21.64</v>
      </c>
      <c r="E81" cm="1" vm="355">
        <f t="array" aca="1" ref="E81" ca="1">_xlfn.STOCKHISTORY(E$3,$A81,,0,0,2)</f>
        <v>259.82</v>
      </c>
      <c r="F81" cm="1" vm="356">
        <f t="array" aca="1" ref="F81" ca="1">_xlfn.STOCKHISTORY(F$3,$A81,,0,0,2)</f>
        <v>396.67</v>
      </c>
      <c r="H81">
        <f t="shared" si="20"/>
        <v>24509</v>
      </c>
      <c r="I81">
        <f t="shared" ca="1" si="21"/>
        <v>975</v>
      </c>
      <c r="J81">
        <f t="shared" ca="1" si="22"/>
        <v>-908</v>
      </c>
      <c r="K81">
        <f t="shared" ca="1" si="27"/>
        <v>80</v>
      </c>
      <c r="M81">
        <f t="shared" si="28"/>
        <v>16666.120000000003</v>
      </c>
      <c r="N81">
        <f t="shared" ca="1" si="29"/>
        <v>16662.75</v>
      </c>
      <c r="O81">
        <f t="shared" ca="1" si="30"/>
        <v>-16661.800000000003</v>
      </c>
      <c r="P81">
        <f t="shared" ca="1" si="31"/>
        <v>16501.600000000002</v>
      </c>
      <c r="Q81">
        <f t="shared" ca="1" si="32"/>
        <v>66831.33</v>
      </c>
      <c r="S81">
        <f t="shared" ca="1" si="73"/>
        <v>12254.5</v>
      </c>
      <c r="T81">
        <f t="shared" ca="1" si="74"/>
        <v>26256.75</v>
      </c>
      <c r="U81">
        <f t="shared" ca="1" si="75"/>
        <v>-19649.12</v>
      </c>
      <c r="V81">
        <f t="shared" ca="1" si="76"/>
        <v>20785.599999999999</v>
      </c>
      <c r="W81">
        <f t="shared" ca="1" si="77"/>
        <v>66831.33</v>
      </c>
      <c r="X81">
        <f t="shared" ca="1" si="78"/>
        <v>106479.06</v>
      </c>
      <c r="Y81" s="4">
        <f t="shared" ref="Y81" ca="1" si="89">Y80</f>
        <v>6.9170509261773372E-3</v>
      </c>
      <c r="AA81">
        <f t="shared" ca="1" si="61"/>
        <v>-4411.6200000000026</v>
      </c>
      <c r="AB81">
        <f t="shared" ca="1" si="62"/>
        <v>9594</v>
      </c>
      <c r="AC81">
        <f t="shared" ca="1" si="63"/>
        <v>-2987.3199999999961</v>
      </c>
      <c r="AD81">
        <f t="shared" ca="1" si="64"/>
        <v>4283.9999999999964</v>
      </c>
      <c r="AF81">
        <f t="shared" ca="1" si="49"/>
        <v>6479.0599999999977</v>
      </c>
      <c r="AG81" s="4">
        <f t="shared" ca="1" si="50"/>
        <v>1.0647906</v>
      </c>
      <c r="AI81">
        <f t="shared" ca="1" si="51"/>
        <v>105334.85580753094</v>
      </c>
      <c r="AJ81">
        <f t="shared" ca="1" si="80"/>
        <v>84.765000574840172</v>
      </c>
      <c r="AK81" s="4">
        <f t="shared" ca="1" si="53"/>
        <v>5.3348558075309471E-2</v>
      </c>
      <c r="AL81" s="4">
        <f t="shared" ca="1" si="54"/>
        <v>1.1319888840731318E-2</v>
      </c>
      <c r="AN81" s="6">
        <f t="shared" ca="1" si="67"/>
        <v>5.3348558075309471E-2</v>
      </c>
      <c r="AO81" s="4">
        <f t="shared" ca="1" si="68"/>
        <v>6.4790600000000031E-2</v>
      </c>
      <c r="AQ81">
        <f t="shared" ca="1" si="69"/>
        <v>39647.729999999996</v>
      </c>
      <c r="AR81" s="4">
        <f t="shared" ca="1" si="70"/>
        <v>0.19533674398159473</v>
      </c>
      <c r="AS81" s="8">
        <f t="shared" ca="1" si="71"/>
        <v>1.9911851195516115</v>
      </c>
      <c r="AT81" s="4">
        <f t="shared" ca="1" si="72"/>
        <v>7.8697750902049668E-2</v>
      </c>
    </row>
    <row r="82" spans="1:46" x14ac:dyDescent="0.2">
      <c r="A82" s="1">
        <f t="shared" si="87"/>
        <v>44939</v>
      </c>
      <c r="B82" cm="1" vm="357">
        <f t="array" aca="1" ref="B82" ca="1">_xlfn.STOCKHISTORY(B$3,$A82,,0,0,2)</f>
        <v>0.51249999999999996</v>
      </c>
      <c r="C82" cm="1" vm="358">
        <f t="array" aca="1" ref="C82" ca="1">_xlfn.STOCKHISTORY(C$3,$A82,,0,0,2)</f>
        <v>29.78</v>
      </c>
      <c r="D82" cm="1" vm="284">
        <f t="array" aca="1" ref="D82" ca="1">_xlfn.STOCKHISTORY(D$3,$A82,,0,0,2)</f>
        <v>21.83</v>
      </c>
      <c r="E82" cm="1" vm="359">
        <f t="array" aca="1" ref="E82" ca="1">_xlfn.STOCKHISTORY(E$3,$A82,,0,0,2)</f>
        <v>261.7</v>
      </c>
      <c r="F82" cm="1" vm="360">
        <f t="array" aca="1" ref="F82" ca="1">_xlfn.STOCKHISTORY(F$3,$A82,,0,0,2)</f>
        <v>393.62</v>
      </c>
      <c r="H82">
        <f t="shared" si="20"/>
        <v>24509</v>
      </c>
      <c r="I82">
        <f t="shared" ca="1" si="21"/>
        <v>975</v>
      </c>
      <c r="J82">
        <f t="shared" ca="1" si="22"/>
        <v>-908</v>
      </c>
      <c r="K82">
        <f t="shared" ca="1" si="27"/>
        <v>80</v>
      </c>
      <c r="M82">
        <f t="shared" si="28"/>
        <v>16666.120000000003</v>
      </c>
      <c r="N82">
        <f t="shared" ca="1" si="29"/>
        <v>16662.75</v>
      </c>
      <c r="O82">
        <f t="shared" ca="1" si="30"/>
        <v>-16661.800000000003</v>
      </c>
      <c r="P82">
        <f t="shared" ca="1" si="31"/>
        <v>16501.600000000002</v>
      </c>
      <c r="Q82">
        <f t="shared" ca="1" si="32"/>
        <v>66831.33</v>
      </c>
      <c r="S82">
        <f t="shared" ca="1" si="73"/>
        <v>12560.862499999999</v>
      </c>
      <c r="T82">
        <f t="shared" ca="1" si="74"/>
        <v>29035.5</v>
      </c>
      <c r="U82">
        <f t="shared" ca="1" si="75"/>
        <v>-19821.64</v>
      </c>
      <c r="V82">
        <f t="shared" ca="1" si="76"/>
        <v>20936</v>
      </c>
      <c r="W82">
        <f t="shared" ca="1" si="77"/>
        <v>66831.33</v>
      </c>
      <c r="X82">
        <f t="shared" ca="1" si="78"/>
        <v>109542.05250000001</v>
      </c>
      <c r="Y82" s="4">
        <f t="shared" ref="Y82" ca="1" si="90">Y81</f>
        <v>6.9170509261773372E-3</v>
      </c>
      <c r="AA82">
        <f t="shared" ca="1" si="61"/>
        <v>-4105.2575000000033</v>
      </c>
      <c r="AB82">
        <f t="shared" ca="1" si="62"/>
        <v>12372.75</v>
      </c>
      <c r="AC82">
        <f t="shared" ca="1" si="63"/>
        <v>-3159.8399999999965</v>
      </c>
      <c r="AD82">
        <f t="shared" ca="1" si="64"/>
        <v>4434.3999999999978</v>
      </c>
      <c r="AF82">
        <f t="shared" ca="1" si="49"/>
        <v>9542.052499999998</v>
      </c>
      <c r="AG82" s="4">
        <f t="shared" ca="1" si="50"/>
        <v>1.095420525</v>
      </c>
      <c r="AI82">
        <f t="shared" ca="1" si="51"/>
        <v>104524.93494078283</v>
      </c>
      <c r="AJ82">
        <f t="shared" ca="1" si="80"/>
        <v>86.88412558921118</v>
      </c>
      <c r="AK82" s="4">
        <f t="shared" ca="1" si="53"/>
        <v>4.5249349407828321E-2</v>
      </c>
      <c r="AL82" s="4">
        <f t="shared" ca="1" si="54"/>
        <v>-7.6890110167142645E-3</v>
      </c>
      <c r="AN82" s="6">
        <f t="shared" ca="1" si="67"/>
        <v>4.5249349407828321E-2</v>
      </c>
      <c r="AO82" s="4">
        <f t="shared" ca="1" si="68"/>
        <v>9.5420524999999978E-2</v>
      </c>
      <c r="AQ82">
        <f t="shared" ca="1" si="69"/>
        <v>42710.722500000003</v>
      </c>
      <c r="AR82" s="4">
        <f t="shared" ca="1" si="70"/>
        <v>0.28768269876362251</v>
      </c>
      <c r="AS82" s="8">
        <f t="shared" ca="1" si="71"/>
        <v>1.9281809737589899</v>
      </c>
      <c r="AT82" s="4">
        <f t="shared" ca="1" si="72"/>
        <v>7.7255179552524478E-2</v>
      </c>
    </row>
    <row r="83" spans="1:46" x14ac:dyDescent="0.2">
      <c r="A83" s="1">
        <f>A82+4</f>
        <v>44943</v>
      </c>
      <c r="B83" cm="1" vm="361">
        <f t="array" aca="1" ref="B83" ca="1">_xlfn.STOCKHISTORY(B$3,$A83,,0,0,2)</f>
        <v>0.63360000000000005</v>
      </c>
      <c r="C83" cm="1" vm="362">
        <f t="array" aca="1" ref="C83" ca="1">_xlfn.STOCKHISTORY(C$3,$A83,,0,0,2)</f>
        <v>29.95</v>
      </c>
      <c r="D83" cm="1" vm="363">
        <f t="array" aca="1" ref="D83" ca="1">_xlfn.STOCKHISTORY(D$3,$A83,,0,0,2)</f>
        <v>21.35</v>
      </c>
      <c r="E83" cm="1" vm="364">
        <f t="array" aca="1" ref="E83" ca="1">_xlfn.STOCKHISTORY(E$3,$A83,,0,0,2)</f>
        <v>261</v>
      </c>
      <c r="F83" cm="1" vm="365">
        <f t="array" aca="1" ref="F83" ca="1">_xlfn.STOCKHISTORY(F$3,$A83,,0,0,2)</f>
        <v>398.48</v>
      </c>
      <c r="H83">
        <f t="shared" si="20"/>
        <v>24509</v>
      </c>
      <c r="I83">
        <f t="shared" ca="1" si="21"/>
        <v>975</v>
      </c>
      <c r="J83">
        <f t="shared" ca="1" si="22"/>
        <v>-908</v>
      </c>
      <c r="K83">
        <f t="shared" ca="1" si="27"/>
        <v>80</v>
      </c>
      <c r="M83">
        <f t="shared" si="28"/>
        <v>16666.120000000003</v>
      </c>
      <c r="N83">
        <f t="shared" ca="1" si="29"/>
        <v>16662.75</v>
      </c>
      <c r="O83">
        <f t="shared" ca="1" si="30"/>
        <v>-16661.800000000003</v>
      </c>
      <c r="P83">
        <f t="shared" ca="1" si="31"/>
        <v>16501.600000000002</v>
      </c>
      <c r="Q83">
        <f t="shared" ca="1" si="32"/>
        <v>66831.33</v>
      </c>
      <c r="S83">
        <f t="shared" ca="1" si="73"/>
        <v>15528.902400000001</v>
      </c>
      <c r="T83">
        <f t="shared" ca="1" si="74"/>
        <v>29201.25</v>
      </c>
      <c r="U83">
        <f t="shared" ca="1" si="75"/>
        <v>-19385.800000000003</v>
      </c>
      <c r="V83">
        <f t="shared" ca="1" si="76"/>
        <v>20880</v>
      </c>
      <c r="W83">
        <f t="shared" ca="1" si="77"/>
        <v>66831.33</v>
      </c>
      <c r="X83">
        <f t="shared" ca="1" si="78"/>
        <v>113055.68239999999</v>
      </c>
      <c r="Y83" s="4">
        <f t="shared" ref="Y83" ca="1" si="91">Y82</f>
        <v>6.9170509261773372E-3</v>
      </c>
      <c r="AA83">
        <f t="shared" ca="1" si="61"/>
        <v>-1137.2176000000018</v>
      </c>
      <c r="AB83">
        <f t="shared" ca="1" si="62"/>
        <v>12538.5</v>
      </c>
      <c r="AC83">
        <f t="shared" ca="1" si="63"/>
        <v>-2724</v>
      </c>
      <c r="AD83">
        <f t="shared" ca="1" si="64"/>
        <v>4378.3999999999978</v>
      </c>
      <c r="AF83">
        <f t="shared" ca="1" si="49"/>
        <v>13055.682399999996</v>
      </c>
      <c r="AG83" s="4">
        <f t="shared" ca="1" si="50"/>
        <v>1.1305568239999999</v>
      </c>
      <c r="AI83">
        <f t="shared" ca="1" si="51"/>
        <v>105815.49737107653</v>
      </c>
      <c r="AJ83">
        <f t="shared" ca="1" si="80"/>
        <v>107.41420872843749</v>
      </c>
      <c r="AK83" s="4">
        <f t="shared" ca="1" si="53"/>
        <v>5.815497371076539E-2</v>
      </c>
      <c r="AL83" s="4">
        <f t="shared" ca="1" si="54"/>
        <v>1.2346933590772879E-2</v>
      </c>
      <c r="AN83" s="6">
        <f t="shared" ca="1" si="67"/>
        <v>5.815497371076539E-2</v>
      </c>
      <c r="AO83" s="4">
        <f t="shared" ca="1" si="68"/>
        <v>0.1305568239999999</v>
      </c>
      <c r="AQ83">
        <f t="shared" ca="1" si="69"/>
        <v>46224.352399999996</v>
      </c>
      <c r="AR83" s="4">
        <f t="shared" ca="1" si="70"/>
        <v>0.39361489019607965</v>
      </c>
      <c r="AS83" s="8">
        <f t="shared" ca="1" si="71"/>
        <v>1.8387699986468609</v>
      </c>
      <c r="AT83" s="4">
        <f t="shared" ca="1" si="72"/>
        <v>8.2265756567334813E-2</v>
      </c>
    </row>
    <row r="84" spans="1:46" x14ac:dyDescent="0.2">
      <c r="A84" s="1">
        <f>A83+1</f>
        <v>44944</v>
      </c>
      <c r="B84" cm="1" vm="366">
        <f t="array" aca="1" ref="B84" ca="1">_xlfn.STOCKHISTORY(B$3,$A84,,0,0,2)</f>
        <v>0.61060000000000003</v>
      </c>
      <c r="C84" cm="1" vm="367">
        <f t="array" aca="1" ref="C84" ca="1">_xlfn.STOCKHISTORY(C$3,$A84,,0,0,2)</f>
        <v>27.39</v>
      </c>
      <c r="D84" cm="1" vm="368">
        <f t="array" aca="1" ref="D84" ca="1">_xlfn.STOCKHISTORY(D$3,$A84,,0,0,2)</f>
        <v>21.4</v>
      </c>
      <c r="E84" cm="1" vm="369">
        <f t="array" aca="1" ref="E84" ca="1">_xlfn.STOCKHISTORY(E$3,$A84,,0,0,2)</f>
        <v>261.2</v>
      </c>
      <c r="F84" cm="1" vm="370">
        <f t="array" aca="1" ref="F84" ca="1">_xlfn.STOCKHISTORY(F$3,$A84,,0,0,2)</f>
        <v>399.01</v>
      </c>
      <c r="H84">
        <f t="shared" si="20"/>
        <v>24509</v>
      </c>
      <c r="I84">
        <f t="shared" ca="1" si="21"/>
        <v>975</v>
      </c>
      <c r="J84">
        <f t="shared" ca="1" si="22"/>
        <v>-908</v>
      </c>
      <c r="K84">
        <f t="shared" ca="1" si="27"/>
        <v>80</v>
      </c>
      <c r="M84">
        <f t="shared" si="28"/>
        <v>16666.120000000003</v>
      </c>
      <c r="N84">
        <f t="shared" ca="1" si="29"/>
        <v>16662.75</v>
      </c>
      <c r="O84">
        <f t="shared" ca="1" si="30"/>
        <v>-16661.800000000003</v>
      </c>
      <c r="P84">
        <f t="shared" ca="1" si="31"/>
        <v>16501.600000000002</v>
      </c>
      <c r="Q84">
        <f t="shared" ca="1" si="32"/>
        <v>66831.33</v>
      </c>
      <c r="S84">
        <f t="shared" ca="1" si="73"/>
        <v>14965.195400000001</v>
      </c>
      <c r="T84">
        <f t="shared" ca="1" si="74"/>
        <v>26705.25</v>
      </c>
      <c r="U84">
        <f t="shared" ca="1" si="75"/>
        <v>-19431.199999999997</v>
      </c>
      <c r="V84">
        <f t="shared" ca="1" si="76"/>
        <v>20896</v>
      </c>
      <c r="W84">
        <f t="shared" ca="1" si="77"/>
        <v>66831.33</v>
      </c>
      <c r="X84">
        <f t="shared" ca="1" si="78"/>
        <v>109966.5754</v>
      </c>
      <c r="Y84" s="4">
        <f t="shared" ref="Y84" ca="1" si="92">Y83</f>
        <v>6.9170509261773372E-3</v>
      </c>
      <c r="AA84">
        <f t="shared" ca="1" si="61"/>
        <v>-1700.9246000000021</v>
      </c>
      <c r="AB84">
        <f t="shared" ca="1" si="62"/>
        <v>10042.5</v>
      </c>
      <c r="AC84">
        <f t="shared" ca="1" si="63"/>
        <v>-2769.3999999999942</v>
      </c>
      <c r="AD84">
        <f t="shared" ca="1" si="64"/>
        <v>4394.3999999999978</v>
      </c>
      <c r="AF84">
        <f t="shared" ca="1" si="49"/>
        <v>9966.5754000000015</v>
      </c>
      <c r="AG84" s="4">
        <f t="shared" ca="1" si="50"/>
        <v>1.0996657540000001</v>
      </c>
      <c r="AI84">
        <f t="shared" ca="1" si="51"/>
        <v>105956.23771841309</v>
      </c>
      <c r="AJ84">
        <f t="shared" ca="1" si="80"/>
        <v>103.51501870199483</v>
      </c>
      <c r="AK84" s="4">
        <f t="shared" ca="1" si="53"/>
        <v>5.9562377184130932E-2</v>
      </c>
      <c r="AL84" s="4">
        <f t="shared" ca="1" si="54"/>
        <v>1.3300542059826448E-3</v>
      </c>
      <c r="AN84" s="6">
        <f t="shared" ca="1" si="67"/>
        <v>5.9562377184130932E-2</v>
      </c>
      <c r="AO84" s="4">
        <f t="shared" ca="1" si="68"/>
        <v>9.9665754000000106E-2</v>
      </c>
      <c r="AQ84">
        <f t="shared" ca="1" si="69"/>
        <v>43135.2454</v>
      </c>
      <c r="AR84" s="4">
        <f t="shared" ca="1" si="70"/>
        <v>0.30048161111072602</v>
      </c>
      <c r="AS84" s="8">
        <f t="shared" ca="1" si="71"/>
        <v>1.9009430603587105</v>
      </c>
      <c r="AT84" s="4">
        <f t="shared" ca="1" si="72"/>
        <v>-6.6828561994088598E-2</v>
      </c>
    </row>
    <row r="85" spans="1:46" x14ac:dyDescent="0.2">
      <c r="A85" s="1">
        <f t="shared" ref="A85:A131" si="93">A84+1</f>
        <v>44945</v>
      </c>
      <c r="B85" cm="1" vm="371">
        <f t="array" aca="1" ref="B85" ca="1">_xlfn.STOCKHISTORY(B$3,$A85,,0,0,2)</f>
        <v>0.58079999999999998</v>
      </c>
      <c r="C85" cm="1" vm="372">
        <f t="array" aca="1" ref="C85" ca="1">_xlfn.STOCKHISTORY(C$3,$A85,,0,0,2)</f>
        <v>27.45</v>
      </c>
      <c r="D85" cm="1" vm="373">
        <f t="array" aca="1" ref="D85" ca="1">_xlfn.STOCKHISTORY(D$3,$A85,,0,0,2)</f>
        <v>17.96</v>
      </c>
      <c r="E85" cm="1" vm="374">
        <f t="array" aca="1" ref="E85" ca="1">_xlfn.STOCKHISTORY(E$3,$A85,,0,0,2)</f>
        <v>261.01</v>
      </c>
      <c r="F85" cm="1" vm="375">
        <f t="array" aca="1" ref="F85" ca="1">_xlfn.STOCKHISTORY(F$3,$A85,,0,0,2)</f>
        <v>389.36</v>
      </c>
      <c r="H85">
        <f t="shared" si="20"/>
        <v>24509</v>
      </c>
      <c r="I85">
        <f t="shared" ca="1" si="21"/>
        <v>975</v>
      </c>
      <c r="J85">
        <f t="shared" ca="1" si="22"/>
        <v>-908</v>
      </c>
      <c r="K85">
        <f t="shared" ca="1" si="27"/>
        <v>80</v>
      </c>
      <c r="M85">
        <f t="shared" si="28"/>
        <v>16666.120000000003</v>
      </c>
      <c r="N85">
        <f t="shared" ca="1" si="29"/>
        <v>16662.75</v>
      </c>
      <c r="O85">
        <f t="shared" ca="1" si="30"/>
        <v>-16661.800000000003</v>
      </c>
      <c r="P85">
        <f t="shared" ca="1" si="31"/>
        <v>16501.600000000002</v>
      </c>
      <c r="Q85">
        <f t="shared" ca="1" si="32"/>
        <v>66831.33</v>
      </c>
      <c r="S85">
        <f t="shared" ca="1" si="73"/>
        <v>14234.8272</v>
      </c>
      <c r="T85">
        <f t="shared" ca="1" si="74"/>
        <v>26763.75</v>
      </c>
      <c r="U85">
        <f t="shared" ca="1" si="75"/>
        <v>-16307.68</v>
      </c>
      <c r="V85">
        <f t="shared" ca="1" si="76"/>
        <v>20880.8</v>
      </c>
      <c r="W85">
        <f t="shared" ca="1" si="77"/>
        <v>66831.33</v>
      </c>
      <c r="X85">
        <f t="shared" ca="1" si="78"/>
        <v>112403.0272</v>
      </c>
      <c r="Y85" s="4">
        <f t="shared" ref="Y85" ca="1" si="94">Y84</f>
        <v>6.9170509261773372E-3</v>
      </c>
      <c r="AA85">
        <f t="shared" ca="1" si="61"/>
        <v>-2431.2928000000029</v>
      </c>
      <c r="AB85">
        <f t="shared" ca="1" si="62"/>
        <v>10101</v>
      </c>
      <c r="AC85">
        <f t="shared" ca="1" si="63"/>
        <v>354.12000000000262</v>
      </c>
      <c r="AD85">
        <f t="shared" ca="1" si="64"/>
        <v>4379.1999999999971</v>
      </c>
      <c r="AF85">
        <f t="shared" ca="1" si="49"/>
        <v>12403.027199999997</v>
      </c>
      <c r="AG85" s="4">
        <f t="shared" ca="1" si="50"/>
        <v>1.1240302719999999</v>
      </c>
      <c r="AI85">
        <f t="shared" ca="1" si="51"/>
        <v>103393.70120558713</v>
      </c>
      <c r="AJ85">
        <f t="shared" ca="1" si="80"/>
        <v>98.463024667734345</v>
      </c>
      <c r="AK85" s="4">
        <f t="shared" ca="1" si="53"/>
        <v>3.3937012055871296E-2</v>
      </c>
      <c r="AL85" s="4">
        <f t="shared" ca="1" si="54"/>
        <v>-2.4184857522367875E-2</v>
      </c>
      <c r="AN85" s="6">
        <f t="shared" ca="1" si="67"/>
        <v>3.3937012055871296E-2</v>
      </c>
      <c r="AO85" s="4">
        <f t="shared" ca="1" si="68"/>
        <v>0.12403027199999994</v>
      </c>
      <c r="AQ85">
        <f t="shared" ca="1" si="69"/>
        <v>45571.697199999995</v>
      </c>
      <c r="AR85" s="4">
        <f t="shared" ca="1" si="70"/>
        <v>0.37393803248668078</v>
      </c>
      <c r="AS85" s="8">
        <f t="shared" ca="1" si="71"/>
        <v>1.715693336082291</v>
      </c>
      <c r="AT85" s="4">
        <f t="shared" ca="1" si="72"/>
        <v>5.6484013882531325E-2</v>
      </c>
    </row>
    <row r="86" spans="1:46" x14ac:dyDescent="0.2">
      <c r="A86" s="1">
        <f t="shared" si="93"/>
        <v>44946</v>
      </c>
      <c r="B86" cm="1" vm="376">
        <f t="array" aca="1" ref="B86" ca="1">_xlfn.STOCKHISTORY(B$3,$A86,,0,0,2)</f>
        <v>0.55000000000000004</v>
      </c>
      <c r="C86" cm="1" vm="377">
        <f t="array" aca="1" ref="C86" ca="1">_xlfn.STOCKHISTORY(C$3,$A86,,0,0,2)</f>
        <v>28.03</v>
      </c>
      <c r="D86" cm="1" vm="378">
        <f t="array" aca="1" ref="D86" ca="1">_xlfn.STOCKHISTORY(D$3,$A86,,0,0,2)</f>
        <v>19.920000000000002</v>
      </c>
      <c r="E86" cm="1" vm="379">
        <f t="array" aca="1" ref="E86" ca="1">_xlfn.STOCKHISTORY(E$3,$A86,,0,0,2)</f>
        <v>260.67</v>
      </c>
      <c r="F86" cm="1" vm="380">
        <f t="array" aca="1" ref="F86" ca="1">_xlfn.STOCKHISTORY(F$3,$A86,,0,0,2)</f>
        <v>390.1</v>
      </c>
      <c r="H86">
        <f t="shared" si="20"/>
        <v>24509</v>
      </c>
      <c r="I86">
        <f t="shared" ca="1" si="21"/>
        <v>975</v>
      </c>
      <c r="J86">
        <f t="shared" ca="1" si="22"/>
        <v>-908</v>
      </c>
      <c r="K86">
        <f t="shared" ca="1" si="27"/>
        <v>80</v>
      </c>
      <c r="M86">
        <f t="shared" si="28"/>
        <v>16666.120000000003</v>
      </c>
      <c r="N86">
        <f t="shared" ca="1" si="29"/>
        <v>16662.75</v>
      </c>
      <c r="O86">
        <f t="shared" ca="1" si="30"/>
        <v>-16661.800000000003</v>
      </c>
      <c r="P86">
        <f t="shared" ca="1" si="31"/>
        <v>16501.600000000002</v>
      </c>
      <c r="Q86">
        <f t="shared" ca="1" si="32"/>
        <v>66831.33</v>
      </c>
      <c r="S86">
        <f t="shared" ca="1" si="73"/>
        <v>13479.95</v>
      </c>
      <c r="T86">
        <f t="shared" ca="1" si="74"/>
        <v>27329.25</v>
      </c>
      <c r="U86">
        <f t="shared" ca="1" si="75"/>
        <v>-18087.36</v>
      </c>
      <c r="V86">
        <f t="shared" ca="1" si="76"/>
        <v>20853.600000000002</v>
      </c>
      <c r="W86">
        <f t="shared" ca="1" si="77"/>
        <v>66831.33</v>
      </c>
      <c r="X86">
        <f t="shared" ca="1" si="78"/>
        <v>110406.77</v>
      </c>
      <c r="Y86" s="4">
        <f t="shared" ref="Y86:Y94" ca="1" si="95">Y85</f>
        <v>6.9170509261773372E-3</v>
      </c>
      <c r="AA86">
        <f t="shared" ca="1" si="61"/>
        <v>-3186.1700000000019</v>
      </c>
      <c r="AB86">
        <f t="shared" ca="1" si="62"/>
        <v>10666.5</v>
      </c>
      <c r="AC86">
        <f t="shared" ca="1" si="63"/>
        <v>-1425.5599999999977</v>
      </c>
      <c r="AD86">
        <f t="shared" ca="1" si="64"/>
        <v>4352</v>
      </c>
      <c r="AF86">
        <f t="shared" ca="1" si="49"/>
        <v>10406.77</v>
      </c>
      <c r="AG86" s="4">
        <f t="shared" ca="1" si="50"/>
        <v>1.1040677000000001</v>
      </c>
      <c r="AI86">
        <f t="shared" ca="1" si="51"/>
        <v>103590.20659620799</v>
      </c>
      <c r="AJ86">
        <f t="shared" ca="1" si="80"/>
        <v>93.241500632324204</v>
      </c>
      <c r="AK86" s="4">
        <f t="shared" ca="1" si="53"/>
        <v>3.5902065962079899E-2</v>
      </c>
      <c r="AL86" s="4">
        <f t="shared" ca="1" si="54"/>
        <v>1.9005547565236203E-3</v>
      </c>
      <c r="AN86" s="6">
        <f t="shared" ca="1" si="67"/>
        <v>3.5902065962079899E-2</v>
      </c>
      <c r="AO86" s="4">
        <f ca="1">AG86-1</f>
        <v>0.1040677000000001</v>
      </c>
      <c r="AQ86">
        <f t="shared" ca="1" si="69"/>
        <v>43575.44</v>
      </c>
      <c r="AR86" s="4">
        <f t="shared" ca="1" si="70"/>
        <v>0.31375300848662313</v>
      </c>
      <c r="AS86" s="8">
        <f t="shared" ca="1" si="71"/>
        <v>1.8301630459726854</v>
      </c>
      <c r="AT86" s="4">
        <f t="shared" ca="1" si="72"/>
        <v>-4.380475871326539E-2</v>
      </c>
    </row>
    <row r="87" spans="1:46" x14ac:dyDescent="0.2">
      <c r="A87" s="1">
        <f>A86+3</f>
        <v>44949</v>
      </c>
      <c r="B87" cm="1" vm="381">
        <f t="array" aca="1" ref="B87" ca="1">_xlfn.STOCKHISTORY(B$3,$A87,,0,0,2)</f>
        <v>0.55500000000000005</v>
      </c>
      <c r="C87" cm="1" vm="382">
        <f t="array" aca="1" ref="C87" ca="1">_xlfn.STOCKHISTORY(C$3,$A87,,0,0,2)</f>
        <v>27.68</v>
      </c>
      <c r="D87" cm="1" vm="383">
        <f t="array" aca="1" ref="D87" ca="1">_xlfn.STOCKHISTORY(D$3,$A87,,0,0,2)</f>
        <v>18.48</v>
      </c>
      <c r="E87" cm="1" vm="384">
        <f t="array" aca="1" ref="E87" ca="1">_xlfn.STOCKHISTORY(E$3,$A87,,0,0,2)</f>
        <v>261.5</v>
      </c>
      <c r="F87" cm="1" vm="385">
        <f t="array" aca="1" ref="F87" ca="1">_xlfn.STOCKHISTORY(F$3,$A87,,0,0,2)</f>
        <v>396.72</v>
      </c>
      <c r="H87">
        <f t="shared" si="20"/>
        <v>24509</v>
      </c>
      <c r="I87">
        <f t="shared" ca="1" si="21"/>
        <v>975</v>
      </c>
      <c r="J87">
        <f t="shared" ca="1" si="22"/>
        <v>-908</v>
      </c>
      <c r="K87">
        <f t="shared" ca="1" si="27"/>
        <v>80</v>
      </c>
      <c r="M87">
        <f t="shared" si="28"/>
        <v>16666.120000000003</v>
      </c>
      <c r="N87">
        <f t="shared" ca="1" si="29"/>
        <v>16662.75</v>
      </c>
      <c r="O87">
        <f t="shared" ca="1" si="30"/>
        <v>-16661.800000000003</v>
      </c>
      <c r="P87">
        <f t="shared" ca="1" si="31"/>
        <v>16501.600000000002</v>
      </c>
      <c r="Q87">
        <f t="shared" ca="1" si="32"/>
        <v>66831.33</v>
      </c>
      <c r="S87">
        <f t="shared" ref="S87:S91" ca="1" si="96">H87*B87</f>
        <v>13602.495000000001</v>
      </c>
      <c r="T87">
        <f t="shared" ref="T87:T91" ca="1" si="97">I87*C87</f>
        <v>26988</v>
      </c>
      <c r="U87">
        <f t="shared" ref="U87:U91" ca="1" si="98">J87*D87</f>
        <v>-16779.84</v>
      </c>
      <c r="V87">
        <f t="shared" ref="V87:V91" ca="1" si="99">K87*E87</f>
        <v>20920</v>
      </c>
      <c r="W87">
        <f t="shared" ref="W87:W91" ca="1" si="100">Q87</f>
        <v>66831.33</v>
      </c>
      <c r="X87">
        <f t="shared" ref="X87:X91" ca="1" si="101">SUM(S87:W87)</f>
        <v>111561.985</v>
      </c>
      <c r="Y87" s="4">
        <f t="shared" ca="1" si="95"/>
        <v>6.9170509261773372E-3</v>
      </c>
      <c r="AA87">
        <f t="shared" ref="AA87:AA91" ca="1" si="102">S87-M87</f>
        <v>-3063.6250000000018</v>
      </c>
      <c r="AB87">
        <f t="shared" ref="AB87:AB91" ca="1" si="103">T87-N87</f>
        <v>10325.25</v>
      </c>
      <c r="AC87">
        <f t="shared" ref="AC87:AC91" ca="1" si="104">U87-O87</f>
        <v>-118.03999999999724</v>
      </c>
      <c r="AD87">
        <f t="shared" ref="AD87:AD91" ca="1" si="105">V87-P87</f>
        <v>4418.3999999999978</v>
      </c>
      <c r="AF87">
        <f t="shared" ref="AF87:AF91" ca="1" si="106">SUM(AA87:AE87)</f>
        <v>11561.984999999999</v>
      </c>
      <c r="AG87" s="4">
        <f t="shared" ref="AG87:AG91" ca="1" si="107">X87/$X$4</f>
        <v>1.1156198500000001</v>
      </c>
      <c r="AI87">
        <f t="shared" ref="AI87:AI91" ca="1" si="108">F87/$F$4*100000</f>
        <v>105348.1331987891</v>
      </c>
      <c r="AJ87">
        <f t="shared" ref="AJ87:AJ91" ca="1" si="109">Y87*S87</f>
        <v>94.08915063807261</v>
      </c>
      <c r="AK87" s="4">
        <f t="shared" ref="AK87:AK91" ca="1" si="110">AI87/$AI$4-1</f>
        <v>5.3481331987891068E-2</v>
      </c>
      <c r="AL87" s="4">
        <f t="shared" ref="AL87:AL91" ca="1" si="111">AI87/AI86-1</f>
        <v>1.6970007690335631E-2</v>
      </c>
      <c r="AN87" s="6">
        <f t="shared" ref="AN87:AN91" ca="1" si="112">AK87</f>
        <v>5.3481331987891068E-2</v>
      </c>
      <c r="AO87" s="4">
        <f t="shared" ref="AO87:AO91" ca="1" si="113">AG87-1</f>
        <v>0.11561985000000008</v>
      </c>
      <c r="AQ87">
        <f t="shared" ref="AQ87:AQ91" ca="1" si="114">SUM(S87:V87)</f>
        <v>44730.654999999999</v>
      </c>
      <c r="AR87" s="4">
        <f t="shared" ref="AR87:AR91" ca="1" si="115">AQ87/$AQ$4-1</f>
        <v>0.34858150779033359</v>
      </c>
      <c r="AS87" s="8">
        <f t="shared" ref="AS87:AS91" ca="1" si="116">SUM(S87,T87,-U87,V87)/SUM(S87:V87)</f>
        <v>1.750261314080914</v>
      </c>
      <c r="AT87" s="4">
        <f t="shared" ref="AT87:AT91" ca="1" si="117">AQ87/AQ86-1</f>
        <v>2.6510690425615824E-2</v>
      </c>
    </row>
    <row r="88" spans="1:46" x14ac:dyDescent="0.2">
      <c r="A88" s="1">
        <f t="shared" si="93"/>
        <v>44950</v>
      </c>
      <c r="B88" cm="1" vm="386">
        <f t="array" aca="1" ref="B88" ca="1">_xlfn.STOCKHISTORY(B$3,$A88,,0,0,2)</f>
        <v>0.57269999999999999</v>
      </c>
      <c r="C88" cm="1" vm="387">
        <f t="array" aca="1" ref="C88" ca="1">_xlfn.STOCKHISTORY(C$3,$A88,,0,0,2)</f>
        <v>27.3</v>
      </c>
      <c r="D88" cm="1" vm="388">
        <f t="array" aca="1" ref="D88" ca="1">_xlfn.STOCKHISTORY(D$3,$A88,,0,0,2)</f>
        <v>17.82</v>
      </c>
      <c r="E88" cm="1" vm="389">
        <f t="array" aca="1" ref="E88" ca="1">_xlfn.STOCKHISTORY(E$3,$A88,,0,0,2)</f>
        <v>260.10000000000002</v>
      </c>
      <c r="F88" cm="1" vm="390">
        <f t="array" aca="1" ref="F88" ca="1">_xlfn.STOCKHISTORY(F$3,$A88,,0,0,2)</f>
        <v>398.88</v>
      </c>
      <c r="H88">
        <f t="shared" si="20"/>
        <v>24509</v>
      </c>
      <c r="I88">
        <f t="shared" ca="1" si="21"/>
        <v>975</v>
      </c>
      <c r="J88">
        <f t="shared" ca="1" si="22"/>
        <v>-908</v>
      </c>
      <c r="K88">
        <f t="shared" ca="1" si="27"/>
        <v>80</v>
      </c>
      <c r="M88">
        <f t="shared" si="28"/>
        <v>16666.120000000003</v>
      </c>
      <c r="N88">
        <f t="shared" ca="1" si="29"/>
        <v>16662.75</v>
      </c>
      <c r="O88">
        <f t="shared" ca="1" si="30"/>
        <v>-16661.800000000003</v>
      </c>
      <c r="P88">
        <f t="shared" ca="1" si="31"/>
        <v>16501.600000000002</v>
      </c>
      <c r="Q88">
        <f t="shared" ca="1" si="32"/>
        <v>66831.33</v>
      </c>
      <c r="S88">
        <f t="shared" ca="1" si="96"/>
        <v>14036.3043</v>
      </c>
      <c r="T88">
        <f t="shared" ca="1" si="97"/>
        <v>26617.5</v>
      </c>
      <c r="U88">
        <f t="shared" ca="1" si="98"/>
        <v>-16180.56</v>
      </c>
      <c r="V88">
        <f t="shared" ca="1" si="99"/>
        <v>20808</v>
      </c>
      <c r="W88">
        <f t="shared" ca="1" si="100"/>
        <v>66831.33</v>
      </c>
      <c r="X88">
        <f t="shared" ca="1" si="101"/>
        <v>112112.57430000001</v>
      </c>
      <c r="Y88" s="4">
        <f t="shared" ca="1" si="95"/>
        <v>6.9170509261773372E-3</v>
      </c>
      <c r="AA88">
        <f t="shared" ca="1" si="102"/>
        <v>-2629.8157000000028</v>
      </c>
      <c r="AB88">
        <f t="shared" ca="1" si="103"/>
        <v>9954.75</v>
      </c>
      <c r="AC88">
        <f t="shared" ca="1" si="104"/>
        <v>481.24000000000342</v>
      </c>
      <c r="AD88">
        <f t="shared" ca="1" si="105"/>
        <v>4306.3999999999978</v>
      </c>
      <c r="AF88">
        <f t="shared" ca="1" si="106"/>
        <v>12112.574299999998</v>
      </c>
      <c r="AG88" s="4">
        <f t="shared" ca="1" si="107"/>
        <v>1.1211257430000001</v>
      </c>
      <c r="AI88">
        <f t="shared" ca="1" si="108"/>
        <v>105921.71650114185</v>
      </c>
      <c r="AJ88">
        <f t="shared" ca="1" si="109"/>
        <v>97.089831658421943</v>
      </c>
      <c r="AK88" s="4">
        <f t="shared" ca="1" si="110"/>
        <v>5.9217165011418604E-2</v>
      </c>
      <c r="AL88" s="4">
        <f t="shared" ca="1" si="111"/>
        <v>5.4446460980035472E-3</v>
      </c>
      <c r="AN88" s="6">
        <f t="shared" ca="1" si="112"/>
        <v>5.9217165011418604E-2</v>
      </c>
      <c r="AO88" s="4">
        <f t="shared" ca="1" si="113"/>
        <v>0.12112574300000012</v>
      </c>
      <c r="AQ88">
        <f t="shared" ca="1" si="114"/>
        <v>45281.244300000006</v>
      </c>
      <c r="AR88" s="4">
        <f t="shared" ca="1" si="115"/>
        <v>0.36518118754837037</v>
      </c>
      <c r="AS88" s="8">
        <f t="shared" ca="1" si="116"/>
        <v>1.714669406732712</v>
      </c>
      <c r="AT88" s="4">
        <f t="shared" ca="1" si="117"/>
        <v>1.2308992568966559E-2</v>
      </c>
    </row>
    <row r="89" spans="1:46" x14ac:dyDescent="0.2">
      <c r="A89" s="1">
        <f t="shared" si="93"/>
        <v>44951</v>
      </c>
      <c r="B89" cm="1" vm="391">
        <f t="array" aca="1" ref="B89" ca="1">_xlfn.STOCKHISTORY(B$3,$A89,,0,0,2)</f>
        <v>0.56289999999999996</v>
      </c>
      <c r="C89" cm="1" vm="392">
        <f t="array" aca="1" ref="C89" ca="1">_xlfn.STOCKHISTORY(C$3,$A89,,0,0,2)</f>
        <v>27.74</v>
      </c>
      <c r="D89" cm="1" vm="393">
        <f t="array" aca="1" ref="D89" ca="1">_xlfn.STOCKHISTORY(D$3,$A89,,0,0,2)</f>
        <v>18.95</v>
      </c>
      <c r="E89" cm="1" vm="394">
        <f t="array" aca="1" ref="E89" ca="1">_xlfn.STOCKHISTORY(E$3,$A89,,0,0,2)</f>
        <v>260.75</v>
      </c>
      <c r="F89" cm="1" vm="395">
        <f t="array" aca="1" ref="F89" ca="1">_xlfn.STOCKHISTORY(F$3,$A89,,0,0,2)</f>
        <v>395.95</v>
      </c>
      <c r="H89">
        <f t="shared" si="20"/>
        <v>24509</v>
      </c>
      <c r="I89">
        <f t="shared" ca="1" si="21"/>
        <v>975</v>
      </c>
      <c r="J89">
        <f t="shared" ca="1" si="22"/>
        <v>-908</v>
      </c>
      <c r="K89">
        <f t="shared" ca="1" si="27"/>
        <v>80</v>
      </c>
      <c r="M89">
        <f t="shared" si="28"/>
        <v>16666.120000000003</v>
      </c>
      <c r="N89">
        <f t="shared" ca="1" si="29"/>
        <v>16662.75</v>
      </c>
      <c r="O89">
        <f t="shared" ca="1" si="30"/>
        <v>-16661.800000000003</v>
      </c>
      <c r="P89">
        <f t="shared" ca="1" si="31"/>
        <v>16501.600000000002</v>
      </c>
      <c r="Q89">
        <f t="shared" ca="1" si="32"/>
        <v>66831.33</v>
      </c>
      <c r="S89">
        <f t="shared" ca="1" si="96"/>
        <v>13796.116099999999</v>
      </c>
      <c r="T89">
        <f t="shared" ca="1" si="97"/>
        <v>27046.5</v>
      </c>
      <c r="U89">
        <f t="shared" ca="1" si="98"/>
        <v>-17206.599999999999</v>
      </c>
      <c r="V89">
        <f t="shared" ca="1" si="99"/>
        <v>20860</v>
      </c>
      <c r="W89">
        <f t="shared" ca="1" si="100"/>
        <v>66831.33</v>
      </c>
      <c r="X89">
        <f t="shared" ca="1" si="101"/>
        <v>111327.3461</v>
      </c>
      <c r="Y89" s="4">
        <f t="shared" ca="1" si="95"/>
        <v>6.9170509261773372E-3</v>
      </c>
      <c r="AA89">
        <f t="shared" ca="1" si="102"/>
        <v>-2870.0039000000033</v>
      </c>
      <c r="AB89">
        <f t="shared" ca="1" si="103"/>
        <v>10383.75</v>
      </c>
      <c r="AC89">
        <f t="shared" ca="1" si="104"/>
        <v>-544.79999999999563</v>
      </c>
      <c r="AD89">
        <f t="shared" ca="1" si="105"/>
        <v>4358.3999999999978</v>
      </c>
      <c r="AF89">
        <f t="shared" ca="1" si="106"/>
        <v>11327.346099999999</v>
      </c>
      <c r="AG89" s="4">
        <f t="shared" ca="1" si="107"/>
        <v>1.1132734609999999</v>
      </c>
      <c r="AI89">
        <f t="shared" ca="1" si="108"/>
        <v>105143.66137341336</v>
      </c>
      <c r="AJ89">
        <f t="shared" ca="1" si="109"/>
        <v>95.428437647155064</v>
      </c>
      <c r="AK89" s="4">
        <f t="shared" ca="1" si="110"/>
        <v>5.1436613734133552E-2</v>
      </c>
      <c r="AL89" s="4">
        <f t="shared" ca="1" si="111"/>
        <v>-7.3455675892498684E-3</v>
      </c>
      <c r="AN89" s="6">
        <f t="shared" ca="1" si="112"/>
        <v>5.1436613734133552E-2</v>
      </c>
      <c r="AO89" s="4">
        <f t="shared" ca="1" si="113"/>
        <v>0.11327346099999991</v>
      </c>
      <c r="AQ89">
        <f t="shared" ca="1" si="114"/>
        <v>44496.016100000001</v>
      </c>
      <c r="AR89" s="4">
        <f t="shared" ca="1" si="115"/>
        <v>0.3415073953824499</v>
      </c>
      <c r="AS89" s="8">
        <f t="shared" ca="1" si="116"/>
        <v>1.7733995763274635</v>
      </c>
      <c r="AT89" s="4">
        <f t="shared" ca="1" si="117"/>
        <v>-1.7341135654260431E-2</v>
      </c>
    </row>
    <row r="90" spans="1:46" x14ac:dyDescent="0.2">
      <c r="A90" s="1">
        <f t="shared" si="93"/>
        <v>44952</v>
      </c>
      <c r="B90" cm="1" vm="396">
        <f t="array" aca="1" ref="B90" ca="1">_xlfn.STOCKHISTORY(B$3,$A90,,0,0,2)</f>
        <v>0.60199999999999998</v>
      </c>
      <c r="C90" cm="1" vm="397">
        <f t="array" aca="1" ref="C90" ca="1">_xlfn.STOCKHISTORY(C$3,$A90,,0,0,2)</f>
        <v>28.26</v>
      </c>
      <c r="D90" cm="1" vm="398">
        <f t="array" aca="1" ref="D90" ca="1">_xlfn.STOCKHISTORY(D$3,$A90,,0,0,2)</f>
        <v>17.98</v>
      </c>
      <c r="E90" cm="1" vm="399">
        <f t="array" aca="1" ref="E90" ca="1">_xlfn.STOCKHISTORY(E$3,$A90,,0,0,2)</f>
        <v>266</v>
      </c>
      <c r="F90" cm="1" vm="400">
        <f t="array" aca="1" ref="F90" ca="1">_xlfn.STOCKHISTORY(F$3,$A90,,0,0,2)</f>
        <v>403.13</v>
      </c>
      <c r="H90">
        <f t="shared" si="20"/>
        <v>24509</v>
      </c>
      <c r="I90">
        <f t="shared" ca="1" si="21"/>
        <v>975</v>
      </c>
      <c r="J90">
        <f t="shared" ca="1" si="22"/>
        <v>-908</v>
      </c>
      <c r="K90">
        <f t="shared" ca="1" si="27"/>
        <v>80</v>
      </c>
      <c r="M90">
        <f t="shared" si="28"/>
        <v>16666.120000000003</v>
      </c>
      <c r="N90">
        <f t="shared" ca="1" si="29"/>
        <v>16662.75</v>
      </c>
      <c r="O90">
        <f t="shared" ca="1" si="30"/>
        <v>-16661.800000000003</v>
      </c>
      <c r="P90">
        <f t="shared" ca="1" si="31"/>
        <v>16501.600000000002</v>
      </c>
      <c r="Q90">
        <f t="shared" ca="1" si="32"/>
        <v>66831.33</v>
      </c>
      <c r="S90">
        <f t="shared" ca="1" si="96"/>
        <v>14754.418</v>
      </c>
      <c r="T90">
        <f t="shared" ca="1" si="97"/>
        <v>27553.5</v>
      </c>
      <c r="U90">
        <f t="shared" ca="1" si="98"/>
        <v>-16325.84</v>
      </c>
      <c r="V90">
        <f t="shared" ca="1" si="99"/>
        <v>21280</v>
      </c>
      <c r="W90">
        <f t="shared" ca="1" si="100"/>
        <v>66831.33</v>
      </c>
      <c r="X90">
        <f t="shared" ca="1" si="101"/>
        <v>114093.408</v>
      </c>
      <c r="Y90" s="4">
        <f t="shared" ca="1" si="95"/>
        <v>6.9170509261773372E-3</v>
      </c>
      <c r="AA90">
        <f t="shared" ca="1" si="102"/>
        <v>-1911.702000000003</v>
      </c>
      <c r="AB90">
        <f t="shared" ca="1" si="103"/>
        <v>10890.75</v>
      </c>
      <c r="AC90">
        <f t="shared" ca="1" si="104"/>
        <v>335.96000000000276</v>
      </c>
      <c r="AD90">
        <f t="shared" ca="1" si="105"/>
        <v>4778.3999999999978</v>
      </c>
      <c r="AF90">
        <f t="shared" ca="1" si="106"/>
        <v>14093.407999999998</v>
      </c>
      <c r="AG90" s="4">
        <f t="shared" ca="1" si="107"/>
        <v>1.1409340799999999</v>
      </c>
      <c r="AI90">
        <f t="shared" ca="1" si="108"/>
        <v>107050.29475808593</v>
      </c>
      <c r="AJ90">
        <f t="shared" ca="1" si="109"/>
        <v>102.05706069210757</v>
      </c>
      <c r="AK90" s="4">
        <f t="shared" ca="1" si="110"/>
        <v>7.0502947580859399E-2</v>
      </c>
      <c r="AL90" s="4">
        <f t="shared" ca="1" si="111"/>
        <v>1.8133602727617104E-2</v>
      </c>
      <c r="AN90" s="6">
        <f t="shared" ca="1" si="112"/>
        <v>7.0502947580859399E-2</v>
      </c>
      <c r="AO90" s="4">
        <f t="shared" ca="1" si="113"/>
        <v>0.14093407999999985</v>
      </c>
      <c r="AQ90">
        <f t="shared" ca="1" si="114"/>
        <v>47262.077999999994</v>
      </c>
      <c r="AR90" s="4">
        <f t="shared" ca="1" si="115"/>
        <v>0.42490120948473353</v>
      </c>
      <c r="AS90" s="8">
        <f t="shared" ca="1" si="116"/>
        <v>1.6908642484996113</v>
      </c>
      <c r="AT90" s="4">
        <f t="shared" ca="1" si="117"/>
        <v>6.2164259689756696E-2</v>
      </c>
    </row>
    <row r="91" spans="1:46" x14ac:dyDescent="0.2">
      <c r="A91" s="1">
        <f t="shared" si="93"/>
        <v>44953</v>
      </c>
      <c r="B91" cm="1" vm="401">
        <f t="array" aca="1" ref="B91" ca="1">_xlfn.STOCKHISTORY(B$3,$A91,,0,0,2)</f>
        <v>0.57999999999999996</v>
      </c>
      <c r="C91" cm="1" vm="402">
        <f t="array" aca="1" ref="C91" ca="1">_xlfn.STOCKHISTORY(C$3,$A91,,0,0,2)</f>
        <v>27.22</v>
      </c>
      <c r="D91" cm="1" vm="403">
        <f t="array" aca="1" ref="D91" ca="1">_xlfn.STOCKHISTORY(D$3,$A91,,0,0,2)</f>
        <v>17.78</v>
      </c>
      <c r="E91" cm="1" vm="404">
        <f t="array" aca="1" ref="E91" ca="1">_xlfn.STOCKHISTORY(E$3,$A91,,0,0,2)</f>
        <v>263.5</v>
      </c>
      <c r="F91" cm="1" vm="405">
        <f t="array" aca="1" ref="F91" ca="1">_xlfn.STOCKHISTORY(F$3,$A91,,0,0,2)</f>
        <v>403.65499999999997</v>
      </c>
      <c r="H91">
        <f t="shared" si="20"/>
        <v>24509</v>
      </c>
      <c r="I91">
        <f t="shared" ca="1" si="21"/>
        <v>975</v>
      </c>
      <c r="J91">
        <f t="shared" ca="1" si="22"/>
        <v>-908</v>
      </c>
      <c r="K91">
        <f t="shared" ca="1" si="27"/>
        <v>80</v>
      </c>
      <c r="M91">
        <f t="shared" si="28"/>
        <v>16666.120000000003</v>
      </c>
      <c r="N91">
        <f t="shared" ca="1" si="29"/>
        <v>16662.75</v>
      </c>
      <c r="O91">
        <f t="shared" ca="1" si="30"/>
        <v>-16661.800000000003</v>
      </c>
      <c r="P91">
        <f t="shared" ca="1" si="31"/>
        <v>16501.600000000002</v>
      </c>
      <c r="Q91">
        <f t="shared" ca="1" si="32"/>
        <v>66831.33</v>
      </c>
      <c r="S91">
        <f t="shared" ca="1" si="96"/>
        <v>14215.22</v>
      </c>
      <c r="T91">
        <f t="shared" ca="1" si="97"/>
        <v>26539.5</v>
      </c>
      <c r="U91">
        <f t="shared" ca="1" si="98"/>
        <v>-16144.240000000002</v>
      </c>
      <c r="V91">
        <f t="shared" ca="1" si="99"/>
        <v>21080</v>
      </c>
      <c r="W91">
        <f t="shared" ca="1" si="100"/>
        <v>66831.33</v>
      </c>
      <c r="X91">
        <f t="shared" ca="1" si="101"/>
        <v>112521.81</v>
      </c>
      <c r="Y91" s="4">
        <f t="shared" ca="1" si="95"/>
        <v>6.9170509261773372E-3</v>
      </c>
      <c r="AA91">
        <f t="shared" ca="1" si="102"/>
        <v>-2450.9000000000033</v>
      </c>
      <c r="AB91">
        <f t="shared" ca="1" si="103"/>
        <v>9876.75</v>
      </c>
      <c r="AC91">
        <f t="shared" ca="1" si="104"/>
        <v>517.56000000000131</v>
      </c>
      <c r="AD91">
        <f t="shared" ca="1" si="105"/>
        <v>4578.3999999999978</v>
      </c>
      <c r="AF91">
        <f t="shared" ca="1" si="106"/>
        <v>12521.809999999996</v>
      </c>
      <c r="AG91" s="4">
        <f t="shared" ca="1" si="107"/>
        <v>1.1252180999999999</v>
      </c>
      <c r="AI91">
        <f t="shared" ca="1" si="108"/>
        <v>107189.70736629667</v>
      </c>
      <c r="AJ91">
        <f t="shared" ca="1" si="109"/>
        <v>98.327400666814597</v>
      </c>
      <c r="AK91" s="4">
        <f t="shared" ca="1" si="110"/>
        <v>7.1897073662966715E-2</v>
      </c>
      <c r="AL91" s="4">
        <f t="shared" ca="1" si="111"/>
        <v>1.3023094287203385E-3</v>
      </c>
      <c r="AN91" s="6">
        <f t="shared" ca="1" si="112"/>
        <v>7.1897073662966715E-2</v>
      </c>
      <c r="AO91" s="4">
        <f t="shared" ca="1" si="113"/>
        <v>0.12521809999999989</v>
      </c>
      <c r="AQ91">
        <f t="shared" ca="1" si="114"/>
        <v>45690.479999999996</v>
      </c>
      <c r="AR91" s="4">
        <f t="shared" ca="1" si="115"/>
        <v>0.37751920713130782</v>
      </c>
      <c r="AS91" s="8">
        <f t="shared" ca="1" si="116"/>
        <v>1.7066785028303493</v>
      </c>
      <c r="AT91" s="4">
        <f t="shared" ca="1" si="117"/>
        <v>-3.3252833275760674E-2</v>
      </c>
    </row>
    <row r="92" spans="1:46" x14ac:dyDescent="0.2">
      <c r="A92" s="1">
        <f>A91+3</f>
        <v>44956</v>
      </c>
      <c r="B92" cm="1" vm="406">
        <f t="array" aca="1" ref="B92" ca="1">_xlfn.STOCKHISTORY(B$3,$A92,,0,0,2)</f>
        <v>0.56999999999999995</v>
      </c>
      <c r="C92" cm="1" vm="387">
        <f t="array" aca="1" ref="C92" ca="1">_xlfn.STOCKHISTORY(C$3,$A92,,0,0,2)</f>
        <v>27.3</v>
      </c>
      <c r="D92" cm="1" vm="407">
        <f t="array" aca="1" ref="D92" ca="1">_xlfn.STOCKHISTORY(D$3,$A92,,0,0,2)</f>
        <v>17.010000000000002</v>
      </c>
      <c r="E92" cm="1" vm="408">
        <f t="array" aca="1" ref="E92" ca="1">_xlfn.STOCKHISTORY(E$3,$A92,,0,0,2)</f>
        <v>259.97000000000003</v>
      </c>
      <c r="F92" cm="1" vm="409">
        <f t="array" aca="1" ref="F92" ca="1">_xlfn.STOCKHISTORY(F$3,$A92,,0,0,2)</f>
        <v>402.8</v>
      </c>
      <c r="H92">
        <f t="shared" si="20"/>
        <v>24509</v>
      </c>
      <c r="I92">
        <f t="shared" ca="1" si="21"/>
        <v>975</v>
      </c>
      <c r="J92">
        <f t="shared" ca="1" si="22"/>
        <v>-908</v>
      </c>
      <c r="K92">
        <f t="shared" ca="1" si="27"/>
        <v>80</v>
      </c>
      <c r="M92">
        <f t="shared" si="28"/>
        <v>16666.120000000003</v>
      </c>
      <c r="N92">
        <f t="shared" ca="1" si="29"/>
        <v>16662.75</v>
      </c>
      <c r="O92">
        <f t="shared" ca="1" si="30"/>
        <v>-16661.800000000003</v>
      </c>
      <c r="P92">
        <f t="shared" ca="1" si="31"/>
        <v>16501.600000000002</v>
      </c>
      <c r="Q92">
        <f t="shared" ca="1" si="32"/>
        <v>66831.33</v>
      </c>
      <c r="S92">
        <f t="shared" ref="S92:S94" ca="1" si="118">H92*B92</f>
        <v>13970.13</v>
      </c>
      <c r="T92">
        <f t="shared" ref="T92:T94" ca="1" si="119">I92*C92</f>
        <v>26617.5</v>
      </c>
      <c r="U92">
        <f t="shared" ref="U92:U94" ca="1" si="120">J92*D92</f>
        <v>-15445.080000000002</v>
      </c>
      <c r="V92">
        <f t="shared" ref="V92:V94" ca="1" si="121">K92*E92</f>
        <v>20797.600000000002</v>
      </c>
      <c r="W92">
        <f t="shared" ref="W92:W94" ca="1" si="122">Q92</f>
        <v>66831.33</v>
      </c>
      <c r="X92">
        <f t="shared" ref="X92:X94" ca="1" si="123">SUM(S92:W92)</f>
        <v>112771.48</v>
      </c>
      <c r="Y92" s="4">
        <f t="shared" ca="1" si="95"/>
        <v>6.9170509261773372E-3</v>
      </c>
      <c r="AA92">
        <f t="shared" ref="AA92:AA94" ca="1" si="124">S92-M92</f>
        <v>-2695.9900000000034</v>
      </c>
      <c r="AB92">
        <f t="shared" ref="AB92:AB94" ca="1" si="125">T92-N92</f>
        <v>9954.75</v>
      </c>
      <c r="AC92">
        <f t="shared" ref="AC92:AC94" ca="1" si="126">U92-O92</f>
        <v>1216.7200000000012</v>
      </c>
      <c r="AD92">
        <f t="shared" ref="AD92:AD94" ca="1" si="127">V92-P92</f>
        <v>4296</v>
      </c>
      <c r="AF92">
        <f t="shared" ref="AF92:AF94" ca="1" si="128">SUM(AA92:AE92)</f>
        <v>12771.479999999998</v>
      </c>
      <c r="AG92" s="4">
        <f t="shared" ref="AG92:AG94" ca="1" si="129">X92/$X$4</f>
        <v>1.1277147999999999</v>
      </c>
      <c r="AI92">
        <f t="shared" ref="AI92:AI94" ca="1" si="130">F92/$F$4*100000</f>
        <v>106962.66397578205</v>
      </c>
      <c r="AJ92">
        <f t="shared" ref="AJ92:AJ94" ca="1" si="131">Y92*S92</f>
        <v>96.632100655317799</v>
      </c>
      <c r="AK92" s="4">
        <f t="shared" ref="AK92:AK94" ca="1" si="132">AI92/$AI$4-1</f>
        <v>6.9626639757820463E-2</v>
      </c>
      <c r="AL92" s="4">
        <f t="shared" ref="AL92:AL94" ca="1" si="133">AI92/AI91-1</f>
        <v>-2.1181454459872073E-3</v>
      </c>
      <c r="AN92" s="6">
        <f t="shared" ref="AN92:AN94" ca="1" si="134">AK92</f>
        <v>6.9626639757820463E-2</v>
      </c>
      <c r="AO92" s="4">
        <f t="shared" ref="AO92:AO94" ca="1" si="135">AG92-1</f>
        <v>0.12771479999999991</v>
      </c>
      <c r="AQ92">
        <f t="shared" ref="AQ92:AQ94" ca="1" si="136">SUM(S92:V92)</f>
        <v>45940.149999999994</v>
      </c>
      <c r="AR92" s="4">
        <f t="shared" ref="AR92:AR94" ca="1" si="137">AQ92/$AQ$4-1</f>
        <v>0.38504649116168954</v>
      </c>
      <c r="AS92" s="8">
        <f t="shared" ref="AS92:AS94" ca="1" si="138">SUM(S92,T92,-U92,V92)/SUM(S92:V92)</f>
        <v>1.6724000683497988</v>
      </c>
      <c r="AT92" s="4">
        <f t="shared" ref="AT92:AT94" ca="1" si="139">AQ92/AQ91-1</f>
        <v>5.4643768242312873E-3</v>
      </c>
    </row>
    <row r="93" spans="1:46" x14ac:dyDescent="0.2">
      <c r="A93" s="1">
        <f t="shared" si="93"/>
        <v>44957</v>
      </c>
      <c r="B93" cm="1" vm="410">
        <f t="array" aca="1" ref="B93" ca="1">_xlfn.STOCKHISTORY(B$3,$A93,,0,0,2)</f>
        <v>0.62</v>
      </c>
      <c r="C93" cm="1" vm="411">
        <f t="array" aca="1" ref="C93" ca="1">_xlfn.STOCKHISTORY(C$3,$A93,,0,0,2)</f>
        <v>27</v>
      </c>
      <c r="D93" cm="1" vm="412">
        <f t="array" aca="1" ref="D93" ca="1">_xlfn.STOCKHISTORY(D$3,$A93,,0,0,2)</f>
        <v>16.809999999999999</v>
      </c>
      <c r="E93" cm="1" vm="413">
        <f t="array" aca="1" ref="E93" ca="1">_xlfn.STOCKHISTORY(E$3,$A93,,0,0,2)</f>
        <v>259.62</v>
      </c>
      <c r="F93" cm="1" vm="414">
        <f t="array" aca="1" ref="F93" ca="1">_xlfn.STOCKHISTORY(F$3,$A93,,0,0,2)</f>
        <v>401.13</v>
      </c>
      <c r="H93">
        <f t="shared" si="20"/>
        <v>24509</v>
      </c>
      <c r="I93">
        <f t="shared" ca="1" si="21"/>
        <v>975</v>
      </c>
      <c r="J93">
        <f t="shared" ca="1" si="22"/>
        <v>-908</v>
      </c>
      <c r="K93">
        <f t="shared" ca="1" si="27"/>
        <v>80</v>
      </c>
      <c r="M93">
        <f t="shared" si="28"/>
        <v>16666.120000000003</v>
      </c>
      <c r="N93">
        <f t="shared" ca="1" si="29"/>
        <v>16662.75</v>
      </c>
      <c r="O93">
        <f t="shared" ca="1" si="30"/>
        <v>-16661.800000000003</v>
      </c>
      <c r="P93">
        <f t="shared" ca="1" si="31"/>
        <v>16501.600000000002</v>
      </c>
      <c r="Q93">
        <f t="shared" ca="1" si="32"/>
        <v>66831.33</v>
      </c>
      <c r="S93">
        <f t="shared" ca="1" si="118"/>
        <v>15195.58</v>
      </c>
      <c r="T93">
        <f t="shared" ca="1" si="119"/>
        <v>26325</v>
      </c>
      <c r="U93">
        <f t="shared" ca="1" si="120"/>
        <v>-15263.48</v>
      </c>
      <c r="V93">
        <f t="shared" ca="1" si="121"/>
        <v>20769.599999999999</v>
      </c>
      <c r="W93">
        <f t="shared" ca="1" si="122"/>
        <v>66831.33</v>
      </c>
      <c r="X93">
        <f t="shared" ca="1" si="123"/>
        <v>113858.03</v>
      </c>
      <c r="Y93" s="4">
        <f t="shared" ca="1" si="95"/>
        <v>6.9170509261773372E-3</v>
      </c>
      <c r="AA93">
        <f t="shared" ca="1" si="124"/>
        <v>-1470.5400000000027</v>
      </c>
      <c r="AB93">
        <f t="shared" ca="1" si="125"/>
        <v>9662.25</v>
      </c>
      <c r="AC93">
        <f t="shared" ca="1" si="126"/>
        <v>1398.3200000000033</v>
      </c>
      <c r="AD93">
        <f t="shared" ca="1" si="127"/>
        <v>4267.9999999999964</v>
      </c>
      <c r="AF93">
        <f t="shared" ca="1" si="128"/>
        <v>13858.029999999997</v>
      </c>
      <c r="AG93" s="4">
        <f t="shared" ca="1" si="129"/>
        <v>1.1385802999999999</v>
      </c>
      <c r="AI93">
        <f t="shared" ca="1" si="130"/>
        <v>106519.19910775931</v>
      </c>
      <c r="AJ93">
        <f t="shared" ca="1" si="131"/>
        <v>105.10860071280182</v>
      </c>
      <c r="AK93" s="4">
        <f t="shared" ca="1" si="132"/>
        <v>6.5191991077593103E-2</v>
      </c>
      <c r="AL93" s="4">
        <f t="shared" ca="1" si="133"/>
        <v>-4.145978152929608E-3</v>
      </c>
      <c r="AN93" s="6">
        <f t="shared" ca="1" si="134"/>
        <v>6.5191991077593103E-2</v>
      </c>
      <c r="AO93" s="4">
        <f t="shared" ca="1" si="135"/>
        <v>0.13858029999999988</v>
      </c>
      <c r="AQ93">
        <f t="shared" ca="1" si="136"/>
        <v>47026.7</v>
      </c>
      <c r="AR93" s="4">
        <f t="shared" ca="1" si="137"/>
        <v>0.41780481400068203</v>
      </c>
      <c r="AS93" s="8">
        <f t="shared" ca="1" si="138"/>
        <v>1.6491410198887018</v>
      </c>
      <c r="AT93" s="4">
        <f t="shared" ca="1" si="139"/>
        <v>2.3651424734137949E-2</v>
      </c>
    </row>
    <row r="94" spans="1:46" x14ac:dyDescent="0.2">
      <c r="A94" s="1">
        <f t="shared" si="93"/>
        <v>44958</v>
      </c>
      <c r="B94" t="e" cm="1" vm="415">
        <f t="array" aca="1" ref="B94" ca="1">_xlfn.STOCKHISTORY(B$3,$A94,,0,0,2)</f>
        <v>#VALUE!</v>
      </c>
      <c r="C94" t="e" cm="1" vm="415">
        <f t="array" aca="1" ref="C94" ca="1">_xlfn.STOCKHISTORY(C$3,$A94,,0,0,2)</f>
        <v>#VALUE!</v>
      </c>
      <c r="D94" t="e" cm="1" vm="415">
        <f t="array" aca="1" ref="D94" ca="1">_xlfn.STOCKHISTORY(D$3,$A94,,0,0,2)</f>
        <v>#VALUE!</v>
      </c>
      <c r="E94" t="e" cm="1" vm="415">
        <f t="array" aca="1" ref="E94" ca="1">_xlfn.STOCKHISTORY(E$3,$A94,,0,0,2)</f>
        <v>#VALUE!</v>
      </c>
      <c r="F94" t="e" cm="1" vm="415">
        <f t="array" aca="1" ref="F94" ca="1">_xlfn.STOCKHISTORY(F$3,$A94,,0,0,2)</f>
        <v>#VALUE!</v>
      </c>
      <c r="H94">
        <f t="shared" si="20"/>
        <v>24509</v>
      </c>
      <c r="I94">
        <f t="shared" ca="1" si="21"/>
        <v>975</v>
      </c>
      <c r="J94">
        <f t="shared" ca="1" si="22"/>
        <v>-908</v>
      </c>
      <c r="K94">
        <f t="shared" ca="1" si="27"/>
        <v>80</v>
      </c>
      <c r="M94">
        <f t="shared" si="28"/>
        <v>16666.120000000003</v>
      </c>
      <c r="N94">
        <f t="shared" ca="1" si="29"/>
        <v>16662.75</v>
      </c>
      <c r="O94">
        <f t="shared" ca="1" si="30"/>
        <v>-16661.800000000003</v>
      </c>
      <c r="P94">
        <f t="shared" ca="1" si="31"/>
        <v>16501.600000000002</v>
      </c>
      <c r="Q94">
        <f t="shared" ca="1" si="32"/>
        <v>66831.33</v>
      </c>
      <c r="S94" t="e" vm="416">
        <f t="shared" ca="1" si="118"/>
        <v>#VALUE!</v>
      </c>
      <c r="T94" t="e" vm="416">
        <f t="shared" ca="1" si="119"/>
        <v>#VALUE!</v>
      </c>
      <c r="U94" t="e" vm="416">
        <f t="shared" ca="1" si="120"/>
        <v>#VALUE!</v>
      </c>
      <c r="V94" t="e" vm="416">
        <f t="shared" ca="1" si="121"/>
        <v>#VALUE!</v>
      </c>
      <c r="W94">
        <f t="shared" ca="1" si="122"/>
        <v>66831.33</v>
      </c>
      <c r="X94" t="e" vm="416">
        <f t="shared" ca="1" si="123"/>
        <v>#VALUE!</v>
      </c>
      <c r="Y94" s="4">
        <f t="shared" ca="1" si="95"/>
        <v>6.9170509261773372E-3</v>
      </c>
      <c r="AA94" t="e" vm="416">
        <f t="shared" ca="1" si="124"/>
        <v>#VALUE!</v>
      </c>
      <c r="AB94" t="e" vm="416">
        <f t="shared" ca="1" si="125"/>
        <v>#VALUE!</v>
      </c>
      <c r="AC94" t="e" vm="416">
        <f t="shared" ca="1" si="126"/>
        <v>#VALUE!</v>
      </c>
      <c r="AD94" t="e" vm="416">
        <f t="shared" ca="1" si="127"/>
        <v>#VALUE!</v>
      </c>
      <c r="AF94" t="e" vm="416">
        <f t="shared" ca="1" si="128"/>
        <v>#VALUE!</v>
      </c>
      <c r="AG94" s="4" t="e" vm="416">
        <f t="shared" ca="1" si="129"/>
        <v>#VALUE!</v>
      </c>
      <c r="AI94" t="e" vm="416">
        <f t="shared" ca="1" si="130"/>
        <v>#VALUE!</v>
      </c>
      <c r="AJ94" t="e" vm="416">
        <f t="shared" ca="1" si="131"/>
        <v>#VALUE!</v>
      </c>
      <c r="AK94" s="4" t="e" vm="416">
        <f t="shared" ca="1" si="132"/>
        <v>#VALUE!</v>
      </c>
      <c r="AL94" s="4" t="e" vm="416">
        <f t="shared" ca="1" si="133"/>
        <v>#VALUE!</v>
      </c>
      <c r="AN94" s="6" t="e" vm="416">
        <f t="shared" ca="1" si="134"/>
        <v>#VALUE!</v>
      </c>
      <c r="AO94" s="4" t="e" vm="416">
        <f t="shared" ca="1" si="135"/>
        <v>#VALUE!</v>
      </c>
      <c r="AQ94" t="e" vm="416">
        <f t="shared" ca="1" si="136"/>
        <v>#VALUE!</v>
      </c>
      <c r="AR94" s="4" t="e" vm="416">
        <f t="shared" ca="1" si="137"/>
        <v>#VALUE!</v>
      </c>
      <c r="AS94" s="8" t="e" vm="416">
        <f t="shared" ca="1" si="138"/>
        <v>#VALUE!</v>
      </c>
      <c r="AT94" s="4" t="e" vm="416">
        <f t="shared" ca="1" si="139"/>
        <v>#VALUE!</v>
      </c>
    </row>
    <row r="95" spans="1:46" x14ac:dyDescent="0.2">
      <c r="A95" s="1">
        <f t="shared" si="93"/>
        <v>44959</v>
      </c>
    </row>
    <row r="96" spans="1:46" x14ac:dyDescent="0.2">
      <c r="A96" s="1">
        <f t="shared" si="93"/>
        <v>44960</v>
      </c>
    </row>
    <row r="97" spans="1:1" x14ac:dyDescent="0.2">
      <c r="A97" s="1">
        <f>A96+3</f>
        <v>44963</v>
      </c>
    </row>
    <row r="98" spans="1:1" x14ac:dyDescent="0.2">
      <c r="A98" s="1">
        <f t="shared" si="93"/>
        <v>44964</v>
      </c>
    </row>
    <row r="99" spans="1:1" x14ac:dyDescent="0.2">
      <c r="A99" s="1">
        <f t="shared" si="93"/>
        <v>44965</v>
      </c>
    </row>
    <row r="100" spans="1:1" x14ac:dyDescent="0.2">
      <c r="A100" s="1">
        <f t="shared" si="93"/>
        <v>44966</v>
      </c>
    </row>
    <row r="101" spans="1:1" x14ac:dyDescent="0.2">
      <c r="A101" s="1">
        <f t="shared" si="93"/>
        <v>44967</v>
      </c>
    </row>
    <row r="102" spans="1:1" x14ac:dyDescent="0.2">
      <c r="A102" s="1">
        <f>A101+3</f>
        <v>44970</v>
      </c>
    </row>
    <row r="103" spans="1:1" x14ac:dyDescent="0.2">
      <c r="A103" s="1">
        <f t="shared" si="93"/>
        <v>44971</v>
      </c>
    </row>
    <row r="104" spans="1:1" x14ac:dyDescent="0.2">
      <c r="A104" s="1">
        <f t="shared" si="93"/>
        <v>44972</v>
      </c>
    </row>
    <row r="105" spans="1:1" x14ac:dyDescent="0.2">
      <c r="A105" s="1">
        <f t="shared" si="93"/>
        <v>44973</v>
      </c>
    </row>
    <row r="106" spans="1:1" x14ac:dyDescent="0.2">
      <c r="A106" s="1">
        <f t="shared" si="93"/>
        <v>44974</v>
      </c>
    </row>
    <row r="107" spans="1:1" x14ac:dyDescent="0.2">
      <c r="A107" s="1">
        <f>A106+3</f>
        <v>44977</v>
      </c>
    </row>
    <row r="108" spans="1:1" x14ac:dyDescent="0.2">
      <c r="A108" s="1">
        <f t="shared" si="93"/>
        <v>44978</v>
      </c>
    </row>
    <row r="109" spans="1:1" x14ac:dyDescent="0.2">
      <c r="A109" s="1">
        <f t="shared" si="93"/>
        <v>44979</v>
      </c>
    </row>
    <row r="110" spans="1:1" x14ac:dyDescent="0.2">
      <c r="A110" s="1">
        <f t="shared" si="93"/>
        <v>44980</v>
      </c>
    </row>
    <row r="111" spans="1:1" x14ac:dyDescent="0.2">
      <c r="A111" s="1">
        <f t="shared" si="93"/>
        <v>44981</v>
      </c>
    </row>
    <row r="112" spans="1:1" x14ac:dyDescent="0.2">
      <c r="A112" s="1">
        <f>A111+3</f>
        <v>44984</v>
      </c>
    </row>
    <row r="113" spans="1:1" x14ac:dyDescent="0.2">
      <c r="A113" s="1">
        <f t="shared" si="93"/>
        <v>44985</v>
      </c>
    </row>
    <row r="114" spans="1:1" x14ac:dyDescent="0.2">
      <c r="A114" s="1">
        <f t="shared" si="93"/>
        <v>44986</v>
      </c>
    </row>
    <row r="115" spans="1:1" x14ac:dyDescent="0.2">
      <c r="A115" s="1">
        <f t="shared" si="93"/>
        <v>44987</v>
      </c>
    </row>
    <row r="116" spans="1:1" x14ac:dyDescent="0.2">
      <c r="A116" s="1">
        <f t="shared" si="93"/>
        <v>44988</v>
      </c>
    </row>
    <row r="117" spans="1:1" x14ac:dyDescent="0.2">
      <c r="A117" s="1">
        <f>A116+3</f>
        <v>44991</v>
      </c>
    </row>
    <row r="118" spans="1:1" x14ac:dyDescent="0.2">
      <c r="A118" s="1">
        <f t="shared" si="93"/>
        <v>44992</v>
      </c>
    </row>
    <row r="119" spans="1:1" x14ac:dyDescent="0.2">
      <c r="A119" s="1">
        <f t="shared" si="93"/>
        <v>44993</v>
      </c>
    </row>
    <row r="120" spans="1:1" x14ac:dyDescent="0.2">
      <c r="A120" s="1">
        <f t="shared" si="93"/>
        <v>44994</v>
      </c>
    </row>
    <row r="121" spans="1:1" x14ac:dyDescent="0.2">
      <c r="A121" s="1">
        <f t="shared" si="93"/>
        <v>44995</v>
      </c>
    </row>
    <row r="122" spans="1:1" x14ac:dyDescent="0.2">
      <c r="A122" s="1">
        <f>A121+3</f>
        <v>44998</v>
      </c>
    </row>
    <row r="123" spans="1:1" x14ac:dyDescent="0.2">
      <c r="A123" s="1">
        <f t="shared" si="93"/>
        <v>44999</v>
      </c>
    </row>
    <row r="124" spans="1:1" x14ac:dyDescent="0.2">
      <c r="A124" s="1">
        <f t="shared" si="93"/>
        <v>45000</v>
      </c>
    </row>
    <row r="125" spans="1:1" x14ac:dyDescent="0.2">
      <c r="A125" s="1">
        <f t="shared" si="93"/>
        <v>45001</v>
      </c>
    </row>
    <row r="126" spans="1:1" x14ac:dyDescent="0.2">
      <c r="A126" s="1">
        <f t="shared" si="93"/>
        <v>45002</v>
      </c>
    </row>
    <row r="127" spans="1:1" x14ac:dyDescent="0.2">
      <c r="A127" s="1">
        <f>A126+3</f>
        <v>45005</v>
      </c>
    </row>
    <row r="128" spans="1:1" x14ac:dyDescent="0.2">
      <c r="A128" s="1">
        <f t="shared" si="93"/>
        <v>45006</v>
      </c>
    </row>
    <row r="129" spans="1:1" x14ac:dyDescent="0.2">
      <c r="A129" s="1">
        <f t="shared" si="93"/>
        <v>45007</v>
      </c>
    </row>
    <row r="130" spans="1:1" x14ac:dyDescent="0.2">
      <c r="A130" s="1">
        <f t="shared" si="93"/>
        <v>45008</v>
      </c>
    </row>
    <row r="131" spans="1:1" x14ac:dyDescent="0.2">
      <c r="A131" s="1">
        <f t="shared" si="93"/>
        <v>45009</v>
      </c>
    </row>
    <row r="132" spans="1:1" x14ac:dyDescent="0.2">
      <c r="A132" s="1">
        <f>A131+3</f>
        <v>45012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865A-2C06-2844-AFBE-A42B16C99B5D}">
  <dimension ref="A2:AT108"/>
  <sheetViews>
    <sheetView zoomScale="75" workbookViewId="0">
      <pane xSplit="1" ySplit="3" topLeftCell="L56" activePane="bottomRight" state="frozen"/>
      <selection pane="topRight" activeCell="B1" sqref="B1"/>
      <selection pane="bottomLeft" activeCell="A4" sqref="A4"/>
      <selection pane="bottomRight" activeCell="AN93" sqref="AN93"/>
    </sheetView>
  </sheetViews>
  <sheetFormatPr baseColWidth="10" defaultRowHeight="16" x14ac:dyDescent="0.2"/>
  <sheetData>
    <row r="2" spans="1:46" x14ac:dyDescent="0.2">
      <c r="B2" t="s">
        <v>21</v>
      </c>
      <c r="G2" t="s">
        <v>18</v>
      </c>
      <c r="K2" t="s">
        <v>22</v>
      </c>
      <c r="P2" t="s">
        <v>24</v>
      </c>
      <c r="AS2" t="s">
        <v>32</v>
      </c>
    </row>
    <row r="3" spans="1:46" x14ac:dyDescent="0.2">
      <c r="B3" t="s">
        <v>15</v>
      </c>
      <c r="C3" t="s">
        <v>14</v>
      </c>
      <c r="D3" t="s">
        <v>19</v>
      </c>
      <c r="G3" t="s">
        <v>14</v>
      </c>
      <c r="H3" t="s">
        <v>19</v>
      </c>
      <c r="I3" t="s">
        <v>15</v>
      </c>
      <c r="K3" t="s">
        <v>15</v>
      </c>
      <c r="L3" t="s">
        <v>14</v>
      </c>
      <c r="M3" t="s">
        <v>19</v>
      </c>
      <c r="P3" t="s">
        <v>20</v>
      </c>
      <c r="AA3" s="10" t="s">
        <v>27</v>
      </c>
      <c r="AB3" t="s">
        <v>29</v>
      </c>
      <c r="AC3" t="s">
        <v>30</v>
      </c>
      <c r="AD3" t="s">
        <v>15</v>
      </c>
      <c r="AF3" t="s">
        <v>31</v>
      </c>
      <c r="AG3" t="s">
        <v>29</v>
      </c>
      <c r="AH3" t="s">
        <v>30</v>
      </c>
      <c r="AI3" t="s">
        <v>15</v>
      </c>
      <c r="AM3" t="s">
        <v>33</v>
      </c>
    </row>
    <row r="4" spans="1:46" x14ac:dyDescent="0.2">
      <c r="A4" s="1">
        <f>'Data Backend'!A4</f>
        <v>44826</v>
      </c>
      <c r="B4" s="6">
        <f ca="1">'Data Backend'!AN4</f>
        <v>0</v>
      </c>
      <c r="C4" s="6">
        <f ca="1">'Data Backend'!AO4</f>
        <v>0</v>
      </c>
      <c r="D4" s="6">
        <f ca="1">'Data Backend'!AR4</f>
        <v>0</v>
      </c>
      <c r="E4" s="6"/>
      <c r="F4" s="1">
        <f>A4</f>
        <v>44826</v>
      </c>
      <c r="G4" s="11">
        <f ca="1">SUM('Data Backend'!S4:T4,-'Data Backend'!U4,'Data Backend'!V4)/'Data Backend'!X4</f>
        <v>0.66492270000000009</v>
      </c>
      <c r="H4" s="11">
        <f ca="1">'Data Backend'!AS4</f>
        <v>2.00467097414518</v>
      </c>
      <c r="I4" s="8">
        <f>1</f>
        <v>1</v>
      </c>
      <c r="J4" s="6"/>
      <c r="K4" s="6"/>
      <c r="L4" s="6"/>
      <c r="M4" s="6"/>
      <c r="N4" s="6"/>
      <c r="O4" s="6"/>
      <c r="P4">
        <v>1</v>
      </c>
      <c r="AS4" t="s">
        <v>29</v>
      </c>
      <c r="AT4" t="s">
        <v>30</v>
      </c>
    </row>
    <row r="5" spans="1:46" x14ac:dyDescent="0.2">
      <c r="A5" s="1">
        <f>'Data Backend'!A5</f>
        <v>44827</v>
      </c>
      <c r="B5" s="6">
        <f ca="1">'Data Backend'!AN5</f>
        <v>-1.5932869509798664E-2</v>
      </c>
      <c r="C5" s="6">
        <f ca="1">'Data Backend'!AO5</f>
        <v>-3.9817712999999921E-2</v>
      </c>
      <c r="D5" s="6">
        <f ca="1">'Data Backend'!AR5</f>
        <v>-0.12004615500108995</v>
      </c>
      <c r="E5" s="6"/>
      <c r="F5" s="1">
        <f t="shared" ref="F5:F59" si="0">A5</f>
        <v>44827</v>
      </c>
      <c r="G5" s="11">
        <f ca="1">SUM('Data Backend'!S5:T5,-'Data Backend'!U5,'Data Backend'!V5)/'Data Backend'!X5</f>
        <v>0.65272958633530798</v>
      </c>
      <c r="H5" s="11">
        <f ca="1">'Data Backend'!AS5</f>
        <v>2.1473312167969394</v>
      </c>
      <c r="I5" s="8">
        <f>1</f>
        <v>1</v>
      </c>
      <c r="J5" s="6"/>
      <c r="K5" s="6">
        <f ca="1">'Data Backend'!AL5</f>
        <v>-1.5932869509798664E-2</v>
      </c>
      <c r="L5" s="6">
        <f ca="1">'Data Backend'!Y5</f>
        <v>-3.9817712999999921E-2</v>
      </c>
      <c r="M5" s="6">
        <f ca="1">'Data Backend'!AT5</f>
        <v>-0.12004615500108995</v>
      </c>
      <c r="N5" s="6"/>
      <c r="O5" s="6"/>
      <c r="P5">
        <f ca="1">_xlfn.COVARIANCE.P($B$4:B5,$C$4:C5)/VAR($B$4:B5)</f>
        <v>1.2495461967950017</v>
      </c>
      <c r="S5" t="s">
        <v>25</v>
      </c>
      <c r="T5" t="s">
        <v>26</v>
      </c>
      <c r="V5" t="s">
        <v>28</v>
      </c>
      <c r="AA5" s="4">
        <v>1.0000000000000001E-5</v>
      </c>
      <c r="AB5" s="4">
        <f ca="1">_xlfn.NORM.INV($AA5,AVERAGE(L$5:L$59),STDEV(L$5:L$59))</f>
        <v>-4.1573312856853881E-2</v>
      </c>
      <c r="AC5" s="4">
        <f ca="1">_xlfn.NORM.INV($AA5,AVERAGE(M$5:M$59),STDEV(M$5:M$59))</f>
        <v>-0.12439734462546109</v>
      </c>
      <c r="AD5" s="4">
        <f ca="1">_xlfn.NORM.INV($AA5,AVERAGE(K$5:K$59),STDEV(K$5:K$59))</f>
        <v>-6.874038507485096E-2</v>
      </c>
      <c r="AR5" s="1">
        <f>A5</f>
        <v>44827</v>
      </c>
      <c r="AS5">
        <f ca="1">CORREL(C$4:C5,$B$4:B5)</f>
        <v>1</v>
      </c>
      <c r="AT5">
        <f ca="1">CORREL(D$4:D5,$B$4:B5)</f>
        <v>1</v>
      </c>
    </row>
    <row r="6" spans="1:46" x14ac:dyDescent="0.2">
      <c r="A6" s="1">
        <f>'Data Backend'!A6</f>
        <v>44830</v>
      </c>
      <c r="B6" s="6">
        <f ca="1">'Data Backend'!AN6</f>
        <v>-2.7006213819108615E-2</v>
      </c>
      <c r="C6" s="6">
        <f ca="1">'Data Backend'!AO6</f>
        <v>-4.2923999999999962E-2</v>
      </c>
      <c r="D6" s="6">
        <f ca="1">'Data Backend'!AR6</f>
        <v>-0.12941127877602576</v>
      </c>
      <c r="E6" s="6"/>
      <c r="F6" s="1">
        <f t="shared" si="0"/>
        <v>44830</v>
      </c>
      <c r="G6" s="11">
        <f ca="1">SUM('Data Backend'!S6:T6,-'Data Backend'!U6,'Data Backend'!V6)/'Data Backend'!X6</f>
        <v>0.64135627682650065</v>
      </c>
      <c r="H6" s="11">
        <f ca="1">'Data Backend'!AS6</f>
        <v>2.1257132586722594</v>
      </c>
      <c r="I6" s="8">
        <f>1</f>
        <v>1</v>
      </c>
      <c r="J6" s="6"/>
      <c r="K6" s="6">
        <f ca="1">'Data Backend'!AL6</f>
        <v>-1.1252631010847836E-2</v>
      </c>
      <c r="L6" s="6">
        <f ca="1">'Data Backend'!Y6</f>
        <v>-3.235101336544477E-3</v>
      </c>
      <c r="M6" s="6">
        <f ca="1">'Data Backend'!AT6</f>
        <v>-1.0642744307739704E-2</v>
      </c>
      <c r="N6" s="6"/>
      <c r="O6" s="6"/>
      <c r="P6">
        <f ca="1">_xlfn.COVARIANCE.P($B$4:B6,$C$4:C6)/VAR($B$4:B6)</f>
        <v>1.1020703947911534</v>
      </c>
      <c r="R6" s="1">
        <f>A6</f>
        <v>44830</v>
      </c>
      <c r="S6">
        <f ca="1">_xlfn.COVARIANCE.P($K$5:K6,$L$5:L6)/_xlfn.VAR.P($K$5:K6)</f>
        <v>7.8163990300187036</v>
      </c>
      <c r="T6">
        <f ca="1">_xlfn.COVARIANCE.P($K$5:K6,$M$5:M6)/_xlfn.VAR.P($K$5:K6)</f>
        <v>23.375605905099768</v>
      </c>
      <c r="V6">
        <v>0.17</v>
      </c>
      <c r="W6">
        <v>0.17</v>
      </c>
      <c r="X6">
        <v>0.05</v>
      </c>
      <c r="AA6" s="4">
        <f>AA5*2</f>
        <v>2.0000000000000002E-5</v>
      </c>
      <c r="AB6" s="4">
        <f t="shared" ref="AB6:AB59" ca="1" si="1">_xlfn.NORM.INV($AA6,AVERAGE(L$5:L$59),STDEV(L$5:L$59))</f>
        <v>-3.9971798653335354E-2</v>
      </c>
      <c r="AC6" s="4">
        <f t="shared" ref="AC6:AC59" ca="1" si="2">_xlfn.NORM.INV($AA6,AVERAGE(M$5:M$59),STDEV(M$5:M$59))</f>
        <v>-0.11960854921566103</v>
      </c>
      <c r="AD6" s="4">
        <f t="shared" ref="AD6:AD59" ca="1" si="3">_xlfn.NORM.INV($AA6,AVERAGE(K$5:K$59),STDEV(K$5:K$59))</f>
        <v>-6.616651557235087E-2</v>
      </c>
      <c r="AF6" s="1">
        <f>A6</f>
        <v>44830</v>
      </c>
      <c r="AG6" s="4">
        <f ca="1">_xlfn.NORM.INV(0.05,AVERAGE(L$5:L6),STDEV(L$5:L6))</f>
        <v>-6.4075172841979694E-2</v>
      </c>
      <c r="AH6" s="4">
        <f ca="1">_xlfn.NORM.INV(0.05,AVERAGE(M$5:M6),STDEV(M$5:M6))</f>
        <v>-0.19259015120026374</v>
      </c>
      <c r="AI6" s="4">
        <f ca="1">_xlfn.NORM.INV(0.05,AVERAGE(K$5:K6),STDEV(K$5:K6))</f>
        <v>-1.9036275534595956E-2</v>
      </c>
      <c r="AJ6" s="4" t="s">
        <v>14</v>
      </c>
      <c r="AK6" s="4" t="s">
        <v>30</v>
      </c>
      <c r="AM6" s="12"/>
      <c r="AN6" s="4"/>
      <c r="AO6" s="4"/>
      <c r="AP6" s="4"/>
      <c r="AR6" s="1">
        <f t="shared" ref="AR6:AR59" si="4">A6</f>
        <v>44830</v>
      </c>
      <c r="AS6">
        <f ca="1">CORREL(C$4:C6,$B$4:B6)</f>
        <v>0.93759505084496686</v>
      </c>
      <c r="AT6">
        <f ca="1">CORREL(D$4:D6,$B$4:B6)</f>
        <v>0.93759505084496653</v>
      </c>
    </row>
    <row r="7" spans="1:46" x14ac:dyDescent="0.2">
      <c r="A7" s="1">
        <f>'Data Backend'!A7</f>
        <v>44831</v>
      </c>
      <c r="B7" s="6">
        <f ca="1">'Data Backend'!AN7</f>
        <v>-2.2730893833979526E-2</v>
      </c>
      <c r="C7" s="6">
        <f ca="1">'Data Backend'!AO7</f>
        <v>-3.4213999999999967E-2</v>
      </c>
      <c r="D7" s="6">
        <f ca="1">'Data Backend'!AR7</f>
        <v>-0.10315155838325751</v>
      </c>
      <c r="E7" s="6"/>
      <c r="F7" s="1">
        <f t="shared" si="0"/>
        <v>44831</v>
      </c>
      <c r="G7" s="11">
        <f ca="1">SUM('Data Backend'!S7:T7,-'Data Backend'!U7,'Data Backend'!V7)/'Data Backend'!X7</f>
        <v>0.64778729449381123</v>
      </c>
      <c r="H7" s="11">
        <f ca="1">'Data Backend'!AS7</f>
        <v>2.1031304721408048</v>
      </c>
      <c r="I7" s="8">
        <f>1</f>
        <v>1</v>
      </c>
      <c r="J7" s="6"/>
      <c r="K7" s="6">
        <f ca="1">'Data Backend'!AL7</f>
        <v>4.3939848803251635E-3</v>
      </c>
      <c r="L7" s="6">
        <f ca="1">'Data Backend'!Y7</f>
        <v>9.1006356861942361E-3</v>
      </c>
      <c r="M7" s="6">
        <f ca="1">'Data Backend'!AT7</f>
        <v>3.0163175507085915E-2</v>
      </c>
      <c r="N7" s="6"/>
      <c r="O7" s="6"/>
      <c r="P7">
        <f ca="1">_xlfn.COVARIANCE.P($B$4:B7,$C$4:C7)/VAR($B$4:B7)</f>
        <v>1.1580707431914106</v>
      </c>
      <c r="R7" s="1">
        <f t="shared" ref="R7:R59" si="5">A7</f>
        <v>44831</v>
      </c>
      <c r="S7">
        <f ca="1">_xlfn.COVARIANCE.P($K$5:K7,$L$5:L7)/_xlfn.VAR.P($K$5:K7)</f>
        <v>1.9982050005616203</v>
      </c>
      <c r="T7">
        <f ca="1">_xlfn.COVARIANCE.P($K$5:K7,$M$5:M7)/_xlfn.VAR.P($K$5:K7)</f>
        <v>6.1829357337587414</v>
      </c>
      <c r="AA7" s="4">
        <f t="shared" ref="AA7:AA17" si="6">AA6*2</f>
        <v>4.0000000000000003E-5</v>
      </c>
      <c r="AB7" s="4">
        <f t="shared" ca="1" si="1"/>
        <v>-3.8312613353978779E-2</v>
      </c>
      <c r="AC7" s="4">
        <f t="shared" ca="1" si="2"/>
        <v>-0.11464730758064445</v>
      </c>
      <c r="AD7" s="4">
        <f t="shared" ca="1" si="3"/>
        <v>-6.3499960114005272E-2</v>
      </c>
      <c r="AF7" s="1">
        <f t="shared" ref="AF7:AF59" si="7">A7</f>
        <v>44831</v>
      </c>
      <c r="AG7" s="4">
        <f ca="1">_xlfn.NORM.INV(0.05,AVERAGE(L$5:L7),STDEV(L$5:L7))</f>
        <v>-5.3164091572961994E-2</v>
      </c>
      <c r="AH7" s="4">
        <f ca="1">_xlfn.NORM.INV(0.05,AVERAGE(M$5:M7),STDEV(M$5:M7))</f>
        <v>-0.16126664813107627</v>
      </c>
      <c r="AI7" s="4">
        <f ca="1">_xlfn.NORM.INV(0.05,AVERAGE(K$5:K7),STDEV(K$5:K7))</f>
        <v>-2.5106717036776638E-2</v>
      </c>
      <c r="AJ7" s="4">
        <f ca="1">CORREL($AG$6:AG7,$AI$6:AI7)</f>
        <v>-1</v>
      </c>
      <c r="AK7" s="4">
        <f ca="1">CORREL($AH$6:AH7,$AI$6:AI7)</f>
        <v>-1</v>
      </c>
      <c r="AM7" s="12"/>
      <c r="AN7" s="4"/>
      <c r="AO7" s="4"/>
      <c r="AP7" s="4"/>
      <c r="AR7" s="1">
        <f t="shared" si="4"/>
        <v>44831</v>
      </c>
      <c r="AS7">
        <f ca="1">CORREL(C$4:C7,$B$4:B7)</f>
        <v>0.92357053970637482</v>
      </c>
      <c r="AT7">
        <f ca="1">CORREL(D$4:D7,$B$4:B7)</f>
        <v>0.92357053970637426</v>
      </c>
    </row>
    <row r="8" spans="1:46" x14ac:dyDescent="0.2">
      <c r="A8" s="1">
        <f>'Data Backend'!A8</f>
        <v>44832</v>
      </c>
      <c r="B8" s="6">
        <f ca="1">'Data Backend'!AN8</f>
        <v>-3.2396834669924046E-2</v>
      </c>
      <c r="C8" s="6">
        <f ca="1">'Data Backend'!AO8</f>
        <v>-3.2817844000000096E-2</v>
      </c>
      <c r="D8" s="6">
        <f ca="1">'Data Backend'!AR8</f>
        <v>-9.8942297053213224E-2</v>
      </c>
      <c r="E8" s="6"/>
      <c r="F8" s="1">
        <f t="shared" si="0"/>
        <v>44832</v>
      </c>
      <c r="G8" s="11">
        <f ca="1">SUM('Data Backend'!S8:T8,-'Data Backend'!U8,'Data Backend'!V8)/'Data Backend'!X8</f>
        <v>0.65167543889219559</v>
      </c>
      <c r="H8" s="11">
        <f ca="1">'Data Backend'!AS8</f>
        <v>2.1089144731761547</v>
      </c>
      <c r="I8" s="8">
        <f>1</f>
        <v>1</v>
      </c>
      <c r="J8" s="6"/>
      <c r="K8" s="6">
        <f ca="1">'Data Backend'!AL8</f>
        <v>-9.8907668061517517E-3</v>
      </c>
      <c r="L8" s="6">
        <f ca="1">'Data Backend'!Y8</f>
        <v>1.4456163166580716E-3</v>
      </c>
      <c r="M8" s="6">
        <f ca="1">'Data Backend'!AT8</f>
        <v>4.6933920322773659E-3</v>
      </c>
      <c r="N8" s="6"/>
      <c r="O8" s="6"/>
      <c r="P8">
        <f ca="1">_xlfn.COVARIANCE.P($B$4:B8,$C$4:C8)/VAR($B$4:B8)</f>
        <v>0.89066891155032035</v>
      </c>
      <c r="R8" s="1">
        <f t="shared" si="5"/>
        <v>44832</v>
      </c>
      <c r="S8">
        <f ca="1">_xlfn.COVARIANCE.P($K$5:K8,$L$5:L8)/_xlfn.VAR.P($K$5:K8)</f>
        <v>1.8687977331315155</v>
      </c>
      <c r="T8">
        <f ca="1">_xlfn.COVARIANCE.P($K$5:K8,$M$5:M8)/_xlfn.VAR.P($K$5:K8)</f>
        <v>5.7921410882212472</v>
      </c>
      <c r="AA8" s="4">
        <f t="shared" si="6"/>
        <v>8.0000000000000007E-5</v>
      </c>
      <c r="AB8" s="4">
        <f t="shared" ca="1" si="1"/>
        <v>-3.658924408701883E-2</v>
      </c>
      <c r="AC8" s="4">
        <f t="shared" ca="1" si="2"/>
        <v>-0.10949414514419722</v>
      </c>
      <c r="AD8" s="4">
        <f t="shared" ca="1" si="3"/>
        <v>-6.0730251554425317E-2</v>
      </c>
      <c r="AF8" s="1">
        <f t="shared" si="7"/>
        <v>44832</v>
      </c>
      <c r="AG8" s="4">
        <f ca="1">_xlfn.NORM.INV(0.05,AVERAGE(L$5:L8),STDEV(L$5:L8))</f>
        <v>-4.3870315074812941E-2</v>
      </c>
      <c r="AH8" s="4">
        <f ca="1">_xlfn.NORM.INV(0.05,AVERAGE(M$5:M8),STDEV(M$5:M8))</f>
        <v>-0.13290085617249131</v>
      </c>
      <c r="AI8" s="4">
        <f ca="1">_xlfn.NORM.INV(0.05,AVERAGE(K$5:K8),STDEV(K$5:K8))</f>
        <v>-2.259095993052776E-2</v>
      </c>
      <c r="AJ8" s="4">
        <f ca="1">CORREL($AG$6:AG8,$AI$6:AI8)</f>
        <v>-0.61962996397562931</v>
      </c>
      <c r="AK8" s="4">
        <f ca="1">CORREL($AH$6:AH8,$AI$6:AI8)</f>
        <v>-0.60573616555437548</v>
      </c>
      <c r="AM8" s="12"/>
      <c r="AN8" t="s">
        <v>29</v>
      </c>
      <c r="AO8" t="s">
        <v>30</v>
      </c>
      <c r="AP8" t="s">
        <v>15</v>
      </c>
      <c r="AR8" s="1">
        <f t="shared" si="4"/>
        <v>44832</v>
      </c>
      <c r="AS8">
        <f ca="1">CORREL(C$4:C8,$B$4:B8)</f>
        <v>0.8078122752063851</v>
      </c>
      <c r="AT8">
        <f ca="1">CORREL(D$4:D8,$B$4:B8)</f>
        <v>0.80781227520638299</v>
      </c>
    </row>
    <row r="9" spans="1:46" x14ac:dyDescent="0.2">
      <c r="A9" s="1">
        <f>'Data Backend'!A9</f>
        <v>44833</v>
      </c>
      <c r="B9" s="6">
        <f ca="1">'Data Backend'!AN9</f>
        <v>-2.5944022518455512E-2</v>
      </c>
      <c r="C9" s="6">
        <f ca="1">'Data Backend'!AO9</f>
        <v>-2.4140745000000075E-2</v>
      </c>
      <c r="D9" s="6">
        <f ca="1">'Data Backend'!AR9</f>
        <v>-7.2781769663962992E-2</v>
      </c>
      <c r="E9" s="6"/>
      <c r="F9" s="1">
        <f t="shared" si="0"/>
        <v>44833</v>
      </c>
      <c r="G9" s="11">
        <f ca="1">SUM('Data Backend'!S9:T9,-'Data Backend'!U9,'Data Backend'!V9)/'Data Backend'!X9</f>
        <v>0.65216736095821526</v>
      </c>
      <c r="H9" s="11">
        <f ca="1">'Data Backend'!AS9</f>
        <v>2.0693608374722405</v>
      </c>
      <c r="I9" s="8">
        <f>1</f>
        <v>1</v>
      </c>
      <c r="J9" s="6"/>
      <c r="K9" s="6">
        <f ca="1">'Data Backend'!AL9</f>
        <v>6.6688621768484779E-3</v>
      </c>
      <c r="L9" s="6">
        <f ca="1">'Data Backend'!Y9</f>
        <v>8.9715251115529693E-3</v>
      </c>
      <c r="M9" s="6">
        <f ca="1">'Data Backend'!AT9</f>
        <v>2.9033132177546106E-2</v>
      </c>
      <c r="N9" s="6"/>
      <c r="O9" s="6"/>
      <c r="P9">
        <f ca="1">_xlfn.COVARIANCE.P($B$4:B9,$C$4:C9)/VAR($B$4:B9)</f>
        <v>0.8420293237208939</v>
      </c>
      <c r="R9" s="1">
        <f t="shared" si="5"/>
        <v>44833</v>
      </c>
      <c r="S9">
        <f ca="1">_xlfn.COVARIANCE.P($K$5:K9,$L$5:L9)/_xlfn.VAR.P($K$5:K9)</f>
        <v>1.5584352791265568</v>
      </c>
      <c r="T9">
        <f ca="1">_xlfn.COVARIANCE.P($K$5:K9,$M$5:M9)/_xlfn.VAR.P($K$5:K9)</f>
        <v>4.8301254125222846</v>
      </c>
      <c r="AA9" s="4">
        <f t="shared" si="6"/>
        <v>1.6000000000000001E-4</v>
      </c>
      <c r="AB9" s="4">
        <f t="shared" ca="1" si="1"/>
        <v>-3.4793875126373247E-2</v>
      </c>
      <c r="AC9" s="4">
        <f t="shared" ca="1" si="2"/>
        <v>-0.10412569157772369</v>
      </c>
      <c r="AD9" s="4">
        <f t="shared" ca="1" si="3"/>
        <v>-5.7844828869201247E-2</v>
      </c>
      <c r="AF9" s="1">
        <f t="shared" si="7"/>
        <v>44833</v>
      </c>
      <c r="AG9" s="4">
        <f ca="1">_xlfn.NORM.INV(0.05,AVERAGE(L$5:L9),STDEV(L$5:L9))</f>
        <v>-3.8119570174873246E-2</v>
      </c>
      <c r="AH9" s="4">
        <f ca="1">_xlfn.NORM.INV(0.05,AVERAGE(M$5:M9),STDEV(M$5:M9))</f>
        <v>-0.11544248464620782</v>
      </c>
      <c r="AI9" s="4">
        <f ca="1">_xlfn.NORM.INV(0.05,AVERAGE(K$5:K9),STDEV(K$5:K9))</f>
        <v>-2.1789353336192238E-2</v>
      </c>
      <c r="AJ9" s="4">
        <f ca="1">CORREL($AG$6:AG9,$AI$6:AI9)</f>
        <v>-0.3863172712904035</v>
      </c>
      <c r="AK9" s="4">
        <f ca="1">CORREL($AH$6:AH9,$AI$6:AI9)</f>
        <v>-0.3720900384034288</v>
      </c>
      <c r="AM9" s="12">
        <f t="shared" ref="AM9" si="8">AF9</f>
        <v>44833</v>
      </c>
      <c r="AN9" s="4">
        <f ca="1">_xlfn.NORM.INV(0.05,AVERAGE(L5:L9),STDEV(L5:L9))</f>
        <v>-3.8119570174873246E-2</v>
      </c>
      <c r="AO9" s="4">
        <f ca="1">_xlfn.NORM.INV(0.05,AVERAGE(M5:M9),STDEV(M5:M9))</f>
        <v>-0.11544248464620782</v>
      </c>
      <c r="AP9" s="4">
        <f ca="1">_xlfn.NORM.INV(0.05,AVERAGE(K5:K9),STDEV(K5:K9))</f>
        <v>-2.1789353336192238E-2</v>
      </c>
      <c r="AR9" s="1">
        <f t="shared" si="4"/>
        <v>44833</v>
      </c>
      <c r="AS9">
        <f ca="1">CORREL(C$4:C9,$B$4:B9)</f>
        <v>0.74369492070985421</v>
      </c>
      <c r="AT9">
        <f ca="1">CORREL(D$4:D9,$B$4:B9)</f>
        <v>0.74369492070985121</v>
      </c>
    </row>
    <row r="10" spans="1:46" x14ac:dyDescent="0.2">
      <c r="A10" s="1">
        <f>'Data Backend'!A10</f>
        <v>44834</v>
      </c>
      <c r="B10" s="6">
        <f ca="1">'Data Backend'!AN10</f>
        <v>-3.9247968559137481E-2</v>
      </c>
      <c r="C10" s="6">
        <f ca="1">'Data Backend'!AO10</f>
        <v>-2.392843999999994E-2</v>
      </c>
      <c r="D10" s="6">
        <f ca="1">'Data Backend'!AR10</f>
        <v>-7.2141692748005748E-2</v>
      </c>
      <c r="E10" s="6"/>
      <c r="F10" s="1">
        <f t="shared" si="0"/>
        <v>44834</v>
      </c>
      <c r="G10" s="11">
        <f ca="1">SUM('Data Backend'!S10:T10,-'Data Backend'!U10,'Data Backend'!V10)/'Data Backend'!X10</f>
        <v>0.64405673288954346</v>
      </c>
      <c r="H10" s="11">
        <f ca="1">'Data Backend'!AS10</f>
        <v>2.0426599110613637</v>
      </c>
      <c r="I10" s="8">
        <f>1</f>
        <v>1</v>
      </c>
      <c r="J10" s="6"/>
      <c r="K10" s="6">
        <f ca="1">'Data Backend'!AL10</f>
        <v>-1.3658297211090353E-2</v>
      </c>
      <c r="L10" s="6">
        <f ca="1">'Data Backend'!Y10</f>
        <v>2.17556987764711E-4</v>
      </c>
      <c r="M10" s="6">
        <f ca="1">'Data Backend'!AT10</f>
        <v>6.9031959792820174E-4</v>
      </c>
      <c r="N10" s="6"/>
      <c r="O10" s="6"/>
      <c r="P10">
        <f ca="1">_xlfn.COVARIANCE.P($B$4:B10,$C$4:C10)/VAR($B$4:B10)</f>
        <v>0.5255727480128054</v>
      </c>
      <c r="R10" s="1">
        <f t="shared" si="5"/>
        <v>44834</v>
      </c>
      <c r="S10">
        <f ca="1">_xlfn.COVARIANCE.P($K$5:K10,$L$5:L10)/_xlfn.VAR.P($K$5:K10)</f>
        <v>1.284907532450962</v>
      </c>
      <c r="T10">
        <f ca="1">_xlfn.COVARIANCE.P($K$5:K10,$M$5:M10)/_xlfn.VAR.P($K$5:K10)</f>
        <v>4.0006941839839403</v>
      </c>
      <c r="AA10" s="4">
        <f t="shared" si="6"/>
        <v>3.2000000000000003E-4</v>
      </c>
      <c r="AB10" s="4">
        <f t="shared" ca="1" si="1"/>
        <v>-3.2916996002430379E-2</v>
      </c>
      <c r="AC10" s="4">
        <f t="shared" ca="1" si="2"/>
        <v>-9.851350898593611E-2</v>
      </c>
      <c r="AD10" s="4">
        <f t="shared" ca="1" si="3"/>
        <v>-5.4828407331145412E-2</v>
      </c>
      <c r="AF10" s="1">
        <f t="shared" si="7"/>
        <v>44834</v>
      </c>
      <c r="AG10" s="4">
        <f ca="1">_xlfn.NORM.INV(0.05,AVERAGE(L$5:L10),STDEV(L$5:L10))</f>
        <v>-3.395375384018802E-2</v>
      </c>
      <c r="AH10" s="4">
        <f ca="1">_xlfn.NORM.INV(0.05,AVERAGE(M$5:M10),STDEV(M$5:M10))</f>
        <v>-0.10280980539284905</v>
      </c>
      <c r="AI10" s="4">
        <f ca="1">_xlfn.NORM.INV(0.05,AVERAGE(K$5:K10),STDEV(K$5:K10))</f>
        <v>-2.2496976131215991E-2</v>
      </c>
      <c r="AJ10" s="4">
        <f ca="1">CORREL($AG$6:AG10,$AI$6:AI10)</f>
        <v>-0.35655355782191628</v>
      </c>
      <c r="AK10" s="4">
        <f ca="1">CORREL($AH$6:AH10,$AI$6:AI10)</f>
        <v>-0.34418317123907471</v>
      </c>
      <c r="AM10" s="12">
        <f t="shared" ref="AM10:AM59" si="9">AF10</f>
        <v>44834</v>
      </c>
      <c r="AN10" s="4">
        <f t="shared" ref="AN10:AO10" ca="1" si="10">_xlfn.NORM.INV(0.05,AVERAGE(L6:L10),STDEV(L6:L10))</f>
        <v>-5.7638773334981984E-3</v>
      </c>
      <c r="AO10" s="4">
        <f t="shared" ca="1" si="10"/>
        <v>-1.8941499380467321E-2</v>
      </c>
      <c r="AP10" s="4">
        <f t="shared" ref="AP10:AP59" ca="1" si="11">_xlfn.NORM.INV(0.05,AVERAGE(K6:K10),STDEV(K6:K10))</f>
        <v>-2.0397069442235401E-2</v>
      </c>
      <c r="AR10" s="1">
        <f t="shared" si="4"/>
        <v>44834</v>
      </c>
      <c r="AS10">
        <f ca="1">CORREL(C$4:C10,$B$4:B10)</f>
        <v>0.53836889550826017</v>
      </c>
      <c r="AT10">
        <f ca="1">CORREL(D$4:D10,$B$4:B10)</f>
        <v>0.53836889550825817</v>
      </c>
    </row>
    <row r="11" spans="1:46" x14ac:dyDescent="0.2">
      <c r="A11" s="1">
        <f>'Data Backend'!A11</f>
        <v>44837</v>
      </c>
      <c r="B11" s="6">
        <f ca="1">'Data Backend'!AN11</f>
        <v>-4.11599129003134E-2</v>
      </c>
      <c r="C11" s="6">
        <f ca="1">'Data Backend'!AO11</f>
        <v>-2.6940378999999903E-2</v>
      </c>
      <c r="D11" s="6">
        <f ca="1">'Data Backend'!AR11</f>
        <v>-8.1222367372583815E-2</v>
      </c>
      <c r="E11" s="6"/>
      <c r="F11" s="1">
        <f t="shared" si="0"/>
        <v>44837</v>
      </c>
      <c r="G11" s="11">
        <f ca="1">SUM('Data Backend'!S11:T11,-'Data Backend'!U11,'Data Backend'!V11)/'Data Backend'!X11</f>
        <v>0.6593782201553301</v>
      </c>
      <c r="H11" s="11">
        <f ca="1">'Data Backend'!AS11</f>
        <v>2.1054046490031295</v>
      </c>
      <c r="I11" s="8">
        <f>1</f>
        <v>1</v>
      </c>
      <c r="J11" s="6"/>
      <c r="K11" s="6">
        <f ca="1">'Data Backend'!AL11</f>
        <v>-1.9900497512437276E-3</v>
      </c>
      <c r="L11" s="6">
        <f ca="1">'Data Backend'!Y11</f>
        <v>-3.0857768256253859E-3</v>
      </c>
      <c r="M11" s="6">
        <f ca="1">'Data Backend'!AT11</f>
        <v>-9.7867040189271171E-3</v>
      </c>
      <c r="N11" s="6"/>
      <c r="O11" s="6"/>
      <c r="P11">
        <f ca="1">_xlfn.COVARIANCE.P($B$4:B11,$C$4:C11)/VAR($B$4:B11)</f>
        <v>0.40080702387334161</v>
      </c>
      <c r="R11" s="1">
        <f t="shared" si="5"/>
        <v>44837</v>
      </c>
      <c r="S11">
        <f ca="1">_xlfn.COVARIANCE.P($K$5:K11,$L$5:L11)/_xlfn.VAR.P($K$5:K11)</f>
        <v>1.2429053640316132</v>
      </c>
      <c r="T11">
        <f ca="1">_xlfn.COVARIANCE.P($K$5:K11,$M$5:M11)/_xlfn.VAR.P($K$5:K11)</f>
        <v>3.85960888073383</v>
      </c>
      <c r="AA11" s="4">
        <f t="shared" si="6"/>
        <v>6.4000000000000005E-4</v>
      </c>
      <c r="AB11" s="4">
        <f t="shared" ca="1" si="1"/>
        <v>-3.0946845307848549E-2</v>
      </c>
      <c r="AC11" s="4">
        <f t="shared" ca="1" si="2"/>
        <v>-9.2622428793141115E-2</v>
      </c>
      <c r="AD11" s="4">
        <f t="shared" ca="1" si="3"/>
        <v>-5.1662084624189267E-2</v>
      </c>
      <c r="AF11" s="1">
        <f t="shared" si="7"/>
        <v>44837</v>
      </c>
      <c r="AG11" s="4">
        <f ca="1">_xlfn.NORM.INV(0.05,AVERAGE(L$5:L11),STDEV(L$5:L11))</f>
        <v>-3.1224158053526185E-2</v>
      </c>
      <c r="AH11" s="4">
        <f ca="1">_xlfn.NORM.INV(0.05,AVERAGE(M$5:M11),STDEV(M$5:M11))</f>
        <v>-9.4639660382894827E-2</v>
      </c>
      <c r="AI11" s="4">
        <f ca="1">_xlfn.NORM.INV(0.05,AVERAGE(K$5:K11),STDEV(K$5:K11))</f>
        <v>-2.0734605083781846E-2</v>
      </c>
      <c r="AJ11" s="4">
        <f ca="1">CORREL($AG$6:AG11,$AI$6:AI11)</f>
        <v>-0.14654801318821928</v>
      </c>
      <c r="AK11" s="4">
        <f ca="1">CORREL($AH$6:AH11,$AI$6:AI11)</f>
        <v>-0.13513269321956464</v>
      </c>
      <c r="AM11" s="12">
        <f t="shared" si="9"/>
        <v>44837</v>
      </c>
      <c r="AN11" s="4">
        <f t="shared" ref="AN11:AO11" ca="1" si="12">_xlfn.NORM.INV(0.05,AVERAGE(L7:L11),STDEV(L7:L11))</f>
        <v>-5.6615661190630214E-3</v>
      </c>
      <c r="AO11" s="4">
        <f t="shared" ca="1" si="12"/>
        <v>-1.8356699879469345E-2</v>
      </c>
      <c r="AP11" s="4">
        <f t="shared" ca="1" si="11"/>
        <v>-1.7380359035721674E-2</v>
      </c>
      <c r="AR11" s="1">
        <f t="shared" si="4"/>
        <v>44837</v>
      </c>
      <c r="AS11">
        <f ca="1">CORREL(C$4:C11,$B$4:B11)</f>
        <v>0.45676572716542924</v>
      </c>
      <c r="AT11">
        <f ca="1">CORREL(D$4:D11,$B$4:B11)</f>
        <v>0.45676572716542863</v>
      </c>
    </row>
    <row r="12" spans="1:46" x14ac:dyDescent="0.2">
      <c r="A12" s="1">
        <f>'Data Backend'!A12</f>
        <v>44838</v>
      </c>
      <c r="B12" s="6">
        <f ca="1">'Data Backend'!AN12</f>
        <v>-1.1099899091826404E-2</v>
      </c>
      <c r="C12" s="6">
        <f ca="1">'Data Backend'!AO12</f>
        <v>-3.0665136999999953E-2</v>
      </c>
      <c r="D12" s="6">
        <f ca="1">'Data Backend'!AR12</f>
        <v>-9.2452115203895624E-2</v>
      </c>
      <c r="E12" s="6"/>
      <c r="F12" s="1">
        <f t="shared" si="0"/>
        <v>44838</v>
      </c>
      <c r="G12" s="11">
        <f ca="1">SUM('Data Backend'!S12:T12,-'Data Backend'!U12,'Data Backend'!V12)/'Data Backend'!X12</f>
        <v>0.65825669472490633</v>
      </c>
      <c r="H12" s="11">
        <f ca="1">'Data Backend'!AS12</f>
        <v>2.1196859010395874</v>
      </c>
      <c r="I12" s="8">
        <f>1</f>
        <v>1</v>
      </c>
      <c r="J12" s="6"/>
      <c r="K12" s="6">
        <f ca="1">'Data Backend'!AL12</f>
        <v>3.1350393264650611E-2</v>
      </c>
      <c r="L12" s="6">
        <f ca="1">'Data Backend'!Y12</f>
        <v>-3.8278826082333017E-3</v>
      </c>
      <c r="M12" s="6">
        <f ca="1">'Data Backend'!AT12</f>
        <v>-1.2222487174832763E-2</v>
      </c>
      <c r="N12" s="6"/>
      <c r="O12" s="6"/>
      <c r="P12">
        <f ca="1">_xlfn.COVARIANCE.P($B$4:B12,$C$4:C12)/VAR($B$4:B12)</f>
        <v>0.33325350771248496</v>
      </c>
      <c r="R12" s="1">
        <f t="shared" si="5"/>
        <v>44838</v>
      </c>
      <c r="S12">
        <f ca="1">_xlfn.COVARIANCE.P($K$5:K12,$L$5:L12)/_xlfn.VAR.P($K$5:K12)</f>
        <v>0.35280729690474999</v>
      </c>
      <c r="T12">
        <f ca="1">_xlfn.COVARIANCE.P($K$5:K12,$M$5:M12)/_xlfn.VAR.P($K$5:K12)</f>
        <v>1.0724436380176647</v>
      </c>
      <c r="AA12" s="4">
        <f t="shared" si="6"/>
        <v>1.2800000000000001E-3</v>
      </c>
      <c r="AB12" s="4">
        <f t="shared" ca="1" si="1"/>
        <v>-2.8868598027812623E-2</v>
      </c>
      <c r="AC12" s="4">
        <f t="shared" ca="1" si="2"/>
        <v>-8.6408121724742742E-2</v>
      </c>
      <c r="AD12" s="4">
        <f t="shared" ca="1" si="3"/>
        <v>-4.8322034763260045E-2</v>
      </c>
      <c r="AF12" s="1">
        <f t="shared" si="7"/>
        <v>44838</v>
      </c>
      <c r="AG12" s="4">
        <f ca="1">_xlfn.NORM.INV(0.05,AVERAGE(L$5:L12),STDEV(L$5:L12))</f>
        <v>-2.9194771283870987E-2</v>
      </c>
      <c r="AH12" s="4">
        <f ca="1">_xlfn.NORM.INV(0.05,AVERAGE(M$5:M12),STDEV(M$5:M12))</f>
        <v>-8.8600259985864682E-2</v>
      </c>
      <c r="AI12" s="4">
        <f ca="1">_xlfn.NORM.INV(0.05,AVERAGE(K$5:K12),STDEV(K$5:K12))</f>
        <v>-2.6938334185122464E-2</v>
      </c>
      <c r="AJ12" s="4">
        <f ca="1">CORREL($AG$6:AG12,$AI$6:AI12)</f>
        <v>-0.40629464545803479</v>
      </c>
      <c r="AK12" s="4">
        <f ca="1">CORREL($AH$6:AH12,$AI$6:AI12)</f>
        <v>-0.39990727997313424</v>
      </c>
      <c r="AM12" s="12">
        <f t="shared" si="9"/>
        <v>44838</v>
      </c>
      <c r="AN12" s="4">
        <f t="shared" ref="AN12:AO12" ca="1" si="13">_xlfn.NORM.INV(0.05,AVERAGE(L8:L12),STDEV(L8:L12))</f>
        <v>-7.6441779417475942E-3</v>
      </c>
      <c r="AO12" s="4">
        <f t="shared" ca="1" si="13"/>
        <v>-2.4543745358392249E-2</v>
      </c>
      <c r="AP12" s="4">
        <f t="shared" ca="1" si="11"/>
        <v>-2.6979761764108347E-2</v>
      </c>
      <c r="AR12" s="1">
        <f t="shared" si="4"/>
        <v>44838</v>
      </c>
      <c r="AS12">
        <f ca="1">CORREL(C$4:C12,$B$4:B12)</f>
        <v>0.40004871971737432</v>
      </c>
      <c r="AT12">
        <f ca="1">CORREL(D$4:D12,$B$4:B12)</f>
        <v>0.40004871971737377</v>
      </c>
    </row>
    <row r="13" spans="1:46" x14ac:dyDescent="0.2">
      <c r="A13" s="1">
        <f>'Data Backend'!A13</f>
        <v>44839</v>
      </c>
      <c r="B13" s="6">
        <f ca="1">'Data Backend'!AN13</f>
        <v>-8.4709756227097088E-3</v>
      </c>
      <c r="C13" s="6">
        <f ca="1">'Data Backend'!AO13</f>
        <v>-3.1642202000000119E-2</v>
      </c>
      <c r="D13" s="6">
        <f ca="1">'Data Backend'!AR13</f>
        <v>-9.5397861897989933E-2</v>
      </c>
      <c r="E13" s="6"/>
      <c r="F13" s="1">
        <f t="shared" si="0"/>
        <v>44839</v>
      </c>
      <c r="G13" s="11">
        <f ca="1">SUM('Data Backend'!S13:T13,-'Data Backend'!U13,'Data Backend'!V13)/'Data Backend'!X13</f>
        <v>0.66353789820981035</v>
      </c>
      <c r="H13" s="11">
        <f ca="1">'Data Backend'!AS13</f>
        <v>2.1414893533558481</v>
      </c>
      <c r="I13" s="8">
        <f>1</f>
        <v>1</v>
      </c>
      <c r="J13" s="6"/>
      <c r="K13" s="6">
        <f ca="1">'Data Backend'!AL13</f>
        <v>2.6584317937701218E-3</v>
      </c>
      <c r="L13" s="6">
        <f ca="1">'Data Backend'!Y13</f>
        <v>-1.0079746817072133E-3</v>
      </c>
      <c r="M13" s="6">
        <f ca="1">'Data Backend'!AT13</f>
        <v>-3.2458305985212377E-3</v>
      </c>
      <c r="N13" s="6"/>
      <c r="O13" s="6"/>
      <c r="P13">
        <f ca="1">_xlfn.COVARIANCE.P($B$4:B13,$C$4:C13)/VAR($B$4:B13)</f>
        <v>0.26794648317728786</v>
      </c>
      <c r="R13" s="1">
        <f t="shared" si="5"/>
        <v>44839</v>
      </c>
      <c r="S13">
        <f ca="1">_xlfn.COVARIANCE.P($K$5:K13,$L$5:L13)/_xlfn.VAR.P($K$5:K13)</f>
        <v>0.3556254695236023</v>
      </c>
      <c r="T13">
        <f ca="1">_xlfn.COVARIANCE.P($K$5:K13,$M$5:M13)/_xlfn.VAR.P($K$5:K13)</f>
        <v>1.0796730082055712</v>
      </c>
      <c r="AA13" s="4">
        <f t="shared" si="6"/>
        <v>2.5600000000000002E-3</v>
      </c>
      <c r="AB13" s="4">
        <f t="shared" ca="1" si="1"/>
        <v>-2.6663136589304436E-2</v>
      </c>
      <c r="AC13" s="4">
        <f t="shared" ca="1" si="2"/>
        <v>-7.9813423038951836E-2</v>
      </c>
      <c r="AD13" s="4">
        <f t="shared" ca="1" si="3"/>
        <v>-4.4777532989223483E-2</v>
      </c>
      <c r="AF13" s="1">
        <f t="shared" si="7"/>
        <v>44839</v>
      </c>
      <c r="AG13" s="4">
        <f ca="1">_xlfn.NORM.INV(0.05,AVERAGE(L$5:L13),STDEV(L$5:L13))</f>
        <v>-2.7293883212215816E-2</v>
      </c>
      <c r="AH13" s="4">
        <f ca="1">_xlfn.NORM.INV(0.05,AVERAGE(M$5:M13),STDEV(M$5:M13))</f>
        <v>-8.2851030758541472E-2</v>
      </c>
      <c r="AI13" s="4">
        <f ca="1">_xlfn.NORM.INV(0.05,AVERAGE(K$5:K13),STDEV(K$5:K13))</f>
        <v>-2.4940571634567983E-2</v>
      </c>
      <c r="AJ13" s="4">
        <f ca="1">CORREL($AG$6:AG13,$AI$6:AI13)</f>
        <v>-0.47874671376252897</v>
      </c>
      <c r="AK13" s="4">
        <f ca="1">CORREL($AH$6:AH13,$AI$6:AI13)</f>
        <v>-0.47336664007988299</v>
      </c>
      <c r="AM13" s="12">
        <f t="shared" si="9"/>
        <v>44839</v>
      </c>
      <c r="AN13" s="4">
        <f t="shared" ref="AN13:AO13" ca="1" si="14">_xlfn.NORM.INV(0.05,AVERAGE(L9:L13),STDEV(L9:L13))</f>
        <v>-8.1901156413167493E-3</v>
      </c>
      <c r="AO13" s="4">
        <f t="shared" ca="1" si="14"/>
        <v>-2.6322430584701649E-2</v>
      </c>
      <c r="AP13" s="4">
        <f t="shared" ca="1" si="11"/>
        <v>-2.2266032586031183E-2</v>
      </c>
      <c r="AR13" s="1">
        <f t="shared" si="4"/>
        <v>44839</v>
      </c>
      <c r="AS13">
        <f ca="1">CORREL(C$4:C13,$B$4:B13)</f>
        <v>0.33965031875625612</v>
      </c>
      <c r="AT13">
        <f ca="1">CORREL(D$4:D13,$B$4:B13)</f>
        <v>0.33965031875625695</v>
      </c>
    </row>
    <row r="14" spans="1:46" x14ac:dyDescent="0.2">
      <c r="A14" s="1">
        <f>'Data Backend'!A14</f>
        <v>44840</v>
      </c>
      <c r="B14" s="6">
        <f ca="1">'Data Backend'!AN14</f>
        <v>-2.5492591215677818E-3</v>
      </c>
      <c r="C14" s="6">
        <f ca="1">'Data Backend'!AO14</f>
        <v>-4.0005867999999944E-2</v>
      </c>
      <c r="D14" s="6">
        <f ca="1">'Data Backend'!AR14</f>
        <v>-0.12061342224454574</v>
      </c>
      <c r="E14" s="6"/>
      <c r="F14" s="1">
        <f t="shared" si="0"/>
        <v>44840</v>
      </c>
      <c r="G14" s="11">
        <f ca="1">SUM('Data Backend'!S14:T14,-'Data Backend'!U14,'Data Backend'!V14)/'Data Backend'!X14</f>
        <v>0.65814738959258545</v>
      </c>
      <c r="H14" s="11">
        <f ca="1">'Data Backend'!AS14</f>
        <v>2.1661266791778759</v>
      </c>
      <c r="I14" s="8">
        <f>1</f>
        <v>1</v>
      </c>
      <c r="J14" s="6"/>
      <c r="K14" s="6">
        <f ca="1">'Data Backend'!AL14</f>
        <v>5.972307774712915E-3</v>
      </c>
      <c r="L14" s="6">
        <f ca="1">'Data Backend'!Y14</f>
        <v>-8.6369583817816897E-3</v>
      </c>
      <c r="M14" s="6">
        <f ca="1">'Data Backend'!AT14</f>
        <v>-2.7874752097603706E-2</v>
      </c>
      <c r="N14" s="6"/>
      <c r="O14" s="6"/>
      <c r="P14">
        <f ca="1">_xlfn.COVARIANCE.P($B$4:B14,$C$4:C14)/VAR($B$4:B14)</f>
        <v>0.12903086525775234</v>
      </c>
      <c r="R14" s="1">
        <f t="shared" si="5"/>
        <v>44840</v>
      </c>
      <c r="S14">
        <f ca="1">_xlfn.COVARIANCE.P($K$5:K14,$L$5:L14)/_xlfn.VAR.P($K$5:K14)</f>
        <v>0.3291055702288872</v>
      </c>
      <c r="T14">
        <f ca="1">_xlfn.COVARIANCE.P($K$5:K14,$M$5:M14)/_xlfn.VAR.P($K$5:K14)</f>
        <v>0.99203507616843289</v>
      </c>
      <c r="AA14" s="4">
        <f t="shared" si="6"/>
        <v>5.1200000000000004E-3</v>
      </c>
      <c r="AB14" s="4">
        <f t="shared" ca="1" si="1"/>
        <v>-2.430511396656157E-2</v>
      </c>
      <c r="AC14" s="4">
        <f t="shared" ca="1" si="2"/>
        <v>-7.2762540888055505E-2</v>
      </c>
      <c r="AD14" s="4">
        <f t="shared" ca="1" si="3"/>
        <v>-4.0987842893719498E-2</v>
      </c>
      <c r="AF14" s="1">
        <f t="shared" si="7"/>
        <v>44840</v>
      </c>
      <c r="AG14" s="4">
        <f ca="1">_xlfn.NORM.INV(0.05,AVERAGE(L$5:L14),STDEV(L$5:L14))</f>
        <v>-2.6608187418326022E-2</v>
      </c>
      <c r="AH14" s="4">
        <f ca="1">_xlfn.NORM.INV(0.05,AVERAGE(M$5:M14),STDEV(M$5:M14))</f>
        <v>-8.1082765957659786E-2</v>
      </c>
      <c r="AI14" s="4">
        <f ca="1">_xlfn.NORM.INV(0.05,AVERAGE(K$5:K14),STDEV(K$5:K14))</f>
        <v>-2.3156137252497617E-2</v>
      </c>
      <c r="AJ14" s="4">
        <f ca="1">CORREL($AG$6:AG14,$AI$6:AI14)</f>
        <v>-0.45810532202305843</v>
      </c>
      <c r="AK14" s="4">
        <f ca="1">CORREL($AH$6:AH14,$AI$6:AI14)</f>
        <v>-0.45325775780371996</v>
      </c>
      <c r="AM14" s="12">
        <f t="shared" si="9"/>
        <v>44840</v>
      </c>
      <c r="AN14" s="4">
        <f t="shared" ref="AN14:AO14" ca="1" si="15">_xlfn.NORM.INV(0.05,AVERAGE(L10:L14),STDEV(L10:L14))</f>
        <v>-8.8721397453615063E-3</v>
      </c>
      <c r="AO14" s="4">
        <f t="shared" ca="1" si="15"/>
        <v>-2.8566382283176359E-2</v>
      </c>
      <c r="AP14" s="4">
        <f t="shared" ca="1" si="11"/>
        <v>-2.23814170515843E-2</v>
      </c>
      <c r="AR14" s="1">
        <f t="shared" si="4"/>
        <v>44840</v>
      </c>
      <c r="AS14">
        <f ca="1">CORREL(C$4:C14,$B$4:B14)</f>
        <v>0.17105978255287621</v>
      </c>
      <c r="AT14">
        <f ca="1">CORREL(D$4:D14,$B$4:B14)</f>
        <v>0.17105978255287682</v>
      </c>
    </row>
    <row r="15" spans="1:46" x14ac:dyDescent="0.2">
      <c r="A15" s="1">
        <f>'Data Backend'!A15</f>
        <v>44841</v>
      </c>
      <c r="B15" s="6">
        <f ca="1">'Data Backend'!AN15</f>
        <v>-2.0208189494927975E-2</v>
      </c>
      <c r="C15" s="6">
        <f ca="1">'Data Backend'!AO15</f>
        <v>-3.5772380999999909E-2</v>
      </c>
      <c r="D15" s="6">
        <f ca="1">'Data Backend'!AR15</f>
        <v>-0.10784991077423345</v>
      </c>
      <c r="E15" s="6"/>
      <c r="F15" s="1">
        <f t="shared" si="0"/>
        <v>44841</v>
      </c>
      <c r="G15" s="11">
        <f ca="1">SUM('Data Backend'!S15:T15,-'Data Backend'!U15,'Data Backend'!V15)/'Data Backend'!X15</f>
        <v>0.6442046532998138</v>
      </c>
      <c r="H15" s="11">
        <f ca="1">'Data Backend'!AS15</f>
        <v>2.0991208573451963</v>
      </c>
      <c r="I15" s="8">
        <f>1</f>
        <v>1</v>
      </c>
      <c r="J15" s="6"/>
      <c r="K15" s="6">
        <f ca="1">'Data Backend'!AL15</f>
        <v>-1.7704062616474059E-2</v>
      </c>
      <c r="L15" s="6">
        <f ca="1">'Data Backend'!Y15</f>
        <v>4.4099092472369428E-3</v>
      </c>
      <c r="M15" s="6">
        <f ca="1">'Data Backend'!AT15</f>
        <v>1.4514107666835141E-2</v>
      </c>
      <c r="N15" s="6"/>
      <c r="O15" s="6"/>
      <c r="P15">
        <f ca="1">_xlfn.COVARIANCE.P($B$4:B15,$C$4:C15)/VAR($B$4:B15)</f>
        <v>0.12911429613770534</v>
      </c>
      <c r="R15" s="1">
        <f t="shared" si="5"/>
        <v>44841</v>
      </c>
      <c r="S15">
        <f ca="1">_xlfn.COVARIANCE.P($K$5:K15,$L$5:L15)/_xlfn.VAR.P($K$5:K15)</f>
        <v>0.21824403667089246</v>
      </c>
      <c r="T15">
        <f ca="1">_xlfn.COVARIANCE.P($K$5:K15,$M$5:M15)/_xlfn.VAR.P($K$5:K15)</f>
        <v>0.64905839570715096</v>
      </c>
      <c r="AA15" s="4">
        <f t="shared" si="6"/>
        <v>1.0240000000000001E-2</v>
      </c>
      <c r="AB15" s="4">
        <f t="shared" ca="1" si="1"/>
        <v>-2.1759742313908564E-2</v>
      </c>
      <c r="AC15" s="4">
        <f t="shared" ca="1" si="2"/>
        <v>-6.5151453793304698E-2</v>
      </c>
      <c r="AD15" s="4">
        <f t="shared" ca="1" si="3"/>
        <v>-3.6897055278537406E-2</v>
      </c>
      <c r="AF15" s="1">
        <f t="shared" si="7"/>
        <v>44841</v>
      </c>
      <c r="AG15" s="4">
        <f ca="1">_xlfn.NORM.INV(0.05,AVERAGE(L$5:L15),STDEV(L$5:L15))</f>
        <v>-2.5084346553698438E-2</v>
      </c>
      <c r="AH15" s="4">
        <f ca="1">_xlfn.NORM.INV(0.05,AVERAGE(M$5:M15),STDEV(M$5:M15))</f>
        <v>-7.6427624445459086E-2</v>
      </c>
      <c r="AI15" s="4">
        <f ca="1">_xlfn.NORM.INV(0.05,AVERAGE(K$5:K15),STDEV(K$5:K15))</f>
        <v>-2.5240775643265736E-2</v>
      </c>
      <c r="AJ15" s="4">
        <f ca="1">CORREL($AG$6:AG15,$AI$6:AI15)</f>
        <v>-0.51199329277544148</v>
      </c>
      <c r="AK15" s="4">
        <f ca="1">CORREL($AH$6:AH15,$AI$6:AI15)</f>
        <v>-0.50758731526929401</v>
      </c>
      <c r="AM15" s="12">
        <f t="shared" si="9"/>
        <v>44841</v>
      </c>
      <c r="AN15" s="4">
        <f t="shared" ref="AN15:AO15" ca="1" si="16">_xlfn.NORM.INV(0.05,AVERAGE(L11:L15),STDEV(L11:L15))</f>
        <v>-1.0219684481623685E-2</v>
      </c>
      <c r="AO15" s="4">
        <f t="shared" ca="1" si="16"/>
        <v>-3.3006991754167651E-2</v>
      </c>
      <c r="AP15" s="4">
        <f t="shared" ca="1" si="11"/>
        <v>-2.5143547222833275E-2</v>
      </c>
      <c r="AR15" s="1">
        <f t="shared" si="4"/>
        <v>44841</v>
      </c>
      <c r="AS15">
        <f ca="1">CORREL(C$4:C15,$B$4:B15)</f>
        <v>0.16773239002176682</v>
      </c>
      <c r="AT15">
        <f ca="1">CORREL(D$4:D15,$B$4:B15)</f>
        <v>0.16773239002176746</v>
      </c>
    </row>
    <row r="16" spans="1:46" x14ac:dyDescent="0.2">
      <c r="A16" s="1">
        <f>'Data Backend'!A16</f>
        <v>44844</v>
      </c>
      <c r="B16" s="6">
        <f ca="1">'Data Backend'!AN16</f>
        <v>-3.3512135535609944E-2</v>
      </c>
      <c r="C16" s="6">
        <f ca="1">'Data Backend'!AO16</f>
        <v>-4.204813900000004E-2</v>
      </c>
      <c r="D16" s="6">
        <f ca="1">'Data Backend'!AR16</f>
        <v>-0.12677065134055721</v>
      </c>
      <c r="E16" s="6"/>
      <c r="F16" s="1">
        <f t="shared" si="0"/>
        <v>44844</v>
      </c>
      <c r="G16" s="11">
        <f ca="1">SUM('Data Backend'!S16:T16,-'Data Backend'!U16,'Data Backend'!V16)/'Data Backend'!X16</f>
        <v>0.63220563125979468</v>
      </c>
      <c r="H16" s="11">
        <f ca="1">'Data Backend'!AS16</f>
        <v>2.0909597082275244</v>
      </c>
      <c r="I16" s="8">
        <f>1</f>
        <v>1</v>
      </c>
      <c r="J16" s="6"/>
      <c r="K16" s="6">
        <f ca="1">'Data Backend'!AL16</f>
        <v>-1.3578339702414954E-2</v>
      </c>
      <c r="L16" s="6">
        <f ca="1">'Data Backend'!Y16</f>
        <v>-6.5085856039974743E-3</v>
      </c>
      <c r="M16" s="6">
        <f ca="1">'Data Backend'!AT16</f>
        <v>-2.1208024069967579E-2</v>
      </c>
      <c r="N16" s="6"/>
      <c r="O16" s="6"/>
      <c r="P16">
        <f ca="1">_xlfn.COVARIANCE.P($B$4:B16,$C$4:C16)/VAR($B$4:B16)</f>
        <v>0.18130940523733374</v>
      </c>
      <c r="R16" s="1">
        <f t="shared" si="5"/>
        <v>44844</v>
      </c>
      <c r="S16">
        <f ca="1">_xlfn.COVARIANCE.P($K$5:K16,$L$5:L16)/_xlfn.VAR.P($K$5:K16)</f>
        <v>0.22177340087268241</v>
      </c>
      <c r="T16">
        <f ca="1">_xlfn.COVARIANCE.P($K$5:K16,$M$5:M16)/_xlfn.VAR.P($K$5:K16)</f>
        <v>0.6691576340861467</v>
      </c>
      <c r="AA16" s="4">
        <f t="shared" si="6"/>
        <v>2.0480000000000002E-2</v>
      </c>
      <c r="AB16" s="4">
        <f t="shared" ca="1" si="1"/>
        <v>-1.8977118152422475E-2</v>
      </c>
      <c r="AC16" s="4">
        <f t="shared" ca="1" si="2"/>
        <v>-5.6830942003620016E-2</v>
      </c>
      <c r="AD16" s="4">
        <f t="shared" ca="1" si="3"/>
        <v>-3.2424967893715129E-2</v>
      </c>
      <c r="AF16" s="1">
        <f t="shared" si="7"/>
        <v>44844</v>
      </c>
      <c r="AG16" s="4">
        <f ca="1">_xlfn.NORM.INV(0.05,AVERAGE(L$5:L16),STDEV(L$5:L16))</f>
        <v>-2.4398993349848963E-2</v>
      </c>
      <c r="AH16" s="4">
        <f ca="1">_xlfn.NORM.INV(0.05,AVERAGE(M$5:M16),STDEV(M$5:M16))</f>
        <v>-7.4528838048025375E-2</v>
      </c>
      <c r="AI16" s="4">
        <f ca="1">_xlfn.NORM.INV(0.05,AVERAGE(K$5:K16),STDEV(K$5:K16))</f>
        <v>-2.5825211626089049E-2</v>
      </c>
      <c r="AJ16" s="4">
        <f ca="1">CORREL($AG$6:AG16,$AI$6:AI16)</f>
        <v>-0.56056477745198208</v>
      </c>
      <c r="AK16" s="4">
        <f ca="1">CORREL($AH$6:AH16,$AI$6:AI16)</f>
        <v>-0.55636178381089763</v>
      </c>
      <c r="AM16" s="12">
        <f t="shared" si="9"/>
        <v>44844</v>
      </c>
      <c r="AN16" s="4">
        <f t="shared" ref="AN16:AO16" ca="1" si="17">_xlfn.NORM.INV(0.05,AVERAGE(L12:L16),STDEV(L12:L16))</f>
        <v>-1.1484505093337417E-2</v>
      </c>
      <c r="AO16" s="4">
        <f t="shared" ca="1" si="17"/>
        <v>-3.7242344253308225E-2</v>
      </c>
      <c r="AP16" s="4">
        <f t="shared" ca="1" si="11"/>
        <v>-3.0200228536848932E-2</v>
      </c>
      <c r="AR16" s="1">
        <f t="shared" si="4"/>
        <v>44844</v>
      </c>
      <c r="AS16">
        <f ca="1">CORREL(C$4:C16,$B$4:B16)</f>
        <v>0.23240703676899918</v>
      </c>
      <c r="AT16">
        <f ca="1">CORREL(D$4:D16,$B$4:B16)</f>
        <v>0.23240703676899943</v>
      </c>
    </row>
    <row r="17" spans="1:46" x14ac:dyDescent="0.2">
      <c r="A17" s="1">
        <f>'Data Backend'!A17</f>
        <v>44845</v>
      </c>
      <c r="B17" s="6">
        <f ca="1">'Data Backend'!AN17</f>
        <v>-4.8714748526209495E-2</v>
      </c>
      <c r="C17" s="6">
        <f ca="1">'Data Backend'!AO17</f>
        <v>-4.4706999999999941E-2</v>
      </c>
      <c r="D17" s="6">
        <f ca="1">'Data Backend'!AR17</f>
        <v>-0.13478683347870135</v>
      </c>
      <c r="E17" s="6"/>
      <c r="F17" s="1">
        <f t="shared" si="0"/>
        <v>44845</v>
      </c>
      <c r="G17" s="11">
        <f ca="1">SUM('Data Backend'!S17:T17,-'Data Backend'!U17,'Data Backend'!V17)/'Data Backend'!X17</f>
        <v>0.63289284020714054</v>
      </c>
      <c r="H17" s="11">
        <f ca="1">'Data Backend'!AS17</f>
        <v>2.1067626037660503</v>
      </c>
      <c r="I17" s="8">
        <f>1</f>
        <v>1</v>
      </c>
      <c r="J17" s="6"/>
      <c r="K17" s="6">
        <f ca="1">'Data Backend'!AL17</f>
        <v>-1.572975052203518E-2</v>
      </c>
      <c r="L17" s="6">
        <f ca="1">'Data Backend'!Y17</f>
        <v>-2.7755684896569877E-3</v>
      </c>
      <c r="M17" s="6">
        <f ca="1">'Data Backend'!AT17</f>
        <v>-9.1799275304366157E-3</v>
      </c>
      <c r="N17" s="6"/>
      <c r="O17" s="6"/>
      <c r="P17">
        <f ca="1">_xlfn.COVARIANCE.P($B$4:B17,$C$4:C17)/VAR($B$4:B17)</f>
        <v>0.25037890145253172</v>
      </c>
      <c r="R17" s="1">
        <f t="shared" si="5"/>
        <v>44845</v>
      </c>
      <c r="S17">
        <f ca="1">_xlfn.COVARIANCE.P($K$5:K17,$L$5:L17)/_xlfn.VAR.P($K$5:K17)</f>
        <v>0.20317738939741828</v>
      </c>
      <c r="T17">
        <f ca="1">_xlfn.COVARIANCE.P($K$5:K17,$M$5:M17)/_xlfn.VAR.P($K$5:K17)</f>
        <v>0.61751422181370952</v>
      </c>
      <c r="AA17" s="4">
        <f t="shared" si="6"/>
        <v>4.0960000000000003E-2</v>
      </c>
      <c r="AB17" s="4">
        <f t="shared" ca="1" si="1"/>
        <v>-1.588132870854746E-2</v>
      </c>
      <c r="AC17" s="4">
        <f t="shared" ca="1" si="2"/>
        <v>-4.7574013625485467E-2</v>
      </c>
      <c r="AD17" s="4">
        <f t="shared" ca="1" si="3"/>
        <v>-2.7449577717189977E-2</v>
      </c>
      <c r="AF17" s="1">
        <f t="shared" si="7"/>
        <v>44845</v>
      </c>
      <c r="AG17" s="4">
        <f ca="1">_xlfn.NORM.INV(0.05,AVERAGE(L$5:L17),STDEV(L$5:L17))</f>
        <v>-2.3456322507935473E-2</v>
      </c>
      <c r="AH17" s="4">
        <f ca="1">_xlfn.NORM.INV(0.05,AVERAGE(M$5:M17),STDEV(M$5:M17))</f>
        <v>-7.1704526732410873E-2</v>
      </c>
      <c r="AI17" s="4">
        <f ca="1">_xlfn.NORM.INV(0.05,AVERAGE(K$5:K17),STDEV(K$5:K17))</f>
        <v>-2.662141192455612E-2</v>
      </c>
      <c r="AJ17" s="4">
        <f ca="1">CORREL($AG$6:AG17,$AI$6:AI17)</f>
        <v>-0.60510490627559665</v>
      </c>
      <c r="AK17" s="4">
        <f ca="1">CORREL($AH$6:AH17,$AI$6:AI17)</f>
        <v>-0.6011350422073396</v>
      </c>
      <c r="AM17" s="12">
        <f t="shared" si="9"/>
        <v>44845</v>
      </c>
      <c r="AN17" s="4">
        <f t="shared" ref="AN17:AO17" ca="1" si="18">_xlfn.NORM.INV(0.05,AVERAGE(L13:L17),STDEV(L13:L17))</f>
        <v>-1.1249118597182091E-2</v>
      </c>
      <c r="AO17" s="4">
        <f t="shared" ca="1" si="18"/>
        <v>-3.6558311115491363E-2</v>
      </c>
      <c r="AP17" s="4">
        <f t="shared" ca="1" si="11"/>
        <v>-2.5943404844930004E-2</v>
      </c>
      <c r="AR17" s="1">
        <f t="shared" si="4"/>
        <v>44845</v>
      </c>
      <c r="AS17">
        <f ca="1">CORREL(C$4:C17,$B$4:B17)</f>
        <v>0.34755837027565201</v>
      </c>
      <c r="AT17">
        <f ca="1">CORREL(D$4:D17,$B$4:B17)</f>
        <v>0.34755837027565234</v>
      </c>
    </row>
    <row r="18" spans="1:46" x14ac:dyDescent="0.2">
      <c r="A18" s="1">
        <f>'Data Backend'!A18</f>
        <v>44846</v>
      </c>
      <c r="B18" s="6">
        <f ca="1">'Data Backend'!AN18</f>
        <v>-4.8887354612565659E-2</v>
      </c>
      <c r="C18" s="6">
        <f ca="1">'Data Backend'!AO18</f>
        <v>-4.2120000000000046E-2</v>
      </c>
      <c r="D18" s="6">
        <f ca="1">'Data Backend'!AR18</f>
        <v>-0.126987304585924</v>
      </c>
      <c r="E18" s="6"/>
      <c r="F18" s="1">
        <f t="shared" si="0"/>
        <v>44846</v>
      </c>
      <c r="G18" s="11">
        <f ca="1">SUM('Data Backend'!S18:T18,-'Data Backend'!U18,'Data Backend'!V18)/'Data Backend'!X18</f>
        <v>0.63672808702551464</v>
      </c>
      <c r="H18" s="11">
        <f ca="1">'Data Backend'!AS18</f>
        <v>2.106281903271336</v>
      </c>
      <c r="I18" s="8">
        <f>1</f>
        <v>1</v>
      </c>
      <c r="J18" s="6"/>
      <c r="K18" s="6">
        <f ca="1">'Data Backend'!AL18</f>
        <v>-1.8144514075968399E-4</v>
      </c>
      <c r="L18" s="6">
        <f ca="1">'Data Backend'!Y18</f>
        <v>2.708069670771085E-3</v>
      </c>
      <c r="M18" s="6">
        <f ca="1">'Data Backend'!AT18</f>
        <v>9.0145748985031027E-3</v>
      </c>
      <c r="N18" s="6"/>
      <c r="O18" s="6"/>
      <c r="P18">
        <f ca="1">_xlfn.COVARIANCE.P($B$4:B18,$C$4:C18)/VAR($B$4:B18)</f>
        <v>0.27199998966505878</v>
      </c>
      <c r="R18" s="1">
        <f t="shared" si="5"/>
        <v>44846</v>
      </c>
      <c r="S18">
        <f ca="1">_xlfn.COVARIANCE.P($K$5:K18,$L$5:L18)/_xlfn.VAR.P($K$5:K18)</f>
        <v>0.21087560193193622</v>
      </c>
      <c r="T18">
        <f ca="1">_xlfn.COVARIANCE.P($K$5:K18,$M$5:M18)/_xlfn.VAR.P($K$5:K18)</f>
        <v>0.64192568107035775</v>
      </c>
      <c r="AA18" s="4">
        <f>AA17+3%</f>
        <v>7.0959999999999995E-2</v>
      </c>
      <c r="AB18" s="4">
        <f t="shared" ca="1" si="1"/>
        <v>-1.3124413657516461E-2</v>
      </c>
      <c r="AC18" s="4">
        <f t="shared" ca="1" si="2"/>
        <v>-3.933037637732336E-2</v>
      </c>
      <c r="AD18" s="4">
        <f t="shared" ca="1" si="3"/>
        <v>-2.3018808664226002E-2</v>
      </c>
      <c r="AF18" s="1">
        <f t="shared" si="7"/>
        <v>44846</v>
      </c>
      <c r="AG18" s="4">
        <f ca="1">_xlfn.NORM.INV(0.05,AVERAGE(L$5:L18),STDEV(L$5:L18))</f>
        <v>-2.2420993622816254E-2</v>
      </c>
      <c r="AH18" s="4">
        <f ca="1">_xlfn.NORM.INV(0.05,AVERAGE(M$5:M18),STDEV(M$5:M18))</f>
        <v>-6.8527601242431152E-2</v>
      </c>
      <c r="AI18" s="4">
        <f ca="1">_xlfn.NORM.INV(0.05,AVERAGE(K$5:K18),STDEV(K$5:K18))</f>
        <v>-2.5525164750676656E-2</v>
      </c>
      <c r="AJ18" s="4">
        <f ca="1">CORREL($AG$6:AG18,$AI$6:AI18)</f>
        <v>-0.62648426391620005</v>
      </c>
      <c r="AK18" s="4">
        <f ca="1">CORREL($AH$6:AH18,$AI$6:AI18)</f>
        <v>-0.62273876036442355</v>
      </c>
      <c r="AM18" s="12">
        <f t="shared" si="9"/>
        <v>44846</v>
      </c>
      <c r="AN18" s="4">
        <f t="shared" ref="AN18:AO18" ca="1" si="19">_xlfn.NORM.INV(0.05,AVERAGE(L14:L18),STDEV(L14:L18))</f>
        <v>-1.1469027602671142E-2</v>
      </c>
      <c r="AO18" s="4">
        <f t="shared" ca="1" si="19"/>
        <v>-3.7295184930678002E-2</v>
      </c>
      <c r="AP18" s="4">
        <f t="shared" ca="1" si="11"/>
        <v>-2.5517034733225266E-2</v>
      </c>
      <c r="AR18" s="1">
        <f t="shared" si="4"/>
        <v>44846</v>
      </c>
      <c r="AS18">
        <f ca="1">CORREL(C$4:C18,$B$4:B18)</f>
        <v>0.40273111954197766</v>
      </c>
      <c r="AT18">
        <f ca="1">CORREL(D$4:D18,$B$4:B18)</f>
        <v>0.40273111954197743</v>
      </c>
    </row>
    <row r="19" spans="1:46" x14ac:dyDescent="0.2">
      <c r="A19" s="1">
        <f>'Data Backend'!A19</f>
        <v>44847</v>
      </c>
      <c r="B19" s="6">
        <f ca="1">'Data Backend'!AN19</f>
        <v>-7.2693717138456515E-2</v>
      </c>
      <c r="C19" s="6">
        <f ca="1">'Data Backend'!AO19</f>
        <v>-5.0272700000000059E-2</v>
      </c>
      <c r="D19" s="6">
        <f ca="1">'Data Backend'!AR19</f>
        <v>-0.15156682495861307</v>
      </c>
      <c r="E19" s="6"/>
      <c r="F19" s="1">
        <f t="shared" si="0"/>
        <v>44847</v>
      </c>
      <c r="G19" s="11">
        <f ca="1">SUM('Data Backend'!S19:T19,-'Data Backend'!U19,'Data Backend'!V19)/'Data Backend'!X19</f>
        <v>0.62500509356738509</v>
      </c>
      <c r="H19" s="11">
        <f ca="1">'Data Backend'!AS19</f>
        <v>2.1092923592998218</v>
      </c>
      <c r="I19" s="8">
        <f>1</f>
        <v>1</v>
      </c>
      <c r="J19" s="6"/>
      <c r="K19" s="6">
        <f ca="1">'Data Backend'!AL19</f>
        <v>-2.5030013680654384E-2</v>
      </c>
      <c r="L19" s="6">
        <f ca="1">'Data Backend'!Y19</f>
        <v>-8.5111913809663431E-3</v>
      </c>
      <c r="M19" s="6">
        <f ca="1">'Data Backend'!AT19</f>
        <v>-2.8154825813879847E-2</v>
      </c>
      <c r="N19" s="6"/>
      <c r="O19" s="6"/>
      <c r="P19">
        <f ca="1">_xlfn.COVARIANCE.P($B$4:B19,$C$4:C19)/VAR($B$4:B19)</f>
        <v>0.30064243492365567</v>
      </c>
      <c r="R19" s="1">
        <f t="shared" si="5"/>
        <v>44847</v>
      </c>
      <c r="S19">
        <f ca="1">_xlfn.COVARIANCE.P($K$5:K19,$L$5:L19)/_xlfn.VAR.P($K$5:K19)</f>
        <v>0.217897773476184</v>
      </c>
      <c r="T19">
        <f ca="1">_xlfn.COVARIANCE.P($K$5:K19,$M$5:M19)/_xlfn.VAR.P($K$5:K19)</f>
        <v>0.68060366462352029</v>
      </c>
      <c r="AA19" s="4">
        <f t="shared" ref="AA19:AA47" si="20">AA18+3%</f>
        <v>0.10095999999999999</v>
      </c>
      <c r="AB19" s="4">
        <f t="shared" ca="1" si="1"/>
        <v>-1.116510826360499E-2</v>
      </c>
      <c r="AC19" s="4">
        <f t="shared" ca="1" si="2"/>
        <v>-3.347172544800537E-2</v>
      </c>
      <c r="AD19" s="4">
        <f t="shared" ca="1" si="3"/>
        <v>-1.9869915954818136E-2</v>
      </c>
      <c r="AF19" s="1">
        <f t="shared" si="7"/>
        <v>44847</v>
      </c>
      <c r="AG19" s="4">
        <f ca="1">_xlfn.NORM.INV(0.05,AVERAGE(L$5:L19),STDEV(L$5:L19))</f>
        <v>-2.2227522249162E-2</v>
      </c>
      <c r="AH19" s="4">
        <f ca="1">_xlfn.NORM.INV(0.05,AVERAGE(M$5:M19),STDEV(M$5:M19))</f>
        <v>-6.8212637381185465E-2</v>
      </c>
      <c r="AI19" s="4">
        <f ca="1">_xlfn.NORM.INV(0.05,AVERAGE(K$5:K19),STDEV(K$5:K19))</f>
        <v>-2.8046279579873643E-2</v>
      </c>
      <c r="AJ19" s="4">
        <f ca="1">CORREL($AG$6:AG19,$AI$6:AI19)</f>
        <v>-0.65521460658479769</v>
      </c>
      <c r="AK19" s="4">
        <f ca="1">CORREL($AH$6:AH19,$AI$6:AI19)</f>
        <v>-0.65135671321909427</v>
      </c>
      <c r="AM19" s="12">
        <f t="shared" si="9"/>
        <v>44847</v>
      </c>
      <c r="AN19" s="4">
        <f t="shared" ref="AN19" ca="1" si="21">_xlfn.NORM.INV(0.05,AVERAGE(L15:L19),STDEV(L15:L19))</f>
        <v>-1.1384962030172288E-2</v>
      </c>
      <c r="AO19" s="4">
        <f ca="1">_xlfn.NORM.INV(0.05,AVERAGE(M15:M19),STDEV(M15:M19))</f>
        <v>-3.7482250554374402E-2</v>
      </c>
      <c r="AP19" s="4">
        <f t="shared" ca="1" si="11"/>
        <v>-2.9351186990568198E-2</v>
      </c>
      <c r="AR19" s="1">
        <f t="shared" si="4"/>
        <v>44847</v>
      </c>
      <c r="AS19">
        <f ca="1">CORREL(C$4:C19,$B$4:B19)</f>
        <v>0.52317873596929254</v>
      </c>
      <c r="AT19">
        <f ca="1">CORREL(D$4:D19,$B$4:B19)</f>
        <v>0.52317873596929165</v>
      </c>
    </row>
    <row r="20" spans="1:46" x14ac:dyDescent="0.2">
      <c r="A20" s="1">
        <f>'Data Backend'!A20</f>
        <v>44848</v>
      </c>
      <c r="B20" s="6">
        <f ca="1">'Data Backend'!AN20</f>
        <v>-2.1323490360613984E-2</v>
      </c>
      <c r="C20" s="6">
        <f ca="1">'Data Backend'!AO20</f>
        <v>-3.2645076999999856E-2</v>
      </c>
      <c r="D20" s="6">
        <f ca="1">'Data Backend'!AR20</f>
        <v>-9.8421422987415408E-2</v>
      </c>
      <c r="E20" s="6"/>
      <c r="F20" s="1">
        <f t="shared" si="0"/>
        <v>44848</v>
      </c>
      <c r="G20" s="11">
        <f ca="1">SUM('Data Backend'!S20:T20,-'Data Backend'!U20,'Data Backend'!V20)/'Data Backend'!X20</f>
        <v>0.63878438855063324</v>
      </c>
      <c r="H20" s="11">
        <f ca="1">'Data Backend'!AS20</f>
        <v>2.066371954515509</v>
      </c>
      <c r="I20" s="8">
        <f>1</f>
        <v>1</v>
      </c>
      <c r="J20" s="6"/>
      <c r="K20" s="6">
        <f ca="1">'Data Backend'!AL20</f>
        <v>5.5397259489411654E-2</v>
      </c>
      <c r="L20" s="6">
        <f ca="1">'Data Backend'!Y20</f>
        <v>1.8560720535252706E-2</v>
      </c>
      <c r="M20" s="6">
        <f ca="1">'Data Backend'!AT20</f>
        <v>6.2639467119617542E-2</v>
      </c>
      <c r="N20" s="6"/>
      <c r="O20" s="6"/>
      <c r="P20">
        <f ca="1">_xlfn.COVARIANCE.P($B$4:B20,$C$4:C20)/VAR($B$4:B20)</f>
        <v>0.30078078119761636</v>
      </c>
      <c r="R20" s="1">
        <f t="shared" si="5"/>
        <v>44848</v>
      </c>
      <c r="S20">
        <f ca="1">_xlfn.COVARIANCE.P($K$5:K20,$L$5:L20)/_xlfn.VAR.P($K$5:K20)</f>
        <v>0.29833750298555578</v>
      </c>
      <c r="T20">
        <f ca="1">_xlfn.COVARIANCE.P($K$5:K20,$M$5:M20)/_xlfn.VAR.P($K$5:K20)</f>
        <v>0.97233743189497823</v>
      </c>
      <c r="AA20" s="4">
        <f t="shared" si="20"/>
        <v>0.13095999999999999</v>
      </c>
      <c r="AB20" s="4">
        <f t="shared" ca="1" si="1"/>
        <v>-9.595899699226763E-3</v>
      </c>
      <c r="AC20" s="4">
        <f t="shared" ca="1" si="2"/>
        <v>-2.8779529304128651E-2</v>
      </c>
      <c r="AD20" s="4">
        <f t="shared" ca="1" si="3"/>
        <v>-1.7347966378572412E-2</v>
      </c>
      <c r="AF20" s="1">
        <f t="shared" si="7"/>
        <v>44848</v>
      </c>
      <c r="AG20" s="4">
        <f ca="1">_xlfn.NORM.INV(0.05,AVERAGE(L$5:L20),STDEV(L$5:L20))</f>
        <v>-2.2327376669579759E-2</v>
      </c>
      <c r="AH20" s="4">
        <f ca="1">_xlfn.NORM.INV(0.05,AVERAGE(M$5:M20),STDEV(M$5:M20))</f>
        <v>-6.9218182807889758E-2</v>
      </c>
      <c r="AI20" s="4">
        <f ca="1">_xlfn.NORM.INV(0.05,AVERAGE(K$5:K20),STDEV(K$5:K20))</f>
        <v>-3.4536525169197724E-2</v>
      </c>
      <c r="AJ20" s="4">
        <f ca="1">CORREL($AG$6:AG20,$AI$6:AI20)</f>
        <v>-0.59895452523879267</v>
      </c>
      <c r="AK20" s="4">
        <f ca="1">CORREL($AH$6:AH20,$AI$6:AI20)</f>
        <v>-0.59233636239640941</v>
      </c>
      <c r="AM20" s="12">
        <f t="shared" si="9"/>
        <v>44848</v>
      </c>
      <c r="AN20" s="4">
        <f t="shared" ref="AN20:AO20" ca="1" si="22">_xlfn.NORM.INV(0.05,AVERAGE(L16:L20),STDEV(L16:L20))</f>
        <v>-1.7171610715901436E-2</v>
      </c>
      <c r="AO20" s="4">
        <f t="shared" ca="1" si="22"/>
        <v>-5.723623914861372E-2</v>
      </c>
      <c r="AP20" s="4">
        <f t="shared" ca="1" si="11"/>
        <v>-5.2658792221594565E-2</v>
      </c>
      <c r="AR20" s="1">
        <f t="shared" si="4"/>
        <v>44848</v>
      </c>
      <c r="AS20">
        <f ca="1">CORREL(C$4:C20,$B$4:B20)</f>
        <v>0.52325789773338216</v>
      </c>
      <c r="AT20">
        <f ca="1">CORREL(D$4:D20,$B$4:B20)</f>
        <v>0.52325789773338127</v>
      </c>
    </row>
    <row r="21" spans="1:46" x14ac:dyDescent="0.2">
      <c r="A21" s="1">
        <f>'Data Backend'!A21</f>
        <v>44851</v>
      </c>
      <c r="B21" s="6">
        <f ca="1">'Data Backend'!AN21</f>
        <v>-3.3379361623028236E-2</v>
      </c>
      <c r="C21" s="6">
        <f ca="1">'Data Backend'!AO21</f>
        <v>-2.1073612000000019E-2</v>
      </c>
      <c r="D21" s="6">
        <f ca="1">'Data Backend'!AR21</f>
        <v>-6.3534691020170508E-2</v>
      </c>
      <c r="E21" s="6"/>
      <c r="F21" s="1">
        <f t="shared" si="0"/>
        <v>44851</v>
      </c>
      <c r="G21" s="11">
        <f ca="1">SUM('Data Backend'!S21:T21,-'Data Backend'!U21,'Data Backend'!V21)/'Data Backend'!X21</f>
        <v>0.63340767559327449</v>
      </c>
      <c r="H21" s="11">
        <f ca="1">'Data Backend'!AS21</f>
        <v>1.9962439187366117</v>
      </c>
      <c r="I21" s="8">
        <f>1</f>
        <v>1</v>
      </c>
      <c r="J21" s="6"/>
      <c r="K21" s="6">
        <f ca="1">'Data Backend'!AL21</f>
        <v>-1.2318545651878954E-2</v>
      </c>
      <c r="L21" s="6">
        <f ca="1">'Data Backend'!Y21</f>
        <v>1.1961964243810241E-2</v>
      </c>
      <c r="M21" s="6">
        <f ca="1">'Data Backend'!AT21</f>
        <v>3.8695165187756952E-2</v>
      </c>
      <c r="N21" s="6"/>
      <c r="O21" s="6"/>
      <c r="P21">
        <f ca="1">_xlfn.COVARIANCE.P($B$4:B21,$C$4:C21)/VAR($B$4:B21)</f>
        <v>0.28887235368125563</v>
      </c>
      <c r="R21" s="1">
        <f t="shared" si="5"/>
        <v>44851</v>
      </c>
      <c r="S21">
        <f ca="1">_xlfn.COVARIANCE.P($K$5:K21,$L$5:L21)/_xlfn.VAR.P($K$5:K21)</f>
        <v>0.26947932833896465</v>
      </c>
      <c r="T21">
        <f ca="1">_xlfn.COVARIANCE.P($K$5:K21,$M$5:M21)/_xlfn.VAR.P($K$5:K21)</f>
        <v>0.88008931279571057</v>
      </c>
      <c r="AA21" s="4">
        <f t="shared" si="20"/>
        <v>0.16095999999999999</v>
      </c>
      <c r="AB21" s="4">
        <f t="shared" ca="1" si="1"/>
        <v>-8.2595887101680997E-3</v>
      </c>
      <c r="AC21" s="4">
        <f t="shared" ca="1" si="2"/>
        <v>-2.4783735875378392E-2</v>
      </c>
      <c r="AD21" s="4">
        <f t="shared" ca="1" si="3"/>
        <v>-1.5200317551582774E-2</v>
      </c>
      <c r="AF21" s="1">
        <f t="shared" si="7"/>
        <v>44851</v>
      </c>
      <c r="AG21" s="4">
        <f ca="1">_xlfn.NORM.INV(0.05,AVERAGE(L$5:L21),STDEV(L$5:L21))</f>
        <v>-2.1633510914030034E-2</v>
      </c>
      <c r="AH21" s="4">
        <f ca="1">_xlfn.NORM.INV(0.05,AVERAGE(M$5:M21),STDEV(M$5:M21))</f>
        <v>-6.7092216860676041E-2</v>
      </c>
      <c r="AI21" s="4">
        <f ca="1">_xlfn.NORM.INV(0.05,AVERAGE(K$5:K21),STDEV(K$5:K21))</f>
        <v>-3.443846018013566E-2</v>
      </c>
      <c r="AJ21" s="4">
        <f ca="1">CORREL($AG$6:AG21,$AI$6:AI21)</f>
        <v>-0.60685760649420473</v>
      </c>
      <c r="AK21" s="4">
        <f ca="1">CORREL($AH$6:AH21,$AI$6:AI21)</f>
        <v>-0.59914500385754221</v>
      </c>
      <c r="AM21" s="12">
        <f t="shared" si="9"/>
        <v>44851</v>
      </c>
      <c r="AN21" s="4">
        <f t="shared" ref="AN21:AO21" ca="1" si="23">_xlfn.NORM.INV(0.05,AVERAGE(L17:L21),STDEV(L17:L21))</f>
        <v>-1.3606361267936146E-2</v>
      </c>
      <c r="AO21" s="4">
        <f t="shared" ca="1" si="23"/>
        <v>-4.5344207557119875E-2</v>
      </c>
      <c r="AP21" s="4">
        <f t="shared" ca="1" si="11"/>
        <v>-5.2192705396626037E-2</v>
      </c>
      <c r="AR21" s="1">
        <f t="shared" si="4"/>
        <v>44851</v>
      </c>
      <c r="AS21">
        <f ca="1">CORREL(C$4:C21,$B$4:B21)</f>
        <v>0.48467611746807737</v>
      </c>
      <c r="AT21">
        <f ca="1">CORREL(D$4:D21,$B$4:B21)</f>
        <v>0.48467611746807654</v>
      </c>
    </row>
    <row r="22" spans="1:46" x14ac:dyDescent="0.2">
      <c r="A22" s="1">
        <f>'Data Backend'!A22</f>
        <v>44852</v>
      </c>
      <c r="B22" s="6">
        <f ca="1">'Data Backend'!AN22</f>
        <v>-3.8504434648679586E-3</v>
      </c>
      <c r="C22" s="6">
        <f ca="1">'Data Backend'!AO22</f>
        <v>-2.540600000000004E-2</v>
      </c>
      <c r="D22" s="6">
        <f ca="1">'Data Backend'!AR22</f>
        <v>-7.6596378449904634E-2</v>
      </c>
      <c r="E22" s="6"/>
      <c r="F22" s="1">
        <f t="shared" si="0"/>
        <v>44852</v>
      </c>
      <c r="G22" s="11">
        <f ca="1">SUM('Data Backend'!S22:T22,-'Data Backend'!U22,'Data Backend'!V22)/'Data Backend'!X22</f>
        <v>0.64109475330240073</v>
      </c>
      <c r="H22" s="11">
        <f ca="1">'Data Backend'!AS22</f>
        <v>2.0399819511970554</v>
      </c>
      <c r="I22" s="8">
        <f>1</f>
        <v>1</v>
      </c>
      <c r="J22" s="6"/>
      <c r="K22" s="6">
        <f ca="1">'Data Backend'!AL22</f>
        <v>3.0548611301887352E-2</v>
      </c>
      <c r="L22" s="6">
        <f ca="1">'Data Backend'!Y22</f>
        <v>-4.4256524832795296E-3</v>
      </c>
      <c r="M22" s="6">
        <f ca="1">'Data Backend'!AT22</f>
        <v>-1.394786043271945E-2</v>
      </c>
      <c r="N22" s="6"/>
      <c r="O22" s="6"/>
      <c r="P22">
        <f ca="1">_xlfn.COVARIANCE.P($B$4:B22,$C$4:C22)/VAR($B$4:B22)</f>
        <v>0.29076051912737932</v>
      </c>
      <c r="R22" s="1">
        <f t="shared" si="5"/>
        <v>44852</v>
      </c>
      <c r="S22">
        <f ca="1">_xlfn.COVARIANCE.P($K$5:K22,$L$5:L22)/_xlfn.VAR.P($K$5:K22)</f>
        <v>0.21925843157634289</v>
      </c>
      <c r="T22">
        <f ca="1">_xlfn.COVARIANCE.P($K$5:K22,$M$5:M22)/_xlfn.VAR.P($K$5:K22)</f>
        <v>0.71511057170828463</v>
      </c>
      <c r="AA22" s="4">
        <f t="shared" si="20"/>
        <v>0.19095999999999999</v>
      </c>
      <c r="AB22" s="4">
        <f t="shared" ca="1" si="1"/>
        <v>-7.0778084333307945E-3</v>
      </c>
      <c r="AC22" s="4">
        <f t="shared" ca="1" si="2"/>
        <v>-2.1250015129925581E-2</v>
      </c>
      <c r="AD22" s="4">
        <f t="shared" ca="1" si="3"/>
        <v>-1.3301022367984076E-2</v>
      </c>
      <c r="AF22" s="1">
        <f t="shared" si="7"/>
        <v>44852</v>
      </c>
      <c r="AG22" s="4">
        <f ca="1">_xlfn.NORM.INV(0.05,AVERAGE(L$5:L22),STDEV(L$5:L22))</f>
        <v>-2.1243075431942916E-2</v>
      </c>
      <c r="AH22" s="4">
        <f ca="1">_xlfn.NORM.INV(0.05,AVERAGE(M$5:M22),STDEV(M$5:M22))</f>
        <v>-6.5925882713809128E-2</v>
      </c>
      <c r="AI22" s="4">
        <f ca="1">_xlfn.NORM.INV(0.05,AVERAGE(K$5:K22),STDEV(K$5:K22))</f>
        <v>-3.4062521011600809E-2</v>
      </c>
      <c r="AJ22" s="4">
        <f ca="1">CORREL($AG$6:AG22,$AI$6:AI22)</f>
        <v>-0.62414586665690874</v>
      </c>
      <c r="AK22" s="4">
        <f ca="1">CORREL($AH$6:AH22,$AI$6:AI22)</f>
        <v>-0.6158635214468855</v>
      </c>
      <c r="AM22" s="12">
        <f t="shared" si="9"/>
        <v>44852</v>
      </c>
      <c r="AN22" s="4">
        <f t="shared" ref="AN22:AO22" ca="1" si="24">_xlfn.NORM.INV(0.05,AVERAGE(L18:L22),STDEV(L18:L22))</f>
        <v>-1.4415289335505246E-2</v>
      </c>
      <c r="AO22" s="4">
        <f t="shared" ca="1" si="24"/>
        <v>-4.76642596570757E-2</v>
      </c>
      <c r="AP22" s="4">
        <f t="shared" ca="1" si="11"/>
        <v>-4.4319251756239492E-2</v>
      </c>
      <c r="AR22" s="1">
        <f t="shared" si="4"/>
        <v>44852</v>
      </c>
      <c r="AS22">
        <f ca="1">CORREL(C$4:C22,$B$4:B22)</f>
        <v>0.50354135852438076</v>
      </c>
      <c r="AT22">
        <f ca="1">CORREL(D$4:D22,$B$4:B22)</f>
        <v>0.50354135852438009</v>
      </c>
    </row>
    <row r="23" spans="1:46" x14ac:dyDescent="0.2">
      <c r="A23" s="1">
        <f>'Data Backend'!A23</f>
        <v>44853</v>
      </c>
      <c r="B23" s="6">
        <f ca="1">'Data Backend'!AN23</f>
        <v>-2.0155079929895292E-2</v>
      </c>
      <c r="C23" s="6">
        <f ca="1">'Data Backend'!AO23</f>
        <v>-2.6601509999999995E-2</v>
      </c>
      <c r="D23" s="6">
        <f ca="1">'Data Backend'!AR23</f>
        <v>-8.020071350464153E-2</v>
      </c>
      <c r="E23" s="6"/>
      <c r="F23" s="1">
        <f t="shared" si="0"/>
        <v>44853</v>
      </c>
      <c r="G23" s="11">
        <f ca="1">SUM('Data Backend'!S23:T23,-'Data Backend'!U23,'Data Backend'!V23)/'Data Backend'!X23</f>
        <v>0.63766894686676578</v>
      </c>
      <c r="H23" s="11">
        <f ca="1">'Data Backend'!AS23</f>
        <v>2.0345333380489561</v>
      </c>
      <c r="I23" s="8">
        <f>1</f>
        <v>1</v>
      </c>
      <c r="J23" s="6"/>
      <c r="K23" s="6">
        <f ca="1">'Data Backend'!AL23</f>
        <v>-1.6367659211473318E-2</v>
      </c>
      <c r="L23" s="6">
        <f ca="1">'Data Backend'!Y23</f>
        <v>-1.2266749025747758E-3</v>
      </c>
      <c r="M23" s="6">
        <f ca="1">'Data Backend'!AT23</f>
        <v>-3.9033148350515745E-3</v>
      </c>
      <c r="N23" s="6"/>
      <c r="O23" s="6"/>
      <c r="P23">
        <f ca="1">_xlfn.COVARIANCE.P($B$4:B23,$C$4:C23)/VAR($B$4:B23)</f>
        <v>0.29547142126213355</v>
      </c>
      <c r="R23" s="1">
        <f t="shared" si="5"/>
        <v>44853</v>
      </c>
      <c r="S23">
        <f ca="1">_xlfn.COVARIANCE.P($K$5:K23,$L$5:L23)/_xlfn.VAR.P($K$5:K23)</f>
        <v>0.21161775630013013</v>
      </c>
      <c r="T23">
        <f ca="1">_xlfn.COVARIANCE.P($K$5:K23,$M$5:M23)/_xlfn.VAR.P($K$5:K23)</f>
        <v>0.69146303355528982</v>
      </c>
      <c r="AA23" s="4">
        <f t="shared" si="20"/>
        <v>0.22095999999999999</v>
      </c>
      <c r="AB23" s="4">
        <f t="shared" ca="1" si="1"/>
        <v>-6.0053677640365972E-3</v>
      </c>
      <c r="AC23" s="4">
        <f t="shared" ca="1" si="2"/>
        <v>-1.804323810408601E-2</v>
      </c>
      <c r="AD23" s="4">
        <f t="shared" ca="1" si="3"/>
        <v>-1.1577452058165608E-2</v>
      </c>
      <c r="AF23" s="1">
        <f t="shared" si="7"/>
        <v>44853</v>
      </c>
      <c r="AG23" s="4">
        <f ca="1">_xlfn.NORM.INV(0.05,AVERAGE(L$5:L23),STDEV(L$5:L23))</f>
        <v>-2.0675955218103746E-2</v>
      </c>
      <c r="AH23" s="4">
        <f ca="1">_xlfn.NORM.INV(0.05,AVERAGE(M$5:M23),STDEV(M$5:M23))</f>
        <v>-6.4183069374855475E-2</v>
      </c>
      <c r="AI23" s="4">
        <f ca="1">_xlfn.NORM.INV(0.05,AVERAGE(K$5:K23),STDEV(K$5:K23))</f>
        <v>-3.4534366931615885E-2</v>
      </c>
      <c r="AJ23" s="4">
        <f ca="1">CORREL($AG$6:AG23,$AI$6:AI23)</f>
        <v>-0.64107863272990107</v>
      </c>
      <c r="AK23" s="4">
        <f ca="1">CORREL($AH$6:AH23,$AI$6:AI23)</f>
        <v>-0.63258642897389894</v>
      </c>
      <c r="AM23" s="12">
        <f t="shared" si="9"/>
        <v>44853</v>
      </c>
      <c r="AN23" s="4">
        <f t="shared" ref="AN23:AO23" ca="1" si="25">_xlfn.NORM.INV(0.05,AVERAGE(L19:L23),STDEV(L19:L23))</f>
        <v>-1.5618864624860444E-2</v>
      </c>
      <c r="AO23" s="4">
        <f t="shared" ca="1" si="25"/>
        <v>-5.1629095106053957E-2</v>
      </c>
      <c r="AP23" s="4">
        <f t="shared" ca="1" si="11"/>
        <v>-5.0773184012756663E-2</v>
      </c>
      <c r="AR23" s="1">
        <f t="shared" si="4"/>
        <v>44853</v>
      </c>
      <c r="AS23">
        <f ca="1">CORREL(C$4:C23,$B$4:B23)</f>
        <v>0.50812419916642027</v>
      </c>
      <c r="AT23">
        <f ca="1">CORREL(D$4:D23,$B$4:B23)</f>
        <v>0.50812419916641949</v>
      </c>
    </row>
    <row r="24" spans="1:46" x14ac:dyDescent="0.2">
      <c r="A24" s="1">
        <f>'Data Backend'!A24</f>
        <v>44854</v>
      </c>
      <c r="B24" s="6">
        <f ca="1">'Data Backend'!AN24</f>
        <v>-2.2704339051463185E-2</v>
      </c>
      <c r="C24" s="6">
        <f ca="1">'Data Backend'!AO24</f>
        <v>-3.8215600000000016E-2</v>
      </c>
      <c r="D24" s="6">
        <f ca="1">'Data Backend'!AR24</f>
        <v>-0.11521595529757445</v>
      </c>
      <c r="E24" s="6"/>
      <c r="F24" s="1">
        <f t="shared" si="0"/>
        <v>44854</v>
      </c>
      <c r="G24" s="11">
        <f ca="1">SUM('Data Backend'!S24:T24,-'Data Backend'!U24,'Data Backend'!V24)/'Data Backend'!X24</f>
        <v>0.61894360108148971</v>
      </c>
      <c r="H24" s="11">
        <f ca="1">'Data Backend'!AS24</f>
        <v>2.0284460718619313</v>
      </c>
      <c r="I24" s="8">
        <f>1</f>
        <v>1</v>
      </c>
      <c r="J24" s="6"/>
      <c r="K24" s="6">
        <f ca="1">'Data Backend'!AL24</f>
        <v>-2.601696522941066E-3</v>
      </c>
      <c r="L24" s="6">
        <f ca="1">'Data Backend'!Y24</f>
        <v>-1.1931485531685992E-2</v>
      </c>
      <c r="M24" s="6">
        <f ca="1">'Data Backend'!AT24</f>
        <v>-3.806835067936265E-2</v>
      </c>
      <c r="N24" s="6"/>
      <c r="O24" s="6"/>
      <c r="P24">
        <f ca="1">_xlfn.COVARIANCE.P($B$4:B24,$C$4:C24)/VAR($B$4:B24)</f>
        <v>0.2923855196444512</v>
      </c>
      <c r="R24" s="1">
        <f t="shared" si="5"/>
        <v>44854</v>
      </c>
      <c r="S24">
        <f ca="1">_xlfn.COVARIANCE.P($K$5:K24,$L$5:L24)/_xlfn.VAR.P($K$5:K24)</f>
        <v>0.21383868114726895</v>
      </c>
      <c r="T24">
        <f ca="1">_xlfn.COVARIANCE.P($K$5:K24,$M$5:M24)/_xlfn.VAR.P($K$5:K24)</f>
        <v>0.69867083930001728</v>
      </c>
      <c r="AA24" s="4">
        <f t="shared" si="20"/>
        <v>0.25095999999999996</v>
      </c>
      <c r="AB24" s="4">
        <f t="shared" ca="1" si="1"/>
        <v>-5.013565331326777E-3</v>
      </c>
      <c r="AC24" s="4">
        <f t="shared" ca="1" si="2"/>
        <v>-1.5077582896811166E-2</v>
      </c>
      <c r="AD24" s="4">
        <f t="shared" ca="1" si="3"/>
        <v>-9.9834792863670429E-3</v>
      </c>
      <c r="AF24" s="1">
        <f t="shared" si="7"/>
        <v>44854</v>
      </c>
      <c r="AG24" s="4">
        <f ca="1">_xlfn.NORM.INV(0.05,AVERAGE(L$5:L24),STDEV(L$5:L24))</f>
        <v>-2.1087836347013517E-2</v>
      </c>
      <c r="AH24" s="4">
        <f ca="1">_xlfn.NORM.INV(0.05,AVERAGE(M$5:M24),STDEV(M$5:M24))</f>
        <v>-6.5628195782868173E-2</v>
      </c>
      <c r="AI24" s="4">
        <f ca="1">_xlfn.NORM.INV(0.05,AVERAGE(K$5:K24),STDEV(K$5:K24))</f>
        <v>-3.3729080548618638E-2</v>
      </c>
      <c r="AJ24" s="4">
        <f ca="1">CORREL($AG$6:AG24,$AI$6:AI24)</f>
        <v>-0.65520232171983095</v>
      </c>
      <c r="AK24" s="4">
        <f ca="1">CORREL($AH$6:AH24,$AI$6:AI24)</f>
        <v>-0.64627662244324746</v>
      </c>
      <c r="AM24" s="12">
        <f t="shared" si="9"/>
        <v>44854</v>
      </c>
      <c r="AN24" s="4">
        <f t="shared" ref="AN24:AO24" ca="1" si="26">_xlfn.NORM.INV(0.05,AVERAGE(L20:L24),STDEV(L20:L24))</f>
        <v>-1.7850111646961295E-2</v>
      </c>
      <c r="AO24" s="4">
        <f t="shared" ca="1" si="26"/>
        <v>-5.8071994670484843E-2</v>
      </c>
      <c r="AP24" s="4">
        <f t="shared" ca="1" si="11"/>
        <v>-3.9972513223215114E-2</v>
      </c>
      <c r="AR24" s="1">
        <f t="shared" si="4"/>
        <v>44854</v>
      </c>
      <c r="AS24">
        <f ca="1">CORREL(C$4:C24,$B$4:B24)</f>
        <v>0.49865370529186426</v>
      </c>
      <c r="AT24">
        <f ca="1">CORREL(D$4:D24,$B$4:B24)</f>
        <v>0.49865370529186365</v>
      </c>
    </row>
    <row r="25" spans="1:46" x14ac:dyDescent="0.2">
      <c r="A25" s="1">
        <f>'Data Backend'!A25</f>
        <v>44855</v>
      </c>
      <c r="B25" s="6">
        <f ca="1">'Data Backend'!AN25</f>
        <v>-3.0431780763715555E-2</v>
      </c>
      <c r="C25" s="6">
        <f ca="1">'Data Backend'!AO25</f>
        <v>-4.1432099999999972E-2</v>
      </c>
      <c r="D25" s="6">
        <f ca="1">'Data Backend'!AR25</f>
        <v>-0.12491335950461679</v>
      </c>
      <c r="E25" s="6"/>
      <c r="F25" s="1">
        <f t="shared" si="0"/>
        <v>44855</v>
      </c>
      <c r="G25" s="11">
        <f ca="1">SUM('Data Backend'!S25:T25,-'Data Backend'!U25,'Data Backend'!V25)/'Data Backend'!X25</f>
        <v>0.62107504330157515</v>
      </c>
      <c r="H25" s="11">
        <f ca="1">'Data Backend'!AS25</f>
        <v>2.0511047886924101</v>
      </c>
      <c r="I25" s="8">
        <f>1</f>
        <v>1</v>
      </c>
      <c r="J25" s="6"/>
      <c r="K25" s="6">
        <f ca="1">'Data Backend'!AL25</f>
        <v>-7.9069641061869644E-3</v>
      </c>
      <c r="L25" s="6">
        <f ca="1">'Data Backend'!Y25</f>
        <v>-3.3443046071447435E-3</v>
      </c>
      <c r="M25" s="6">
        <f ca="1">'Data Backend'!AT25</f>
        <v>-1.0960193354643821E-2</v>
      </c>
      <c r="N25" s="6"/>
      <c r="O25" s="6"/>
      <c r="P25">
        <f ca="1">_xlfn.COVARIANCE.P($B$4:B25,$C$4:C25)/VAR($B$4:B25)</f>
        <v>0.29758047879356603</v>
      </c>
      <c r="R25" s="1">
        <f t="shared" si="5"/>
        <v>44855</v>
      </c>
      <c r="S25">
        <f ca="1">_xlfn.COVARIANCE.P($K$5:K25,$L$5:L25)/_xlfn.VAR.P($K$5:K25)</f>
        <v>0.21381997178470355</v>
      </c>
      <c r="T25">
        <f ca="1">_xlfn.COVARIANCE.P($K$5:K25,$M$5:M25)/_xlfn.VAR.P($K$5:K25)</f>
        <v>0.69925176192092675</v>
      </c>
      <c r="AA25" s="4">
        <f t="shared" si="20"/>
        <v>0.28095999999999999</v>
      </c>
      <c r="AB25" s="4">
        <f t="shared" ca="1" si="1"/>
        <v>-4.0828420316389906E-3</v>
      </c>
      <c r="AC25" s="4">
        <f t="shared" ca="1" si="2"/>
        <v>-1.2294564516114496E-2</v>
      </c>
      <c r="AD25" s="4">
        <f t="shared" ca="1" si="3"/>
        <v>-8.4876696887564891E-3</v>
      </c>
      <c r="AF25" s="1">
        <f t="shared" si="7"/>
        <v>44855</v>
      </c>
      <c r="AG25" s="4">
        <f ca="1">_xlfn.NORM.INV(0.05,AVERAGE(L$5:L25),STDEV(L$5:L25))</f>
        <v>-2.0678564924917459E-2</v>
      </c>
      <c r="AH25" s="4">
        <f ca="1">_xlfn.NORM.INV(0.05,AVERAGE(M$5:M25),STDEV(M$5:M25))</f>
        <v>-6.4400450852460073E-2</v>
      </c>
      <c r="AI25" s="4">
        <f ca="1">_xlfn.NORM.INV(0.05,AVERAGE(K$5:K25),STDEV(K$5:K25))</f>
        <v>-3.332723451340313E-2</v>
      </c>
      <c r="AJ25" s="4">
        <f ca="1">CORREL($AG$6:AG25,$AI$6:AI25)</f>
        <v>-0.6687616196466768</v>
      </c>
      <c r="AK25" s="4">
        <f ca="1">CORREL($AH$6:AH25,$AI$6:AI25)</f>
        <v>-0.65961141873565954</v>
      </c>
      <c r="AM25" s="12">
        <f t="shared" si="9"/>
        <v>44855</v>
      </c>
      <c r="AN25" s="4">
        <f t="shared" ref="AN25:AO25" ca="1" si="27">_xlfn.NORM.INV(0.05,AVERAGE(L21:L25),STDEV(L21:L25))</f>
        <v>-1.6077107237872208E-2</v>
      </c>
      <c r="AO25" s="4">
        <f t="shared" ca="1" si="27"/>
        <v>-5.1557101679011792E-2</v>
      </c>
      <c r="AP25" s="4">
        <f t="shared" ca="1" si="11"/>
        <v>-3.258069228580001E-2</v>
      </c>
      <c r="AR25" s="1">
        <f t="shared" si="4"/>
        <v>44855</v>
      </c>
      <c r="AS25">
        <f ca="1">CORREL(C$4:C25,$B$4:B25)</f>
        <v>0.49933682533840379</v>
      </c>
      <c r="AT25">
        <f ca="1">CORREL(D$4:D25,$B$4:B25)</f>
        <v>0.49933682533840296</v>
      </c>
    </row>
    <row r="26" spans="1:46" x14ac:dyDescent="0.2">
      <c r="A26" s="1">
        <f>'Data Backend'!A26</f>
        <v>44858</v>
      </c>
      <c r="B26" s="6">
        <f ca="1">'Data Backend'!AN26</f>
        <v>-1.8322799936268952E-3</v>
      </c>
      <c r="C26" s="6">
        <f ca="1">'Data Backend'!AO26</f>
        <v>-3.0717651999999984E-2</v>
      </c>
      <c r="D26" s="6">
        <f ca="1">'Data Backend'!AR26</f>
        <v>-9.2610442324036368E-2</v>
      </c>
      <c r="E26" s="6"/>
      <c r="F26" s="1">
        <f t="shared" si="0"/>
        <v>44858</v>
      </c>
      <c r="G26" s="11">
        <f ca="1">SUM('Data Backend'!S26:T26,-'Data Backend'!U26,'Data Backend'!V26)/'Data Backend'!X26</f>
        <v>0.62601310057077397</v>
      </c>
      <c r="H26" s="11">
        <f ca="1">'Data Backend'!AS26</f>
        <v>2.0160991704369544</v>
      </c>
      <c r="I26" s="8">
        <f>1</f>
        <v>1</v>
      </c>
      <c r="J26" s="6"/>
      <c r="K26" s="6">
        <f ca="1">'Data Backend'!AL26</f>
        <v>2.9497151621384665E-2</v>
      </c>
      <c r="L26" s="6">
        <f ca="1">'Data Backend'!Y26</f>
        <v>1.1177557687880091E-2</v>
      </c>
      <c r="M26" s="6">
        <f ca="1">'Data Backend'!AT26</f>
        <v>3.6913964498753948E-2</v>
      </c>
      <c r="N26" s="6"/>
      <c r="O26" s="6"/>
      <c r="P26">
        <f ca="1">_xlfn.COVARIANCE.P($B$4:B26,$C$4:C26)/VAR($B$4:B26)</f>
        <v>0.2805883892904717</v>
      </c>
      <c r="R26" s="1">
        <f t="shared" si="5"/>
        <v>44858</v>
      </c>
      <c r="S26">
        <f ca="1">_xlfn.COVARIANCE.P($K$5:K26,$L$5:L26)/_xlfn.VAR.P($K$5:K26)</f>
        <v>0.2364733238026025</v>
      </c>
      <c r="T26">
        <f ca="1">_xlfn.COVARIANCE.P($K$5:K26,$M$5:M26)/_xlfn.VAR.P($K$5:K26)</f>
        <v>0.77224916746761907</v>
      </c>
      <c r="AA26" s="4">
        <f t="shared" si="20"/>
        <v>0.31096000000000001</v>
      </c>
      <c r="AB26" s="4">
        <f t="shared" ca="1" si="1"/>
        <v>-3.1991111068814674E-3</v>
      </c>
      <c r="AC26" s="4">
        <f t="shared" ca="1" si="2"/>
        <v>-9.6520611985170066E-3</v>
      </c>
      <c r="AD26" s="4">
        <f t="shared" ca="1" si="3"/>
        <v>-7.0673837676873737E-3</v>
      </c>
      <c r="AF26" s="1">
        <f t="shared" si="7"/>
        <v>44858</v>
      </c>
      <c r="AG26" s="4">
        <f ca="1">_xlfn.NORM.INV(0.05,AVERAGE(L$5:L26),STDEV(L$5:L26))</f>
        <v>-2.0201400883816244E-2</v>
      </c>
      <c r="AH26" s="4">
        <f ca="1">_xlfn.NORM.INV(0.05,AVERAGE(M$5:M26),STDEV(M$5:M26))</f>
        <v>-6.2966367955809885E-2</v>
      </c>
      <c r="AI26" s="4">
        <f ca="1">_xlfn.NORM.INV(0.05,AVERAGE(K$5:K26),STDEV(K$5:K26))</f>
        <v>-3.2967824998831392E-2</v>
      </c>
      <c r="AJ26" s="4">
        <f ca="1">CORREL($AG$6:AG26,$AI$6:AI26)</f>
        <v>-0.68133472135207129</v>
      </c>
      <c r="AK26" s="4">
        <f ca="1">CORREL($AH$6:AH26,$AI$6:AI26)</f>
        <v>-0.6721061654068875</v>
      </c>
      <c r="AM26" s="12">
        <f t="shared" si="9"/>
        <v>44858</v>
      </c>
      <c r="AN26" s="4">
        <f t="shared" ref="AN26:AO26" ca="1" si="28">_xlfn.NORM.INV(0.05,AVERAGE(L22:L26),STDEV(L22:L26))</f>
        <v>-1.5725674282764657E-2</v>
      </c>
      <c r="AO26" s="4">
        <f t="shared" ca="1" si="28"/>
        <v>-5.0754294660966856E-2</v>
      </c>
      <c r="AP26" s="4">
        <f t="shared" ca="1" si="11"/>
        <v>-2.9407237747423327E-2</v>
      </c>
      <c r="AR26" s="1">
        <f t="shared" si="4"/>
        <v>44858</v>
      </c>
      <c r="AS26">
        <f ca="1">CORREL(C$4:C26,$B$4:B26)</f>
        <v>0.49066230392928384</v>
      </c>
      <c r="AT26">
        <f ca="1">CORREL(D$4:D26,$B$4:B26)</f>
        <v>0.49066230392928339</v>
      </c>
    </row>
    <row r="27" spans="1:46" x14ac:dyDescent="0.2">
      <c r="A27" s="1">
        <f>'Data Backend'!A27</f>
        <v>44859</v>
      </c>
      <c r="B27" s="6">
        <f ca="1">'Data Backend'!AN27</f>
        <v>5.8686069361093551E-3</v>
      </c>
      <c r="C27" s="6">
        <f ca="1">'Data Backend'!AO27</f>
        <v>-2.1654199999999957E-2</v>
      </c>
      <c r="D27" s="6">
        <f ca="1">'Data Backend'!AR27</f>
        <v>-6.5285101874751006E-2</v>
      </c>
      <c r="E27" s="6"/>
      <c r="F27" s="1">
        <f t="shared" si="0"/>
        <v>44859</v>
      </c>
      <c r="G27" s="11">
        <f ca="1">SUM('Data Backend'!S27:T27,-'Data Backend'!U27,'Data Backend'!V27)/'Data Backend'!X27</f>
        <v>0.6227954369508204</v>
      </c>
      <c r="H27" s="11">
        <f ca="1">'Data Backend'!AS27</f>
        <v>1.9653078306306597</v>
      </c>
      <c r="I27" s="8">
        <f>1</f>
        <v>1</v>
      </c>
      <c r="J27" s="6"/>
      <c r="K27" s="6">
        <f ca="1">'Data Backend'!AL27</f>
        <v>7.715023012051736E-3</v>
      </c>
      <c r="L27" s="6">
        <f ca="1">'Data Backend'!Y27</f>
        <v>9.3506830271914421E-3</v>
      </c>
      <c r="M27" s="6">
        <f ca="1">'Data Backend'!AT27</f>
        <v>3.0114232876199187E-2</v>
      </c>
      <c r="N27" s="6"/>
      <c r="O27" s="6"/>
      <c r="P27">
        <f ca="1">_xlfn.COVARIANCE.P($B$4:B27,$C$4:C27)/VAR($B$4:B27)</f>
        <v>0.28900890905794191</v>
      </c>
      <c r="R27" s="1">
        <f t="shared" si="5"/>
        <v>44859</v>
      </c>
      <c r="S27">
        <f ca="1">_xlfn.COVARIANCE.P($K$5:K27,$L$5:L27)/_xlfn.VAR.P($K$5:K27)</f>
        <v>0.24405673284891818</v>
      </c>
      <c r="T27">
        <f ca="1">_xlfn.COVARIANCE.P($K$5:K27,$M$5:M27)/_xlfn.VAR.P($K$5:K27)</f>
        <v>0.79609835776236881</v>
      </c>
      <c r="AA27" s="4">
        <f t="shared" si="20"/>
        <v>0.34096000000000004</v>
      </c>
      <c r="AB27" s="4">
        <f t="shared" ca="1" si="1"/>
        <v>-2.3517471106662838E-3</v>
      </c>
      <c r="AC27" s="4">
        <f t="shared" ca="1" si="2"/>
        <v>-7.1183010816288656E-3</v>
      </c>
      <c r="AD27" s="4">
        <f t="shared" ca="1" si="3"/>
        <v>-5.7055448638654869E-3</v>
      </c>
      <c r="AF27" s="1">
        <f t="shared" si="7"/>
        <v>44859</v>
      </c>
      <c r="AG27" s="4">
        <f ca="1">_xlfn.NORM.INV(0.05,AVERAGE(L$5:L27),STDEV(L$5:L27))</f>
        <v>-1.9665072823332894E-2</v>
      </c>
      <c r="AH27" s="4">
        <f ca="1">_xlfn.NORM.INV(0.05,AVERAGE(M$5:M27),STDEV(M$5:M27))</f>
        <v>-6.1288011633070127E-2</v>
      </c>
      <c r="AI27" s="4">
        <f ca="1">_xlfn.NORM.INV(0.05,AVERAGE(K$5:K27),STDEV(K$5:K27))</f>
        <v>-3.1981784879976952E-2</v>
      </c>
      <c r="AJ27" s="4">
        <f ca="1">CORREL($AG$6:AG27,$AI$6:AI27)</f>
        <v>-0.6917993333412894</v>
      </c>
      <c r="AK27" s="4">
        <f ca="1">CORREL($AH$6:AH27,$AI$6:AI27)</f>
        <v>-0.68266514443518855</v>
      </c>
      <c r="AM27" s="12">
        <f t="shared" si="9"/>
        <v>44859</v>
      </c>
      <c r="AN27" s="4">
        <f t="shared" ref="AN27:AO27" ca="1" si="29">_xlfn.NORM.INV(0.05,AVERAGE(L23:L27),STDEV(L23:L27))</f>
        <v>-1.488965226525314E-2</v>
      </c>
      <c r="AO27" s="4">
        <f t="shared" ca="1" si="29"/>
        <v>-4.7974011203219147E-2</v>
      </c>
      <c r="AP27" s="4">
        <f t="shared" ca="1" si="11"/>
        <v>-2.6956768017819748E-2</v>
      </c>
      <c r="AR27" s="1">
        <f t="shared" si="4"/>
        <v>44859</v>
      </c>
      <c r="AS27">
        <f ca="1">CORREL(C$4:C27,$B$4:B27)</f>
        <v>0.52490697252488305</v>
      </c>
      <c r="AT27">
        <f ca="1">CORREL(D$4:D27,$B$4:B27)</f>
        <v>0.52490697252488239</v>
      </c>
    </row>
    <row r="28" spans="1:46" x14ac:dyDescent="0.2">
      <c r="A28" s="1">
        <f>'Data Backend'!A28</f>
        <v>44860</v>
      </c>
      <c r="B28" s="6">
        <f ca="1">'Data Backend'!AN28</f>
        <v>1.3383610388230993E-2</v>
      </c>
      <c r="C28" s="6">
        <f ca="1">'Data Backend'!AO28</f>
        <v>-1.5164799999999978E-2</v>
      </c>
      <c r="D28" s="6">
        <f ca="1">'Data Backend'!AR28</f>
        <v>-4.5720253480166506E-2</v>
      </c>
      <c r="E28" s="6"/>
      <c r="F28" s="1">
        <f t="shared" si="0"/>
        <v>44860</v>
      </c>
      <c r="G28" s="11">
        <f ca="1">SUM('Data Backend'!S28:T28,-'Data Backend'!U28,'Data Backend'!V28)/'Data Backend'!X28</f>
        <v>0.62786250938228039</v>
      </c>
      <c r="H28" s="11">
        <f ca="1">'Data Backend'!AS28</f>
        <v>1.9535491856961555</v>
      </c>
      <c r="I28" s="8">
        <f>1</f>
        <v>1</v>
      </c>
      <c r="J28" s="6"/>
      <c r="K28" s="6">
        <f ca="1">'Data Backend'!AL28</f>
        <v>7.4711581615141132E-3</v>
      </c>
      <c r="L28" s="6">
        <f ca="1">'Data Backend'!Y28</f>
        <v>6.6330330237018842E-3</v>
      </c>
      <c r="M28" s="6">
        <f ca="1">'Data Backend'!AT28</f>
        <v>2.0931353970954802E-2</v>
      </c>
      <c r="N28" s="6"/>
      <c r="O28" s="6"/>
      <c r="P28">
        <f ca="1">_xlfn.COVARIANCE.P($B$4:B28,$C$4:C28)/VAR($B$4:B28)</f>
        <v>0.31232504458465665</v>
      </c>
      <c r="R28" s="1">
        <f t="shared" si="5"/>
        <v>44860</v>
      </c>
      <c r="S28">
        <f ca="1">_xlfn.COVARIANCE.P($K$5:K28,$L$5:L28)/_xlfn.VAR.P($K$5:K28)</f>
        <v>0.24860987772174628</v>
      </c>
      <c r="T28">
        <f ca="1">_xlfn.COVARIANCE.P($K$5:K28,$M$5:M28)/_xlfn.VAR.P($K$5:K28)</f>
        <v>0.80992413339453417</v>
      </c>
      <c r="AA28" s="4">
        <f t="shared" si="20"/>
        <v>0.37096000000000007</v>
      </c>
      <c r="AB28" s="4">
        <f t="shared" ca="1" si="1"/>
        <v>-1.5324006993981613E-3</v>
      </c>
      <c r="AC28" s="4">
        <f t="shared" ca="1" si="2"/>
        <v>-4.6683182312135391E-3</v>
      </c>
      <c r="AD28" s="4">
        <f t="shared" ca="1" si="3"/>
        <v>-4.388734350844325E-3</v>
      </c>
      <c r="AF28" s="1">
        <f t="shared" si="7"/>
        <v>44860</v>
      </c>
      <c r="AG28" s="4">
        <f ca="1">_xlfn.NORM.INV(0.05,AVERAGE(L$5:L28),STDEV(L$5:L28))</f>
        <v>-1.9111777525743633E-2</v>
      </c>
      <c r="AH28" s="4">
        <f ca="1">_xlfn.NORM.INV(0.05,AVERAGE(M$5:M28),STDEV(M$5:M28))</f>
        <v>-5.9548151119136992E-2</v>
      </c>
      <c r="AI28" s="4">
        <f ca="1">_xlfn.NORM.INV(0.05,AVERAGE(K$5:K28),STDEV(K$5:K28))</f>
        <v>-3.1063944402727552E-2</v>
      </c>
      <c r="AJ28" s="4">
        <f ca="1">CORREL($AG$6:AG28,$AI$6:AI28)</f>
        <v>-0.69901422458851226</v>
      </c>
      <c r="AK28" s="4">
        <f ca="1">CORREL($AH$6:AH28,$AI$6:AI28)</f>
        <v>-0.69006389064371099</v>
      </c>
      <c r="AM28" s="12">
        <f t="shared" si="9"/>
        <v>44860</v>
      </c>
      <c r="AN28" s="4">
        <f t="shared" ref="AN28:AO28" ca="1" si="30">_xlfn.NORM.INV(0.05,AVERAGE(L24:L28),STDEV(L24:L28))</f>
        <v>-1.3689974035929992E-2</v>
      </c>
      <c r="AO28" s="4">
        <f t="shared" ca="1" si="30"/>
        <v>-4.4058203724336512E-2</v>
      </c>
      <c r="AP28" s="4">
        <f t="shared" ca="1" si="11"/>
        <v>-1.6731992567429542E-2</v>
      </c>
      <c r="AR28" s="1">
        <f t="shared" si="4"/>
        <v>44860</v>
      </c>
      <c r="AS28">
        <f ca="1">CORREL(C$4:C28,$B$4:B28)</f>
        <v>0.58164665464037413</v>
      </c>
      <c r="AT28">
        <f ca="1">CORREL(D$4:D28,$B$4:B28)</f>
        <v>0.58164665464037357</v>
      </c>
    </row>
    <row r="29" spans="1:46" x14ac:dyDescent="0.2">
      <c r="A29" s="1">
        <f>'Data Backend'!A29</f>
        <v>44861</v>
      </c>
      <c r="B29" s="6">
        <f ca="1">'Data Backend'!AN29</f>
        <v>1.7234053853099063E-2</v>
      </c>
      <c r="C29" s="6">
        <f ca="1">'Data Backend'!AO29</f>
        <v>-4.1202999999999657E-3</v>
      </c>
      <c r="D29" s="6">
        <f ca="1">'Data Backend'!AR29</f>
        <v>-1.2422264745616807E-2</v>
      </c>
      <c r="E29" s="6"/>
      <c r="F29" s="1">
        <f t="shared" si="0"/>
        <v>44861</v>
      </c>
      <c r="G29" s="11">
        <f ca="1">SUM('Data Backend'!S29:T29,-'Data Backend'!U29,'Data Backend'!V29)/'Data Backend'!X29</f>
        <v>0.64785415346853636</v>
      </c>
      <c r="H29" s="11">
        <f ca="1">'Data Backend'!AS29</f>
        <v>1.9696305848218865</v>
      </c>
      <c r="I29" s="8">
        <f>1</f>
        <v>1</v>
      </c>
      <c r="J29" s="6"/>
      <c r="K29" s="6">
        <f ca="1">'Data Backend'!AL29</f>
        <v>3.7995912163932832E-3</v>
      </c>
      <c r="L29" s="6">
        <f ca="1">'Data Backend'!Y29</f>
        <v>1.1214566660493031E-2</v>
      </c>
      <c r="M29" s="6">
        <f ca="1">'Data Backend'!AT29</f>
        <v>3.4893320177845411E-2</v>
      </c>
      <c r="N29" s="6"/>
      <c r="O29" s="6"/>
      <c r="P29">
        <f ca="1">_xlfn.COVARIANCE.P($B$4:B29,$C$4:C29)/VAR($B$4:B29)</f>
        <v>0.36375044817158947</v>
      </c>
      <c r="R29" s="1">
        <f t="shared" si="5"/>
        <v>44861</v>
      </c>
      <c r="S29">
        <f ca="1">_xlfn.COVARIANCE.P($K$5:K29,$L$5:L29)/_xlfn.VAR.P($K$5:K29)</f>
        <v>0.25238644490833567</v>
      </c>
      <c r="T29">
        <f ca="1">_xlfn.COVARIANCE.P($K$5:K29,$M$5:M29)/_xlfn.VAR.P($K$5:K29)</f>
        <v>0.82147810415802092</v>
      </c>
      <c r="AA29" s="4">
        <f t="shared" si="20"/>
        <v>0.40096000000000009</v>
      </c>
      <c r="AB29" s="4">
        <f t="shared" ca="1" si="1"/>
        <v>-7.3425605912702681E-4</v>
      </c>
      <c r="AC29" s="4">
        <f t="shared" ca="1" si="2"/>
        <v>-2.281732223240786E-3</v>
      </c>
      <c r="AD29" s="4">
        <f t="shared" ca="1" si="3"/>
        <v>-3.1059982104689049E-3</v>
      </c>
      <c r="AF29" s="1">
        <f t="shared" si="7"/>
        <v>44861</v>
      </c>
      <c r="AG29" s="4">
        <f ca="1">_xlfn.NORM.INV(0.05,AVERAGE(L$5:L29),STDEV(L$5:L29))</f>
        <v>-1.8659732796062315E-2</v>
      </c>
      <c r="AH29" s="4">
        <f ca="1">_xlfn.NORM.INV(0.05,AVERAGE(M$5:M29),STDEV(M$5:M29))</f>
        <v>-5.8105662940876698E-2</v>
      </c>
      <c r="AI29" s="4">
        <f ca="1">_xlfn.NORM.INV(0.05,AVERAGE(K$5:K29),STDEV(K$5:K29))</f>
        <v>-3.0288119634026153E-2</v>
      </c>
      <c r="AJ29" s="4">
        <f ca="1">CORREL($AG$6:AG29,$AI$6:AI29)</f>
        <v>-0.70263759317549157</v>
      </c>
      <c r="AK29" s="4">
        <f ca="1">CORREL($AH$6:AH29,$AI$6:AI29)</f>
        <v>-0.69389019287327247</v>
      </c>
      <c r="AM29" s="12">
        <f t="shared" si="9"/>
        <v>44861</v>
      </c>
      <c r="AN29" s="4">
        <f t="shared" ref="AN29:AO29" ca="1" si="31">_xlfn.NORM.INV(0.05,AVERAGE(L25:L29),STDEV(L25:L29))</f>
        <v>-2.9948687011994747E-3</v>
      </c>
      <c r="AO29" s="4">
        <f t="shared" ca="1" si="31"/>
        <v>-9.9094919474956127E-3</v>
      </c>
      <c r="AP29" s="4">
        <f t="shared" ca="1" si="11"/>
        <v>-1.4152642514493547E-2</v>
      </c>
      <c r="AR29" s="1">
        <f t="shared" si="4"/>
        <v>44861</v>
      </c>
      <c r="AS29">
        <f ca="1">CORREL(C$4:C29,$B$4:B29)</f>
        <v>0.65145165544946471</v>
      </c>
      <c r="AT29">
        <f ca="1">CORREL(D$4:D29,$B$4:B29)</f>
        <v>0.65145165544946426</v>
      </c>
    </row>
    <row r="30" spans="1:46" x14ac:dyDescent="0.2">
      <c r="A30" s="1">
        <f>'Data Backend'!A30</f>
        <v>44862</v>
      </c>
      <c r="B30" s="6">
        <f ca="1">'Data Backend'!AN30</f>
        <v>8.7365234478731235E-3</v>
      </c>
      <c r="C30" s="6">
        <f ca="1">'Data Backend'!AO30</f>
        <v>-6.4910289999999815E-3</v>
      </c>
      <c r="D30" s="6">
        <f ca="1">'Data Backend'!AR30</f>
        <v>-1.9569759655723273E-2</v>
      </c>
      <c r="E30" s="6"/>
      <c r="F30" s="1">
        <f t="shared" si="0"/>
        <v>44862</v>
      </c>
      <c r="G30" s="11">
        <f ca="1">SUM('Data Backend'!S30:T30,-'Data Backend'!U30,'Data Backend'!V30)/'Data Backend'!X30</f>
        <v>0.64893311466635972</v>
      </c>
      <c r="H30" s="11">
        <f ca="1">'Data Backend'!AS30</f>
        <v>1.9825628951868797</v>
      </c>
      <c r="I30" s="8">
        <f>1</f>
        <v>1</v>
      </c>
      <c r="J30" s="6"/>
      <c r="K30" s="6">
        <f ca="1">'Data Backend'!AL30</f>
        <v>-8.3535646226536864E-3</v>
      </c>
      <c r="L30" s="6">
        <f ca="1">'Data Backend'!Y30</f>
        <v>-2.3805375287798691E-3</v>
      </c>
      <c r="M30" s="6">
        <f ca="1">'Data Backend'!AT30</f>
        <v>-7.2373998065735634E-3</v>
      </c>
      <c r="N30" s="6"/>
      <c r="O30" s="6"/>
      <c r="P30">
        <f ca="1">_xlfn.COVARIANCE.P($B$4:B30,$C$4:C30)/VAR($B$4:B30)</f>
        <v>0.39545448610060335</v>
      </c>
      <c r="R30" s="1">
        <f t="shared" si="5"/>
        <v>44862</v>
      </c>
      <c r="S30">
        <f ca="1">_xlfn.COVARIANCE.P($K$5:K30,$L$5:L30)/_xlfn.VAR.P($K$5:K30)</f>
        <v>0.25233910047643671</v>
      </c>
      <c r="T30">
        <f ca="1">_xlfn.COVARIANCE.P($K$5:K30,$M$5:M30)/_xlfn.VAR.P($K$5:K30)</f>
        <v>0.82127061017263425</v>
      </c>
      <c r="AA30" s="4">
        <f t="shared" si="20"/>
        <v>0.43096000000000012</v>
      </c>
      <c r="AB30" s="4">
        <f t="shared" ca="1" si="1"/>
        <v>4.8461030440070246E-5</v>
      </c>
      <c r="AC30" s="4">
        <f t="shared" ca="1" si="2"/>
        <v>5.8722827021046031E-5</v>
      </c>
      <c r="AD30" s="4">
        <f t="shared" ca="1" si="3"/>
        <v>-1.8480564191964502E-3</v>
      </c>
      <c r="AF30" s="1">
        <f t="shared" si="7"/>
        <v>44862</v>
      </c>
      <c r="AG30" s="4">
        <f ca="1">_xlfn.NORM.INV(0.05,AVERAGE(L$5:L30),STDEV(L$5:L30))</f>
        <v>-1.8387236208437102E-2</v>
      </c>
      <c r="AH30" s="4">
        <f ca="1">_xlfn.NORM.INV(0.05,AVERAGE(M$5:M30),STDEV(M$5:M30))</f>
        <v>-5.7261657566782205E-2</v>
      </c>
      <c r="AI30" s="4">
        <f ca="1">_xlfn.NORM.INV(0.05,AVERAGE(K$5:K30),STDEV(K$5:K30))</f>
        <v>-3.0157243744908708E-2</v>
      </c>
      <c r="AJ30" s="4">
        <f ca="1">CORREL($AG$6:AG30,$AI$6:AI30)</f>
        <v>-0.70527588519335704</v>
      </c>
      <c r="AK30" s="4">
        <f ca="1">CORREL($AH$6:AH30,$AI$6:AI30)</f>
        <v>-0.69671426185865093</v>
      </c>
      <c r="AM30" s="12">
        <f t="shared" si="9"/>
        <v>44862</v>
      </c>
      <c r="AN30" s="4">
        <f t="shared" ref="AN30:AO30" ca="1" si="32">_xlfn.NORM.INV(0.05,AVERAGE(L26:L30),STDEV(L26:L30))</f>
        <v>-2.1300039398624423E-3</v>
      </c>
      <c r="AO30" s="4">
        <f t="shared" ca="1" si="32"/>
        <v>-6.5773975599632412E-3</v>
      </c>
      <c r="AP30" s="4">
        <f t="shared" ca="1" si="11"/>
        <v>-1.4460660552621452E-2</v>
      </c>
      <c r="AR30" s="1">
        <f t="shared" si="4"/>
        <v>44862</v>
      </c>
      <c r="AS30">
        <f ca="1">CORREL(C$4:C30,$B$4:B30)</f>
        <v>0.68316525719450272</v>
      </c>
      <c r="AT30">
        <f ca="1">CORREL(D$4:D30,$B$4:B30)</f>
        <v>0.68316525719450261</v>
      </c>
    </row>
    <row r="31" spans="1:46" x14ac:dyDescent="0.2">
      <c r="A31" s="1">
        <f>'Data Backend'!A31</f>
        <v>44865</v>
      </c>
      <c r="B31" s="6">
        <f ca="1">'Data Backend'!AN31</f>
        <v>2.6183015561102696E-2</v>
      </c>
      <c r="C31" s="6">
        <f ca="1">'Data Backend'!AO31</f>
        <v>1.2887618000000156E-2</v>
      </c>
      <c r="D31" s="6">
        <f ca="1">'Data Backend'!AR31</f>
        <v>3.8854792790907977E-2</v>
      </c>
      <c r="E31" s="6"/>
      <c r="F31" s="1">
        <f t="shared" si="0"/>
        <v>44865</v>
      </c>
      <c r="G31" s="11">
        <f ca="1">SUM('Data Backend'!S31:T31,-'Data Backend'!U31,'Data Backend'!V31)/'Data Backend'!X31</f>
        <v>0.64767137670746011</v>
      </c>
      <c r="H31" s="11">
        <f ca="1">'Data Backend'!AS31</f>
        <v>1.9038514588310087</v>
      </c>
      <c r="I31" s="8">
        <f>1</f>
        <v>1</v>
      </c>
      <c r="J31" s="6"/>
      <c r="K31" s="6">
        <f ca="1">'Data Backend'!AL31</f>
        <v>1.7295390528338617E-2</v>
      </c>
      <c r="L31" s="6">
        <f ca="1">'Data Backend'!Y31</f>
        <v>1.9505256183539821E-2</v>
      </c>
      <c r="M31" s="6">
        <f ca="1">'Data Backend'!AT31</f>
        <v>5.9590728684700389E-2</v>
      </c>
      <c r="N31" s="6"/>
      <c r="O31" s="6"/>
      <c r="P31">
        <f ca="1">_xlfn.COVARIANCE.P($B$4:B31,$C$4:C31)/VAR($B$4:B31)</f>
        <v>0.4712635453230834</v>
      </c>
      <c r="R31" s="1">
        <f t="shared" si="5"/>
        <v>44865</v>
      </c>
      <c r="S31">
        <f ca="1">_xlfn.COVARIANCE.P($K$5:K31,$L$5:L31)/_xlfn.VAR.P($K$5:K31)</f>
        <v>0.2802560141780096</v>
      </c>
      <c r="T31">
        <f ca="1">_xlfn.COVARIANCE.P($K$5:K31,$M$5:M31)/_xlfn.VAR.P($K$5:K31)</f>
        <v>0.90426983922769544</v>
      </c>
      <c r="AA31" s="4">
        <f t="shared" si="20"/>
        <v>0.46096000000000015</v>
      </c>
      <c r="AB31" s="4">
        <f t="shared" ca="1" si="1"/>
        <v>8.2082789490187124E-4</v>
      </c>
      <c r="AC31" s="4">
        <f t="shared" ca="1" si="2"/>
        <v>2.368228972573981E-3</v>
      </c>
      <c r="AD31" s="4">
        <f t="shared" ca="1" si="3"/>
        <v>-6.0674896602977316E-4</v>
      </c>
      <c r="AF31" s="1">
        <f t="shared" si="7"/>
        <v>44865</v>
      </c>
      <c r="AG31" s="4">
        <f ca="1">_xlfn.NORM.INV(0.05,AVERAGE(L$5:L31),STDEV(L$5:L31))</f>
        <v>-1.8362347122685325E-2</v>
      </c>
      <c r="AH31" s="4">
        <f ca="1">_xlfn.NORM.INV(0.05,AVERAGE(M$5:M31),STDEV(M$5:M31))</f>
        <v>-5.704822273110028E-2</v>
      </c>
      <c r="AI31" s="4">
        <f ca="1">_xlfn.NORM.INV(0.05,AVERAGE(K$5:K31),STDEV(K$5:K31))</f>
        <v>-2.9406414775323925E-2</v>
      </c>
      <c r="AJ31" s="4">
        <f ca="1">CORREL($AG$6:AG31,$AI$6:AI31)</f>
        <v>-0.70439234553034091</v>
      </c>
      <c r="AK31" s="4">
        <f ca="1">CORREL($AH$6:AH31,$AI$6:AI31)</f>
        <v>-0.69596179329999686</v>
      </c>
      <c r="AM31" s="12">
        <f t="shared" si="9"/>
        <v>44865</v>
      </c>
      <c r="AN31" s="4">
        <f t="shared" ref="AN31:AO31" ca="1" si="33">_xlfn.NORM.INV(0.05,AVERAGE(L27:L31),STDEV(L27:L31))</f>
        <v>-4.1499030488510013E-3</v>
      </c>
      <c r="AO31" s="4">
        <f t="shared" ca="1" si="33"/>
        <v>-1.2133914117065596E-2</v>
      </c>
      <c r="AP31" s="4">
        <f t="shared" ca="1" si="11"/>
        <v>-9.6393556871083048E-3</v>
      </c>
      <c r="AR31" s="1">
        <f t="shared" si="4"/>
        <v>44865</v>
      </c>
      <c r="AS31">
        <f ca="1">CORREL(C$4:C31,$B$4:B31)</f>
        <v>0.73974877310841236</v>
      </c>
      <c r="AT31">
        <f ca="1">CORREL(D$4:D31,$B$4:B31)</f>
        <v>0.73974877310841225</v>
      </c>
    </row>
    <row r="32" spans="1:46" x14ac:dyDescent="0.2">
      <c r="A32" s="1">
        <f>'Data Backend'!A32</f>
        <v>44866</v>
      </c>
      <c r="B32" s="6">
        <f ca="1">'Data Backend'!AN32</f>
        <v>3.6008285092145043E-2</v>
      </c>
      <c r="C32" s="6">
        <f ca="1">'Data Backend'!AO32</f>
        <v>1.9116541000000042E-2</v>
      </c>
      <c r="D32" s="6">
        <f ca="1">'Data Backend'!AR32</f>
        <v>5.7634330830871328E-2</v>
      </c>
      <c r="E32" s="6"/>
      <c r="F32" s="1">
        <f t="shared" si="0"/>
        <v>44866</v>
      </c>
      <c r="G32" s="11">
        <f ca="1">SUM('Data Backend'!S32:T32,-'Data Backend'!U32,'Data Backend'!V32)/'Data Backend'!X32</f>
        <v>0.63913322450920751</v>
      </c>
      <c r="H32" s="11">
        <f ca="1">'Data Backend'!AS32</f>
        <v>1.8567423697205809</v>
      </c>
      <c r="I32" s="8">
        <f>1</f>
        <v>1</v>
      </c>
      <c r="J32" s="6"/>
      <c r="K32" s="6">
        <f ca="1">'Data Backend'!AL32</f>
        <v>9.5745782010143721E-3</v>
      </c>
      <c r="L32" s="6">
        <f ca="1">'Data Backend'!Y32</f>
        <v>6.1496684225434972E-3</v>
      </c>
      <c r="M32" s="6">
        <f ca="1">'Data Backend'!AT32</f>
        <v>1.8077153968276694E-2</v>
      </c>
      <c r="N32" s="6"/>
      <c r="O32" s="6"/>
      <c r="P32">
        <f ca="1">_xlfn.COVARIANCE.P($B$4:B32,$C$4:C32)/VAR($B$4:B32)</f>
        <v>0.53632448795630072</v>
      </c>
      <c r="R32" s="1">
        <f t="shared" si="5"/>
        <v>44866</v>
      </c>
      <c r="S32">
        <f ca="1">_xlfn.COVARIANCE.P($K$5:K32,$L$5:L32)/_xlfn.VAR.P($K$5:K32)</f>
        <v>0.28318430390541782</v>
      </c>
      <c r="T32">
        <f ca="1">_xlfn.COVARIANCE.P($K$5:K32,$M$5:M32)/_xlfn.VAR.P($K$5:K32)</f>
        <v>0.91183977528355065</v>
      </c>
      <c r="AA32" s="4">
        <f t="shared" si="20"/>
        <v>0.49096000000000017</v>
      </c>
      <c r="AB32" s="4">
        <f t="shared" ca="1" si="1"/>
        <v>1.5874820032745435E-3</v>
      </c>
      <c r="AC32" s="4">
        <f t="shared" ca="1" si="2"/>
        <v>4.6606530216479567E-3</v>
      </c>
      <c r="AD32" s="4">
        <f t="shared" ca="1" si="3"/>
        <v>6.253772456338777E-4</v>
      </c>
      <c r="AF32" s="1">
        <f t="shared" si="7"/>
        <v>44866</v>
      </c>
      <c r="AG32" s="4">
        <f ca="1">_xlfn.NORM.INV(0.05,AVERAGE(L$5:L32),STDEV(L$5:L32))</f>
        <v>-1.7890462197452498E-2</v>
      </c>
      <c r="AH32" s="4">
        <f ca="1">_xlfn.NORM.INV(0.05,AVERAGE(M$5:M32),STDEV(M$5:M32))</f>
        <v>-5.5584658686191425E-2</v>
      </c>
      <c r="AI32" s="4">
        <f ca="1">_xlfn.NORM.INV(0.05,AVERAGE(K$5:K32),STDEV(K$5:K32))</f>
        <v>-2.8648875040310023E-2</v>
      </c>
      <c r="AJ32" s="4">
        <f ca="1">CORREL($AG$6:AG32,$AI$6:AI32)</f>
        <v>-0.69920085365136342</v>
      </c>
      <c r="AK32" s="4">
        <f ca="1">CORREL($AH$6:AH32,$AI$6:AI32)</f>
        <v>-0.69086013131444179</v>
      </c>
      <c r="AM32" s="12">
        <f t="shared" si="9"/>
        <v>44866</v>
      </c>
      <c r="AN32" s="4">
        <f t="shared" ref="AN32:AO32" ca="1" si="34">_xlfn.NORM.INV(0.05,AVERAGE(L28:L32),STDEV(L28:L32))</f>
        <v>-4.92158712817704E-3</v>
      </c>
      <c r="AO32" s="4">
        <f t="shared" ca="1" si="34"/>
        <v>-1.5021109745443406E-2</v>
      </c>
      <c r="AP32" s="4">
        <f t="shared" ca="1" si="11"/>
        <v>-9.5029972944684314E-3</v>
      </c>
      <c r="AR32" s="1">
        <f t="shared" si="4"/>
        <v>44866</v>
      </c>
      <c r="AS32">
        <f ca="1">CORREL(C$4:C32,$B$4:B32)</f>
        <v>0.79108779174510679</v>
      </c>
      <c r="AT32">
        <f ca="1">CORREL(D$4:D32,$B$4:B32)</f>
        <v>0.79108779174510657</v>
      </c>
    </row>
    <row r="33" spans="1:46" x14ac:dyDescent="0.2">
      <c r="A33" s="1">
        <f>'Data Backend'!A33</f>
        <v>44867</v>
      </c>
      <c r="B33" s="6">
        <f ca="1">'Data Backend'!AN33</f>
        <v>1.9438100801954405E-2</v>
      </c>
      <c r="C33" s="6">
        <f ca="1">'Data Backend'!AO33</f>
        <v>2.7767600000000003E-2</v>
      </c>
      <c r="D33" s="6">
        <f ca="1">'Data Backend'!AR33</f>
        <v>8.3716350399337447E-2</v>
      </c>
      <c r="E33" s="6"/>
      <c r="F33" s="1">
        <f t="shared" si="0"/>
        <v>44867</v>
      </c>
      <c r="G33" s="11">
        <f ca="1">SUM('Data Backend'!S33:T33,-'Data Backend'!U33,'Data Backend'!V33)/'Data Backend'!X33</f>
        <v>0.64446777656738741</v>
      </c>
      <c r="H33" s="11">
        <f ca="1">'Data Backend'!AS33</f>
        <v>1.8426907120042801</v>
      </c>
      <c r="I33" s="8">
        <f>1</f>
        <v>1</v>
      </c>
      <c r="J33" s="6"/>
      <c r="K33" s="6">
        <f ca="1">'Data Backend'!AL33</f>
        <v>-1.5994258471317968E-2</v>
      </c>
      <c r="L33" s="6">
        <f ca="1">'Data Backend'!Y33</f>
        <v>8.4887828348965133E-3</v>
      </c>
      <c r="M33" s="6">
        <f ca="1">'Data Backend'!AT33</f>
        <v>2.4660715720126181E-2</v>
      </c>
      <c r="N33" s="6"/>
      <c r="O33" s="6"/>
      <c r="P33">
        <f ca="1">_xlfn.COVARIANCE.P($B$4:B33,$C$4:C33)/VAR($B$4:B33)</f>
        <v>0.6025341211100832</v>
      </c>
      <c r="R33" s="1">
        <f t="shared" si="5"/>
        <v>44867</v>
      </c>
      <c r="S33">
        <f ca="1">_xlfn.COVARIANCE.P($K$5:K33,$L$5:L33)/_xlfn.VAR.P($K$5:K33)</f>
        <v>0.2602951497893744</v>
      </c>
      <c r="T33">
        <f ca="1">_xlfn.COVARIANCE.P($K$5:K33,$M$5:M33)/_xlfn.VAR.P($K$5:K33)</f>
        <v>0.84340389800656568</v>
      </c>
      <c r="AA33" s="4">
        <f t="shared" si="20"/>
        <v>0.5209600000000002</v>
      </c>
      <c r="AB33" s="4">
        <f t="shared" ca="1" si="1"/>
        <v>2.3528273131309179E-3</v>
      </c>
      <c r="AC33" s="4">
        <f t="shared" ca="1" si="2"/>
        <v>6.9491635441897102E-3</v>
      </c>
      <c r="AD33" s="4">
        <f t="shared" ca="1" si="3"/>
        <v>1.8554000250715671E-3</v>
      </c>
      <c r="AF33" s="1">
        <f t="shared" si="7"/>
        <v>44867</v>
      </c>
      <c r="AG33" s="4">
        <f ca="1">_xlfn.NORM.INV(0.05,AVERAGE(L$5:L33),STDEV(L$5:L33))</f>
        <v>-1.7440044678020412E-2</v>
      </c>
      <c r="AH33" s="4">
        <f ca="1">_xlfn.NORM.INV(0.05,AVERAGE(M$5:M33),STDEV(M$5:M33))</f>
        <v>-5.4170809634929935E-2</v>
      </c>
      <c r="AI33" s="4">
        <f ca="1">_xlfn.NORM.INV(0.05,AVERAGE(K$5:K33),STDEV(K$5:K33))</f>
        <v>-2.9182974452064858E-2</v>
      </c>
      <c r="AJ33" s="4">
        <f ca="1">CORREL($AG$6:AG33,$AI$6:AI33)</f>
        <v>-0.69689171582597143</v>
      </c>
      <c r="AK33" s="4">
        <f ca="1">CORREL($AH$6:AH33,$AI$6:AI33)</f>
        <v>-0.68862379445838218</v>
      </c>
      <c r="AM33" s="12">
        <f t="shared" si="9"/>
        <v>44867</v>
      </c>
      <c r="AN33" s="4">
        <f t="shared" ref="AN33:AO33" ca="1" si="35">_xlfn.NORM.INV(0.05,AVERAGE(L29:L33),STDEV(L29:L33))</f>
        <v>-4.4691153941129724E-3</v>
      </c>
      <c r="AO33" s="4">
        <f t="shared" ca="1" si="35"/>
        <v>-1.4097715616635382E-2</v>
      </c>
      <c r="AP33" s="4">
        <f t="shared" ca="1" si="11"/>
        <v>-2.0847243331993556E-2</v>
      </c>
      <c r="AR33" s="1">
        <f t="shared" si="4"/>
        <v>44867</v>
      </c>
      <c r="AS33">
        <f ca="1">CORREL(C$4:C33,$B$4:B33)</f>
        <v>0.7912007667291393</v>
      </c>
      <c r="AT33">
        <f ca="1">CORREL(D$4:D33,$B$4:B33)</f>
        <v>0.7912007667291393</v>
      </c>
    </row>
    <row r="34" spans="1:46" x14ac:dyDescent="0.2">
      <c r="A34" s="1">
        <f>'Data Backend'!A34</f>
        <v>44868</v>
      </c>
      <c r="B34" s="6">
        <f ca="1">'Data Backend'!AN34</f>
        <v>-1.3582771257103499E-2</v>
      </c>
      <c r="C34" s="6">
        <f ca="1">'Data Backend'!AO34</f>
        <v>2.8645762000000019E-2</v>
      </c>
      <c r="D34" s="6">
        <f ca="1">'Data Backend'!AR34</f>
        <v>8.6363915104223477E-2</v>
      </c>
      <c r="E34" s="6"/>
      <c r="F34" s="1">
        <f t="shared" si="0"/>
        <v>44868</v>
      </c>
      <c r="G34" s="11">
        <f ca="1">SUM('Data Backend'!S34:T34,-'Data Backend'!U34,'Data Backend'!V34)/'Data Backend'!X34</f>
        <v>0.63241330109130411</v>
      </c>
      <c r="H34" s="11">
        <f ca="1">'Data Backend'!AS34</f>
        <v>1.8053584692017006</v>
      </c>
      <c r="I34" s="8">
        <f>1</f>
        <v>1</v>
      </c>
      <c r="J34" s="6"/>
      <c r="K34" s="6">
        <f ca="1">'Data Backend'!AL34</f>
        <v>-3.239124772076063E-2</v>
      </c>
      <c r="L34" s="6">
        <f ca="1">'Data Backend'!Y34</f>
        <v>8.5443635312132393E-4</v>
      </c>
      <c r="M34" s="6">
        <f ca="1">'Data Backend'!AT34</f>
        <v>2.4430421335899233E-3</v>
      </c>
      <c r="N34" s="6"/>
      <c r="O34" s="6"/>
      <c r="P34">
        <f ca="1">_xlfn.COVARIANCE.P($B$4:B34,$C$4:C34)/VAR($B$4:B34)</f>
        <v>0.60783507749604382</v>
      </c>
      <c r="R34" s="1">
        <f t="shared" si="5"/>
        <v>44868</v>
      </c>
      <c r="S34">
        <f ca="1">_xlfn.COVARIANCE.P($K$5:K34,$L$5:L34)/_xlfn.VAR.P($K$5:K34)</f>
        <v>0.23403348280180369</v>
      </c>
      <c r="T34">
        <f ca="1">_xlfn.COVARIANCE.P($K$5:K34,$M$5:M34)/_xlfn.VAR.P($K$5:K34)</f>
        <v>0.7597012149304585</v>
      </c>
      <c r="AA34" s="4">
        <f t="shared" si="20"/>
        <v>0.55096000000000023</v>
      </c>
      <c r="AB34" s="4">
        <f t="shared" ca="1" si="1"/>
        <v>3.1212151981481933E-3</v>
      </c>
      <c r="AC34" s="4">
        <f t="shared" ca="1" si="2"/>
        <v>9.2467718755004924E-3</v>
      </c>
      <c r="AD34" s="4">
        <f t="shared" ca="1" si="3"/>
        <v>3.0903126714854614E-3</v>
      </c>
      <c r="AF34" s="1">
        <f t="shared" si="7"/>
        <v>44868</v>
      </c>
      <c r="AG34" s="4">
        <f ca="1">_xlfn.NORM.INV(0.05,AVERAGE(L$5:L34),STDEV(L$5:L34))</f>
        <v>-1.7124332231154994E-2</v>
      </c>
      <c r="AH34" s="4">
        <f ca="1">_xlfn.NORM.INV(0.05,AVERAGE(M$5:M34),STDEV(M$5:M34))</f>
        <v>-5.3201857433625023E-2</v>
      </c>
      <c r="AI34" s="4">
        <f ca="1">_xlfn.NORM.INV(0.05,AVERAGE(K$5:K34),STDEV(K$5:K34))</f>
        <v>-3.140969867328109E-2</v>
      </c>
      <c r="AJ34" s="4">
        <f ca="1">CORREL($AG$6:AG34,$AI$6:AI34)</f>
        <v>-0.70310135825719178</v>
      </c>
      <c r="AK34" s="4">
        <f ca="1">CORREL($AH$6:AH34,$AI$6:AI34)</f>
        <v>-0.6950301126826417</v>
      </c>
      <c r="AM34" s="12">
        <f t="shared" si="9"/>
        <v>44868</v>
      </c>
      <c r="AN34" s="4">
        <f t="shared" ref="AN34:AO34" ca="1" si="36">_xlfn.NORM.INV(0.05,AVERAGE(L30:L34),STDEV(L30:L34))</f>
        <v>-7.3349988841497843E-3</v>
      </c>
      <c r="AO34" s="4">
        <f t="shared" ca="1" si="36"/>
        <v>-2.2764227022753977E-2</v>
      </c>
      <c r="AP34" s="4">
        <f t="shared" ca="1" si="11"/>
        <v>-3.8738645151426679E-2</v>
      </c>
      <c r="AR34" s="1">
        <f t="shared" si="4"/>
        <v>44868</v>
      </c>
      <c r="AS34">
        <f ca="1">CORREL(C$4:C34,$B$4:B34)</f>
        <v>0.71231404801064735</v>
      </c>
      <c r="AT34">
        <f ca="1">CORREL(D$4:D34,$B$4:B34)</f>
        <v>0.71231404801064735</v>
      </c>
    </row>
    <row r="35" spans="1:46" x14ac:dyDescent="0.2">
      <c r="A35" s="1">
        <f>'Data Backend'!A35</f>
        <v>44869</v>
      </c>
      <c r="B35" s="6">
        <f ca="1">'Data Backend'!AN35</f>
        <v>1.1153008656858976E-3</v>
      </c>
      <c r="C35" s="6">
        <f ca="1">'Data Backend'!AO35</f>
        <v>4.2985300000000004E-2</v>
      </c>
      <c r="D35" s="6">
        <f ca="1">'Data Backend'!AR35</f>
        <v>0.1295960917335548</v>
      </c>
      <c r="E35" s="6"/>
      <c r="F35" s="1">
        <f t="shared" si="0"/>
        <v>44869</v>
      </c>
      <c r="G35" s="11">
        <f ca="1">SUM('Data Backend'!S35:T35,-'Data Backend'!U35,'Data Backend'!V35)/'Data Backend'!X35</f>
        <v>0.64826225259358883</v>
      </c>
      <c r="H35" s="11">
        <f ca="1">'Data Backend'!AS35</f>
        <v>1.8045864115813297</v>
      </c>
      <c r="I35" s="8">
        <f>1</f>
        <v>1</v>
      </c>
      <c r="J35" s="6"/>
      <c r="K35" s="6">
        <f ca="1">'Data Backend'!AL35</f>
        <v>1.4900461685488642E-2</v>
      </c>
      <c r="L35" s="6">
        <f ca="1">'Data Backend'!Y35</f>
        <v>1.3940210060380265E-2</v>
      </c>
      <c r="M35" s="6">
        <f ca="1">'Data Backend'!AT35</f>
        <v>3.9795298820454406E-2</v>
      </c>
      <c r="N35" s="6"/>
      <c r="O35" s="6"/>
      <c r="P35">
        <f ca="1">_xlfn.COVARIANCE.P($B$4:B35,$C$4:C35)/VAR($B$4:B35)</f>
        <v>0.6562244262222845</v>
      </c>
      <c r="R35" s="1">
        <f t="shared" si="5"/>
        <v>44869</v>
      </c>
      <c r="S35">
        <f ca="1">_xlfn.COVARIANCE.P($K$5:K35,$L$5:L35)/_xlfn.VAR.P($K$5:K35)</f>
        <v>0.24703592412642558</v>
      </c>
      <c r="T35">
        <f ca="1">_xlfn.COVARIANCE.P($K$5:K35,$M$5:M35)/_xlfn.VAR.P($K$5:K35)</f>
        <v>0.79420660076682525</v>
      </c>
      <c r="AA35" s="4">
        <f t="shared" si="20"/>
        <v>0.58096000000000025</v>
      </c>
      <c r="AB35" s="4">
        <f t="shared" ca="1" si="1"/>
        <v>3.8971197969523376E-3</v>
      </c>
      <c r="AC35" s="4">
        <f t="shared" ca="1" si="2"/>
        <v>1.1566856438617556E-2</v>
      </c>
      <c r="AD35" s="4">
        <f t="shared" ca="1" si="3"/>
        <v>4.3373057854547079E-3</v>
      </c>
      <c r="AF35" s="1">
        <f t="shared" si="7"/>
        <v>44869</v>
      </c>
      <c r="AG35" s="4">
        <f ca="1">_xlfn.NORM.INV(0.05,AVERAGE(L$5:L35),STDEV(L$5:L35))</f>
        <v>-1.6807640304460345E-2</v>
      </c>
      <c r="AH35" s="4">
        <f ca="1">_xlfn.NORM.INV(0.05,AVERAGE(M$5:M35),STDEV(M$5:M35))</f>
        <v>-5.2108378486344503E-2</v>
      </c>
      <c r="AI35" s="4">
        <f ca="1">_xlfn.NORM.INV(0.05,AVERAGE(K$5:K35),STDEV(K$5:K35))</f>
        <v>-3.0723775203858106E-2</v>
      </c>
      <c r="AJ35" s="4">
        <f ca="1">CORREL($AG$6:AG35,$AI$6:AI35)</f>
        <v>-0.70673746951199556</v>
      </c>
      <c r="AK35" s="4">
        <f ca="1">CORREL($AH$6:AH35,$AI$6:AI35)</f>
        <v>-0.69879294642998968</v>
      </c>
      <c r="AM35" s="12">
        <f t="shared" si="9"/>
        <v>44869</v>
      </c>
      <c r="AN35" s="4">
        <f t="shared" ref="AN35:AO35" ca="1" si="37">_xlfn.NORM.INV(0.05,AVERAGE(L31:L35),STDEV(L31:L35))</f>
        <v>-2.0278263625804673E-3</v>
      </c>
      <c r="AO35" s="4">
        <f t="shared" ca="1" si="37"/>
        <v>-6.8948112822872776E-3</v>
      </c>
      <c r="AP35" s="4">
        <f t="shared" ca="1" si="11"/>
        <v>-3.7257366179445965E-2</v>
      </c>
      <c r="AR35" s="1">
        <f t="shared" si="4"/>
        <v>44869</v>
      </c>
      <c r="AS35">
        <f ca="1">CORREL(C$4:C35,$B$4:B35)</f>
        <v>0.67643350052333939</v>
      </c>
      <c r="AT35">
        <f ca="1">CORREL(D$4:D35,$B$4:B35)</f>
        <v>0.67643350052333895</v>
      </c>
    </row>
    <row r="36" spans="1:46" x14ac:dyDescent="0.2">
      <c r="A36" s="1">
        <f>'Data Backend'!A36</f>
        <v>44872</v>
      </c>
      <c r="B36" s="6">
        <f ca="1">'Data Backend'!AN36</f>
        <v>3.0006904243453647E-3</v>
      </c>
      <c r="C36" s="6">
        <f ca="1">'Data Backend'!AO36</f>
        <v>3.9954490000000176E-2</v>
      </c>
      <c r="D36" s="6">
        <f ca="1">'Data Backend'!AR36</f>
        <v>0.12045852305805482</v>
      </c>
      <c r="E36" s="6"/>
      <c r="F36" s="1">
        <f t="shared" si="0"/>
        <v>44872</v>
      </c>
      <c r="G36" s="11">
        <f ca="1">SUM('Data Backend'!S36:T36,-'Data Backend'!U36,'Data Backend'!V36)/'Data Backend'!X36</f>
        <v>0.63798213900687128</v>
      </c>
      <c r="H36" s="11">
        <f ca="1">'Data Backend'!AS36</f>
        <v>1.7852498804021155</v>
      </c>
      <c r="I36" s="8">
        <f>1</f>
        <v>1</v>
      </c>
      <c r="J36" s="6"/>
      <c r="K36" s="6">
        <f ca="1">'Data Backend'!AL36</f>
        <v>1.883289124668508E-3</v>
      </c>
      <c r="L36" s="6">
        <f ca="1">'Data Backend'!Y36</f>
        <v>-2.9058990572541354E-3</v>
      </c>
      <c r="M36" s="6">
        <f ca="1">'Data Backend'!AT36</f>
        <v>-8.0892353845496423E-3</v>
      </c>
      <c r="N36" s="6"/>
      <c r="O36" s="6"/>
      <c r="P36">
        <f ca="1">_xlfn.COVARIANCE.P($B$4:B36,$C$4:C36)/VAR($B$4:B36)</f>
        <v>0.70164887140844634</v>
      </c>
      <c r="R36" s="1">
        <f t="shared" si="5"/>
        <v>44872</v>
      </c>
      <c r="S36">
        <f ca="1">_xlfn.COVARIANCE.P($K$5:K36,$L$5:L36)/_xlfn.VAR.P($K$5:K36)</f>
        <v>0.24630981063264235</v>
      </c>
      <c r="T36">
        <f ca="1">_xlfn.COVARIANCE.P($K$5:K36,$M$5:M36)/_xlfn.VAR.P($K$5:K36)</f>
        <v>0.79206908553759769</v>
      </c>
      <c r="AA36" s="4">
        <f t="shared" si="20"/>
        <v>0.61096000000000028</v>
      </c>
      <c r="AB36" s="4">
        <f t="shared" ca="1" si="1"/>
        <v>4.6853264696106482E-3</v>
      </c>
      <c r="AC36" s="4">
        <f t="shared" ca="1" si="2"/>
        <v>1.3923726260756631E-2</v>
      </c>
      <c r="AD36" s="4">
        <f t="shared" ca="1" si="3"/>
        <v>5.6040701463109174E-3</v>
      </c>
      <c r="AF36" s="1">
        <f t="shared" si="7"/>
        <v>44872</v>
      </c>
      <c r="AG36" s="4">
        <f ca="1">_xlfn.NORM.INV(0.05,AVERAGE(L$5:L36),STDEV(L$5:L36))</f>
        <v>-1.6690436468143138E-2</v>
      </c>
      <c r="AH36" s="4">
        <f ca="1">_xlfn.NORM.INV(0.05,AVERAGE(M$5:M36),STDEV(M$5:M36))</f>
        <v>-5.1702364519384342E-2</v>
      </c>
      <c r="AI36" s="4">
        <f ca="1">_xlfn.NORM.INV(0.05,AVERAGE(K$5:K36),STDEV(K$5:K36))</f>
        <v>-3.0172303475494894E-2</v>
      </c>
      <c r="AJ36" s="4">
        <f ca="1">CORREL($AG$6:AG36,$AI$6:AI36)</f>
        <v>-0.70807336225480999</v>
      </c>
      <c r="AK36" s="4">
        <f ca="1">CORREL($AH$6:AH36,$AI$6:AI36)</f>
        <v>-0.70018667813771529</v>
      </c>
      <c r="AM36" s="12">
        <f t="shared" si="9"/>
        <v>44872</v>
      </c>
      <c r="AN36" s="4">
        <f t="shared" ref="AN36:AO36" ca="1" si="38">_xlfn.NORM.INV(0.05,AVERAGE(L32:L36),STDEV(L32:L36))</f>
        <v>-5.5007344148371067E-3</v>
      </c>
      <c r="AO36" s="4">
        <f t="shared" ca="1" si="38"/>
        <v>-1.5479320229970667E-2</v>
      </c>
      <c r="AP36" s="4">
        <f t="shared" ca="1" si="11"/>
        <v>-3.6524472142163714E-2</v>
      </c>
      <c r="AR36" s="1">
        <f t="shared" si="4"/>
        <v>44872</v>
      </c>
      <c r="AS36">
        <f ca="1">CORREL(C$4:C36,$B$4:B36)</f>
        <v>0.66485866618354961</v>
      </c>
      <c r="AT36">
        <f ca="1">CORREL(D$4:D36,$B$4:B36)</f>
        <v>0.66485866618354916</v>
      </c>
    </row>
    <row r="37" spans="1:46" x14ac:dyDescent="0.2">
      <c r="A37" s="1">
        <f>'Data Backend'!A37</f>
        <v>44873</v>
      </c>
      <c r="B37" s="6">
        <f ca="1">'Data Backend'!AN37</f>
        <v>1.2029316479898133E-2</v>
      </c>
      <c r="C37" s="6">
        <f ca="1">'Data Backend'!AO37</f>
        <v>1.7734821999999983E-2</v>
      </c>
      <c r="D37" s="6">
        <f ca="1">'Data Backend'!AR37</f>
        <v>5.3468595514984507E-2</v>
      </c>
      <c r="E37" s="6"/>
      <c r="F37" s="1">
        <f t="shared" si="0"/>
        <v>44873</v>
      </c>
      <c r="G37" s="11">
        <f ca="1">SUM('Data Backend'!S37:T37,-'Data Backend'!U37,'Data Backend'!V37)/'Data Backend'!X37</f>
        <v>0.62989995836066626</v>
      </c>
      <c r="H37" s="11">
        <f ca="1">'Data Backend'!AS37</f>
        <v>1.8346640994826875</v>
      </c>
      <c r="I37" s="8">
        <f>1</f>
        <v>1</v>
      </c>
      <c r="J37" s="6"/>
      <c r="K37" s="6">
        <f ca="1">'Data Backend'!AL37</f>
        <v>9.0016149956317904E-3</v>
      </c>
      <c r="L37" s="6">
        <f ca="1">'Data Backend'!Y37</f>
        <v>-2.1366000352573189E-2</v>
      </c>
      <c r="M37" s="6">
        <f ca="1">'Data Backend'!AT37</f>
        <v>-5.9787958379963424E-2</v>
      </c>
      <c r="N37" s="6"/>
      <c r="O37" s="6"/>
      <c r="P37">
        <f ca="1">_xlfn.COVARIANCE.P($B$4:B37,$C$4:C37)/VAR($B$4:B37)</f>
        <v>0.72582588603894682</v>
      </c>
      <c r="R37" s="1">
        <f t="shared" si="5"/>
        <v>44873</v>
      </c>
      <c r="S37">
        <f ca="1">_xlfn.COVARIANCE.P($K$5:K37,$L$5:L37)/_xlfn.VAR.P($K$5:K37)</f>
        <v>0.22662559552040876</v>
      </c>
      <c r="T37">
        <f ca="1">_xlfn.COVARIANCE.P($K$5:K37,$M$5:M37)/_xlfn.VAR.P($K$5:K37)</f>
        <v>0.73584280752965092</v>
      </c>
      <c r="AA37" s="4">
        <f t="shared" si="20"/>
        <v>0.64096000000000031</v>
      </c>
      <c r="AB37" s="4">
        <f t="shared" ca="1" si="1"/>
        <v>5.4911547796848243E-3</v>
      </c>
      <c r="AC37" s="4">
        <f t="shared" ca="1" si="2"/>
        <v>1.6333287726956594E-2</v>
      </c>
      <c r="AD37" s="4">
        <f t="shared" ca="1" si="3"/>
        <v>6.8991550771809081E-3</v>
      </c>
      <c r="AF37" s="1">
        <f t="shared" si="7"/>
        <v>44873</v>
      </c>
      <c r="AG37" s="4">
        <f ca="1">_xlfn.NORM.INV(0.05,AVERAGE(L$5:L37),STDEV(L$5:L37))</f>
        <v>-1.8244965944387521E-2</v>
      </c>
      <c r="AH37" s="4">
        <f ca="1">_xlfn.NORM.INV(0.05,AVERAGE(M$5:M37),STDEV(M$5:M37))</f>
        <v>-5.5727719690473708E-2</v>
      </c>
      <c r="AI37" s="4">
        <f ca="1">_xlfn.NORM.INV(0.05,AVERAGE(K$5:K37),STDEV(K$5:K37))</f>
        <v>-2.9532556459858698E-2</v>
      </c>
      <c r="AJ37" s="4">
        <f ca="1">CORREL($AG$6:AG37,$AI$6:AI37)</f>
        <v>-0.70789178548535647</v>
      </c>
      <c r="AK37" s="4">
        <f ca="1">CORREL($AH$6:AH37,$AI$6:AI37)</f>
        <v>-0.69988384521990765</v>
      </c>
      <c r="AM37" s="12">
        <f t="shared" si="9"/>
        <v>44873</v>
      </c>
      <c r="AN37" s="4">
        <f t="shared" ref="AN37:AO37" ca="1" si="39">_xlfn.NORM.INV(0.05,AVERAGE(L33:L37),STDEV(L33:L37))</f>
        <v>-2.2446942640748896E-2</v>
      </c>
      <c r="AO37" s="4">
        <f t="shared" ca="1" si="39"/>
        <v>-6.3032639411454316E-2</v>
      </c>
      <c r="AP37" s="4">
        <f t="shared" ca="1" si="11"/>
        <v>-3.647271827745438E-2</v>
      </c>
      <c r="AR37" s="1">
        <f t="shared" si="4"/>
        <v>44873</v>
      </c>
      <c r="AS37">
        <f ca="1">CORREL(C$4:C37,$B$4:B37)</f>
        <v>0.67902006050319597</v>
      </c>
      <c r="AT37">
        <f ca="1">CORREL(D$4:D37,$B$4:B37)</f>
        <v>0.67902006050319574</v>
      </c>
    </row>
    <row r="38" spans="1:46" x14ac:dyDescent="0.2">
      <c r="A38" s="1">
        <f>'Data Backend'!A38</f>
        <v>44874</v>
      </c>
      <c r="B38" s="6">
        <f ca="1">'Data Backend'!AN38</f>
        <v>8.8958521429709503E-3</v>
      </c>
      <c r="C38" s="6">
        <f ca="1">'Data Backend'!AO38</f>
        <v>3.0672049999999951E-2</v>
      </c>
      <c r="D38" s="6">
        <f ca="1">'Data Backend'!AR38</f>
        <v>9.2472957161079838E-2</v>
      </c>
      <c r="E38" s="6"/>
      <c r="F38" s="1">
        <f t="shared" si="0"/>
        <v>44874</v>
      </c>
      <c r="G38" s="11">
        <f ca="1">SUM('Data Backend'!S38:T38,-'Data Backend'!U38,'Data Backend'!V38)/'Data Backend'!X38</f>
        <v>0.62996444892436931</v>
      </c>
      <c r="H38" s="11">
        <f ca="1">'Data Backend'!AS38</f>
        <v>1.7918340594783486</v>
      </c>
      <c r="I38" s="8">
        <f>1</f>
        <v>1</v>
      </c>
      <c r="J38" s="6"/>
      <c r="K38" s="6">
        <f ca="1">'Data Backend'!AL38</f>
        <v>-3.0962189394139195E-3</v>
      </c>
      <c r="L38" s="6">
        <f ca="1">'Data Backend'!Y38</f>
        <v>1.2711786725127849E-2</v>
      </c>
      <c r="M38" s="6">
        <f ca="1">'Data Backend'!AT38</f>
        <v>3.7024702788627684E-2</v>
      </c>
      <c r="N38" s="6"/>
      <c r="O38" s="6"/>
      <c r="P38">
        <f ca="1">_xlfn.COVARIANCE.P($B$4:B38,$C$4:C38)/VAR($B$4:B38)</f>
        <v>0.76136092595263705</v>
      </c>
      <c r="R38" s="1">
        <f t="shared" si="5"/>
        <v>44874</v>
      </c>
      <c r="S38">
        <f ca="1">_xlfn.COVARIANCE.P($K$5:K38,$L$5:L38)/_xlfn.VAR.P($K$5:K38)</f>
        <v>0.22237828731340079</v>
      </c>
      <c r="T38">
        <f ca="1">_xlfn.COVARIANCE.P($K$5:K38,$M$5:M38)/_xlfn.VAR.P($K$5:K38)</f>
        <v>0.72353239882152831</v>
      </c>
      <c r="AA38" s="4">
        <f t="shared" si="20"/>
        <v>0.67096000000000033</v>
      </c>
      <c r="AB38" s="4">
        <f t="shared" ca="1" si="1"/>
        <v>6.3207449937907187E-3</v>
      </c>
      <c r="AC38" s="4">
        <f t="shared" ca="1" si="2"/>
        <v>1.8813901261695947E-2</v>
      </c>
      <c r="AD38" s="4">
        <f t="shared" ca="1" si="3"/>
        <v>8.2324288920297018E-3</v>
      </c>
      <c r="AF38" s="1">
        <f t="shared" si="7"/>
        <v>44874</v>
      </c>
      <c r="AG38" s="4">
        <f ca="1">_xlfn.NORM.INV(0.05,AVERAGE(L$5:L38),STDEV(L$5:L38))</f>
        <v>-1.7913066436152116E-2</v>
      </c>
      <c r="AH38" s="4">
        <f ca="1">_xlfn.NORM.INV(0.05,AVERAGE(M$5:M38),STDEV(M$5:M38))</f>
        <v>-5.4658867421714066E-2</v>
      </c>
      <c r="AI38" s="4">
        <f ca="1">_xlfn.NORM.INV(0.05,AVERAGE(K$5:K38),STDEV(K$5:K38))</f>
        <v>-2.919770813793366E-2</v>
      </c>
      <c r="AJ38" s="4">
        <f ca="1">CORREL($AG$6:AG38,$AI$6:AI38)</f>
        <v>-0.7063078643600661</v>
      </c>
      <c r="AK38" s="4">
        <f ca="1">CORREL($AH$6:AH38,$AI$6:AI38)</f>
        <v>-0.69808971147048215</v>
      </c>
      <c r="AM38" s="12">
        <f t="shared" si="9"/>
        <v>44874</v>
      </c>
      <c r="AN38" s="4">
        <f t="shared" ref="AN38:AO38" ca="1" si="40">_xlfn.NORM.INV(0.05,AVERAGE(L34:L38),STDEV(L34:L38))</f>
        <v>-2.2896729911935788E-2</v>
      </c>
      <c r="AO38" s="4">
        <f t="shared" ca="1" si="40"/>
        <v>-6.4408262624715773E-2</v>
      </c>
      <c r="AP38" s="4">
        <f t="shared" ca="1" si="11"/>
        <v>-3.2119707518708622E-2</v>
      </c>
      <c r="AR38" s="1">
        <f t="shared" si="4"/>
        <v>44874</v>
      </c>
      <c r="AS38">
        <f ca="1">CORREL(C$4:C38,$B$4:B38)</f>
        <v>0.68680479537536065</v>
      </c>
      <c r="AT38">
        <f ca="1">CORREL(D$4:D38,$B$4:B38)</f>
        <v>0.68680479537536032</v>
      </c>
    </row>
    <row r="39" spans="1:46" x14ac:dyDescent="0.2">
      <c r="A39" s="1">
        <f>'Data Backend'!A39</f>
        <v>44875</v>
      </c>
      <c r="B39" s="6">
        <f ca="1">'Data Backend'!AN39</f>
        <v>3.0458335546232007E-2</v>
      </c>
      <c r="C39" s="6">
        <f ca="1">'Data Backend'!AO39</f>
        <v>3.9588709E-2</v>
      </c>
      <c r="D39" s="6">
        <f ca="1">'Data Backend'!AR39</f>
        <v>0.11935573238239572</v>
      </c>
      <c r="E39" s="6"/>
      <c r="F39" s="1">
        <f t="shared" si="0"/>
        <v>44875</v>
      </c>
      <c r="G39" s="11">
        <f ca="1">SUM('Data Backend'!S39:T39,-'Data Backend'!U39,'Data Backend'!V39)/'Data Backend'!X39</f>
        <v>0.63680665562134342</v>
      </c>
      <c r="H39" s="11">
        <f ca="1">'Data Backend'!AS39</f>
        <v>1.7830887609364943</v>
      </c>
      <c r="I39" s="8">
        <f>1</f>
        <v>1</v>
      </c>
      <c r="J39" s="6"/>
      <c r="K39" s="6">
        <f ca="1">'Data Backend'!AL39</f>
        <v>2.1372358065959496E-2</v>
      </c>
      <c r="L39" s="6">
        <f ca="1">'Data Backend'!Y39</f>
        <v>8.651305718438751E-3</v>
      </c>
      <c r="M39" s="6">
        <f ca="1">'Data Backend'!AT39</f>
        <v>2.460726834939142E-2</v>
      </c>
      <c r="N39" s="6"/>
      <c r="O39" s="6"/>
      <c r="P39">
        <f ca="1">_xlfn.COVARIANCE.P($B$4:B39,$C$4:C39)/VAR($B$4:B39)</f>
        <v>0.80531680815463613</v>
      </c>
      <c r="R39" s="1">
        <f t="shared" si="5"/>
        <v>44875</v>
      </c>
      <c r="S39">
        <f ca="1">_xlfn.COVARIANCE.P($K$5:K39,$L$5:L39)/_xlfn.VAR.P($K$5:K39)</f>
        <v>0.2279378192293022</v>
      </c>
      <c r="T39">
        <f ca="1">_xlfn.COVARIANCE.P($K$5:K39,$M$5:M39)/_xlfn.VAR.P($K$5:K39)</f>
        <v>0.73492194444190517</v>
      </c>
      <c r="AA39" s="4">
        <f t="shared" si="20"/>
        <v>0.70096000000000036</v>
      </c>
      <c r="AB39" s="4">
        <f t="shared" ca="1" si="1"/>
        <v>7.1814523438444447E-3</v>
      </c>
      <c r="AC39" s="4">
        <f t="shared" ca="1" si="2"/>
        <v>2.1387560238970694E-2</v>
      </c>
      <c r="AD39" s="4">
        <f t="shared" ca="1" si="3"/>
        <v>9.6157125332323994E-3</v>
      </c>
      <c r="AF39" s="1">
        <f t="shared" si="7"/>
        <v>44875</v>
      </c>
      <c r="AG39" s="4">
        <f ca="1">_xlfn.NORM.INV(0.05,AVERAGE(L$5:L39),STDEV(L$5:L39))</f>
        <v>-1.7536426017666713E-2</v>
      </c>
      <c r="AH39" s="4">
        <f ca="1">_xlfn.NORM.INV(0.05,AVERAGE(M$5:M39),STDEV(M$5:M39))</f>
        <v>-5.3499469343622971E-2</v>
      </c>
      <c r="AI39" s="4">
        <f ca="1">_xlfn.NORM.INV(0.05,AVERAGE(K$5:K39),STDEV(K$5:K39))</f>
        <v>-2.8736316296509429E-2</v>
      </c>
      <c r="AJ39" s="4">
        <f ca="1">CORREL($AG$6:AG39,$AI$6:AI39)</f>
        <v>-0.70259259334175383</v>
      </c>
      <c r="AK39" s="4">
        <f ca="1">CORREL($AH$6:AH39,$AI$6:AI39)</f>
        <v>-0.69406462657588608</v>
      </c>
      <c r="AM39" s="12">
        <f t="shared" si="9"/>
        <v>44875</v>
      </c>
      <c r="AN39" s="4">
        <f t="shared" ref="AN39:AO39" ca="1" si="41">_xlfn.NORM.INV(0.05,AVERAGE(L35:L39),STDEV(L35:L39))</f>
        <v>-2.2070999975603477E-2</v>
      </c>
      <c r="AO39" s="4">
        <f t="shared" ca="1" si="41"/>
        <v>-6.1975802201856757E-2</v>
      </c>
      <c r="AP39" s="4">
        <f t="shared" ca="1" si="11"/>
        <v>-7.3181837477669688E-3</v>
      </c>
      <c r="AR39" s="1">
        <f t="shared" si="4"/>
        <v>44875</v>
      </c>
      <c r="AS39">
        <f ca="1">CORREL(C$4:C39,$B$4:B39)</f>
        <v>0.71654501956888594</v>
      </c>
      <c r="AT39">
        <f ca="1">CORREL(D$4:D39,$B$4:B39)</f>
        <v>0.71654501956888572</v>
      </c>
    </row>
    <row r="40" spans="1:46" x14ac:dyDescent="0.2">
      <c r="A40" s="1">
        <f>'Data Backend'!A40</f>
        <v>44876</v>
      </c>
      <c r="B40" s="6">
        <f ca="1">'Data Backend'!AN40</f>
        <v>5.0480641563545481E-2</v>
      </c>
      <c r="C40" s="6">
        <f ca="1">'Data Backend'!AO40</f>
        <v>5.4437774000000161E-2</v>
      </c>
      <c r="D40" s="6">
        <f ca="1">'Data Backend'!AR40</f>
        <v>0.16412407853555799</v>
      </c>
      <c r="E40" s="6"/>
      <c r="F40" s="1">
        <f t="shared" si="0"/>
        <v>44876</v>
      </c>
      <c r="G40" s="11">
        <f ca="1">SUM('Data Backend'!S40:T40,-'Data Backend'!U40,'Data Backend'!V40)/'Data Backend'!X40</f>
        <v>0.64450467420375246</v>
      </c>
      <c r="H40" s="11">
        <f ca="1">'Data Backend'!AS40</f>
        <v>1.7600284876011252</v>
      </c>
      <c r="I40" s="8">
        <f>1</f>
        <v>1</v>
      </c>
      <c r="J40" s="6"/>
      <c r="K40" s="6">
        <f ca="1">'Data Backend'!AL40</f>
        <v>1.9430485762143901E-2</v>
      </c>
      <c r="L40" s="6">
        <f ca="1">'Data Backend'!Y40</f>
        <v>1.4283595879262423E-2</v>
      </c>
      <c r="M40" s="6">
        <f ca="1">'Data Backend'!AT40</f>
        <v>3.999474417116633E-2</v>
      </c>
      <c r="N40" s="6"/>
      <c r="O40" s="6"/>
      <c r="P40">
        <f ca="1">_xlfn.COVARIANCE.P($B$4:B40,$C$4:C40)/VAR($B$4:B40)</f>
        <v>0.84891529152075695</v>
      </c>
      <c r="R40" s="1">
        <f t="shared" si="5"/>
        <v>44876</v>
      </c>
      <c r="S40">
        <f ca="1">_xlfn.COVARIANCE.P($K$5:K40,$L$5:L40)/_xlfn.VAR.P($K$5:K40)</f>
        <v>0.24187062115932637</v>
      </c>
      <c r="T40">
        <f ca="1">_xlfn.COVARIANCE.P($K$5:K40,$M$5:M40)/_xlfn.VAR.P($K$5:K40)</f>
        <v>0.77029560434891786</v>
      </c>
      <c r="AA40" s="4">
        <f t="shared" si="20"/>
        <v>0.73096000000000039</v>
      </c>
      <c r="AB40" s="4">
        <f t="shared" ca="1" si="1"/>
        <v>8.082422613332519E-3</v>
      </c>
      <c r="AC40" s="4">
        <f t="shared" ca="1" si="2"/>
        <v>2.4081612081540516E-2</v>
      </c>
      <c r="AD40" s="4">
        <f t="shared" ca="1" si="3"/>
        <v>1.1063704623592779E-2</v>
      </c>
      <c r="AF40" s="1">
        <f t="shared" si="7"/>
        <v>44876</v>
      </c>
      <c r="AG40" s="4">
        <f ca="1">_xlfn.NORM.INV(0.05,AVERAGE(L$5:L40),STDEV(L$5:L40))</f>
        <v>-1.7250013930971881E-2</v>
      </c>
      <c r="AH40" s="4">
        <f ca="1">_xlfn.NORM.INV(0.05,AVERAGE(M$5:M40),STDEV(M$5:M40))</f>
        <v>-5.2533027910070702E-2</v>
      </c>
      <c r="AI40" s="4">
        <f ca="1">_xlfn.NORM.INV(0.05,AVERAGE(K$5:K40),STDEV(K$5:K40))</f>
        <v>-2.8228093630355052E-2</v>
      </c>
      <c r="AJ40" s="4">
        <f ca="1">CORREL($AG$6:AG40,$AI$6:AI40)</f>
        <v>-0.69640311408612421</v>
      </c>
      <c r="AK40" s="4">
        <f ca="1">CORREL($AH$6:AH40,$AI$6:AI40)</f>
        <v>-0.68743209075952183</v>
      </c>
      <c r="AM40" s="12">
        <f t="shared" si="9"/>
        <v>44876</v>
      </c>
      <c r="AN40" s="4">
        <f t="shared" ref="AN40:AO40" ca="1" si="42">_xlfn.NORM.INV(0.05,AVERAGE(L36:L40),STDEV(L36:L40))</f>
        <v>-2.2115631242387392E-2</v>
      </c>
      <c r="AO40" s="4">
        <f t="shared" ca="1" si="42"/>
        <v>-6.2001019938298763E-2</v>
      </c>
      <c r="AP40" s="4">
        <f t="shared" ca="1" si="11"/>
        <v>-7.8488647346689304E-3</v>
      </c>
      <c r="AR40" s="1">
        <f t="shared" si="4"/>
        <v>44876</v>
      </c>
      <c r="AS40">
        <f ca="1">CORREL(C$4:C40,$B$4:B40)</f>
        <v>0.75802832946128573</v>
      </c>
      <c r="AT40">
        <f ca="1">CORREL(D$4:D40,$B$4:B40)</f>
        <v>0.75802832946128529</v>
      </c>
    </row>
    <row r="41" spans="1:46" x14ac:dyDescent="0.2">
      <c r="A41" s="1">
        <f>'Data Backend'!A41</f>
        <v>44879</v>
      </c>
      <c r="B41" s="6">
        <f ca="1">'Data Backend'!AN41</f>
        <v>5.3322003292793241E-2</v>
      </c>
      <c r="C41" s="6">
        <f ca="1">'Data Backend'!AO41</f>
        <v>5.9035299999999902E-2</v>
      </c>
      <c r="D41" s="6">
        <f ca="1">'Data Backend'!AR41</f>
        <v>0.17798512873745009</v>
      </c>
      <c r="E41" s="6"/>
      <c r="F41" s="1">
        <f t="shared" si="0"/>
        <v>44879</v>
      </c>
      <c r="G41" s="11">
        <f ca="1">SUM('Data Backend'!S41:T41,-'Data Backend'!U41,'Data Backend'!V41)/'Data Backend'!X41</f>
        <v>0.65084931540997726</v>
      </c>
      <c r="H41" s="11">
        <f ca="1">'Data Backend'!AS41</f>
        <v>1.7640992828660786</v>
      </c>
      <c r="I41" s="8">
        <f>1</f>
        <v>1</v>
      </c>
      <c r="J41" s="6"/>
      <c r="K41" s="6">
        <f ca="1">'Data Backend'!AL41</f>
        <v>2.704820647640549E-3</v>
      </c>
      <c r="L41" s="6">
        <f ca="1">'Data Backend'!Y41</f>
        <v>4.3601681515630375E-3</v>
      </c>
      <c r="M41" s="6">
        <f ca="1">'Data Backend'!AT41</f>
        <v>1.1906849499521588E-2</v>
      </c>
      <c r="N41" s="6"/>
      <c r="O41" s="6"/>
      <c r="P41">
        <f ca="1">_xlfn.COVARIANCE.P($B$4:B41,$C$4:C41)/VAR($B$4:B41)</f>
        <v>0.8853024905593514</v>
      </c>
      <c r="R41" s="1">
        <f t="shared" si="5"/>
        <v>44879</v>
      </c>
      <c r="S41">
        <f ca="1">_xlfn.COVARIANCE.P($K$5:K41,$L$5:L41)/_xlfn.VAR.P($K$5:K41)</f>
        <v>0.24212462615465677</v>
      </c>
      <c r="T41">
        <f ca="1">_xlfn.COVARIANCE.P($K$5:K41,$M$5:M41)/_xlfn.VAR.P($K$5:K41)</f>
        <v>0.77091239299121805</v>
      </c>
      <c r="AA41" s="4">
        <f t="shared" si="20"/>
        <v>0.76096000000000041</v>
      </c>
      <c r="AB41" s="4">
        <f t="shared" ca="1" si="1"/>
        <v>9.0354802019166347E-3</v>
      </c>
      <c r="AC41" s="4">
        <f t="shared" ca="1" si="2"/>
        <v>2.6931413722674664E-2</v>
      </c>
      <c r="AD41" s="4">
        <f t="shared" ca="1" si="3"/>
        <v>1.2595408717127251E-2</v>
      </c>
      <c r="AF41" s="1">
        <f t="shared" si="7"/>
        <v>44879</v>
      </c>
      <c r="AG41" s="4">
        <f ca="1">_xlfn.NORM.INV(0.05,AVERAGE(L$5:L41),STDEV(L$5:L41))</f>
        <v>-1.6926668536390025E-2</v>
      </c>
      <c r="AH41" s="4">
        <f ca="1">_xlfn.NORM.INV(0.05,AVERAGE(M$5:M41),STDEV(M$5:M41))</f>
        <v>-5.1571829754005011E-2</v>
      </c>
      <c r="AI41" s="4">
        <f ca="1">_xlfn.NORM.INV(0.05,AVERAGE(K$5:K41),STDEV(K$5:K41))</f>
        <v>-2.778180828469622E-2</v>
      </c>
      <c r="AJ41" s="4">
        <f ca="1">CORREL($AG$6:AG41,$AI$6:AI41)</f>
        <v>-0.68781633909021089</v>
      </c>
      <c r="AK41" s="4">
        <f ca="1">CORREL($AH$6:AH41,$AI$6:AI41)</f>
        <v>-0.67834799623274522</v>
      </c>
      <c r="AM41" s="12">
        <f t="shared" si="9"/>
        <v>44879</v>
      </c>
      <c r="AN41" s="4">
        <f t="shared" ref="AN41:AO41" ca="1" si="43">_xlfn.NORM.INV(0.05,AVERAGE(L37:L41),STDEV(L37:L41))</f>
        <v>-2.0199735281025519E-2</v>
      </c>
      <c r="AO41" s="4">
        <f t="shared" ca="1" si="43"/>
        <v>-5.6642625602380273E-2</v>
      </c>
      <c r="AP41" s="4">
        <f t="shared" ca="1" si="11"/>
        <v>-7.4454945098024299E-3</v>
      </c>
      <c r="AR41" s="1">
        <f t="shared" si="4"/>
        <v>44879</v>
      </c>
      <c r="AS41">
        <f ca="1">CORREL(C$4:C41,$B$4:B41)</f>
        <v>0.79053109452257675</v>
      </c>
      <c r="AT41">
        <f ca="1">CORREL(D$4:D41,$B$4:B41)</f>
        <v>0.79053109452257642</v>
      </c>
    </row>
    <row r="42" spans="1:46" x14ac:dyDescent="0.2">
      <c r="A42" s="1">
        <f>'Data Backend'!A42</f>
        <v>44880</v>
      </c>
      <c r="B42" s="6">
        <f ca="1">'Data Backend'!AN42</f>
        <v>6.5245100642625786E-2</v>
      </c>
      <c r="C42" s="6">
        <f ca="1">'Data Backend'!AO42</f>
        <v>5.4879000000000122E-2</v>
      </c>
      <c r="D42" s="6">
        <f ca="1">'Data Backend'!AR42</f>
        <v>0.16545432783406788</v>
      </c>
      <c r="E42" s="6"/>
      <c r="F42" s="1">
        <f t="shared" si="0"/>
        <v>44880</v>
      </c>
      <c r="G42" s="11">
        <f ca="1">SUM('Data Backend'!S42:T42,-'Data Backend'!U42,'Data Backend'!V42)/'Data Backend'!X42</f>
        <v>0.65446605724448015</v>
      </c>
      <c r="H42" s="11">
        <f ca="1">'Data Backend'!AS42</f>
        <v>1.7859383282065633</v>
      </c>
      <c r="I42" s="8">
        <f>1</f>
        <v>1</v>
      </c>
      <c r="J42" s="6"/>
      <c r="K42" s="6">
        <f ca="1">'Data Backend'!AL42</f>
        <v>1.1319517975091786E-2</v>
      </c>
      <c r="L42" s="6">
        <f ca="1">'Data Backend'!Y42</f>
        <v>-3.9246095007408055E-3</v>
      </c>
      <c r="M42" s="6">
        <f ca="1">'Data Backend'!AT42</f>
        <v>-1.0637486499352256E-2</v>
      </c>
      <c r="N42" s="6"/>
      <c r="O42" s="6"/>
      <c r="P42">
        <f ca="1">_xlfn.COVARIANCE.P($B$4:B42,$C$4:C42)/VAR($B$4:B42)</f>
        <v>0.88486419507948322</v>
      </c>
      <c r="R42" s="1">
        <f t="shared" si="5"/>
        <v>44880</v>
      </c>
      <c r="S42">
        <f ca="1">_xlfn.COVARIANCE.P($K$5:K42,$L$5:L42)/_xlfn.VAR.P($K$5:K42)</f>
        <v>0.23562072892976693</v>
      </c>
      <c r="T42">
        <f ca="1">_xlfn.COVARIANCE.P($K$5:K42,$M$5:M42)/_xlfn.VAR.P($K$5:K42)</f>
        <v>0.75182441840478276</v>
      </c>
      <c r="AA42" s="4">
        <f t="shared" si="20"/>
        <v>0.79096000000000044</v>
      </c>
      <c r="AB42" s="4">
        <f t="shared" ca="1" si="1"/>
        <v>1.0056579019466974E-2</v>
      </c>
      <c r="AC42" s="4">
        <f t="shared" ca="1" si="2"/>
        <v>2.9984670022053333E-2</v>
      </c>
      <c r="AD42" s="4">
        <f t="shared" ca="1" si="3"/>
        <v>1.4236465099741661E-2</v>
      </c>
      <c r="AF42" s="1">
        <f t="shared" si="7"/>
        <v>44880</v>
      </c>
      <c r="AG42" s="4">
        <f ca="1">_xlfn.NORM.INV(0.05,AVERAGE(L$5:L42),STDEV(L$5:L42))</f>
        <v>-1.6879764275568393E-2</v>
      </c>
      <c r="AH42" s="4">
        <f ca="1">_xlfn.NORM.INV(0.05,AVERAGE(M$5:M42),STDEV(M$5:M42))</f>
        <v>-5.137024467995685E-2</v>
      </c>
      <c r="AI42" s="4">
        <f ca="1">_xlfn.NORM.INV(0.05,AVERAGE(K$5:K42),STDEV(K$5:K42))</f>
        <v>-2.7242696388217077E-2</v>
      </c>
      <c r="AJ42" s="4">
        <f ca="1">CORREL($AG$6:AG42,$AI$6:AI42)</f>
        <v>-0.67667682567629117</v>
      </c>
      <c r="AK42" s="4">
        <f ca="1">CORREL($AH$6:AH42,$AI$6:AI42)</f>
        <v>-0.66662100554772963</v>
      </c>
      <c r="AM42" s="12">
        <f t="shared" si="9"/>
        <v>44880</v>
      </c>
      <c r="AN42" s="4">
        <f t="shared" ref="AN42:AO42" ca="1" si="44">_xlfn.NORM.INV(0.05,AVERAGE(L38:L42),STDEV(L38:L42))</f>
        <v>-4.8282051157524939E-3</v>
      </c>
      <c r="AO42" s="4">
        <f t="shared" ca="1" si="44"/>
        <v>-1.3463040267986212E-2</v>
      </c>
      <c r="AP42" s="4">
        <f t="shared" ca="1" si="11"/>
        <v>-6.986090202745477E-3</v>
      </c>
      <c r="AR42" s="1">
        <f t="shared" si="4"/>
        <v>44880</v>
      </c>
      <c r="AS42">
        <f ca="1">CORREL(C$4:C42,$B$4:B42)</f>
        <v>0.8141263558801729</v>
      </c>
      <c r="AT42">
        <f ca="1">CORREL(D$4:D42,$B$4:B42)</f>
        <v>0.81412635588017301</v>
      </c>
    </row>
    <row r="43" spans="1:46" x14ac:dyDescent="0.2">
      <c r="A43" s="1">
        <f>'Data Backend'!A43</f>
        <v>44881</v>
      </c>
      <c r="B43" s="6">
        <f ca="1">'Data Backend'!AN43</f>
        <v>5.3640660682988894E-2</v>
      </c>
      <c r="C43" s="6">
        <f ca="1">'Data Backend'!AO43</f>
        <v>6.4302279000000073E-2</v>
      </c>
      <c r="D43" s="6">
        <f ca="1">'Data Backend'!AR43</f>
        <v>0.19386450828447432</v>
      </c>
      <c r="E43" s="6"/>
      <c r="F43" s="1">
        <f t="shared" si="0"/>
        <v>44881</v>
      </c>
      <c r="G43" s="11">
        <f ca="1">SUM('Data Backend'!S43:T43,-'Data Backend'!U43,'Data Backend'!V43)/'Data Backend'!X43</f>
        <v>0.64353388366652176</v>
      </c>
      <c r="H43" s="11">
        <f ca="1">'Data Backend'!AS43</f>
        <v>1.7296304072139341</v>
      </c>
      <c r="I43" s="8">
        <f>1</f>
        <v>1</v>
      </c>
      <c r="J43" s="6"/>
      <c r="K43" s="6">
        <f ca="1">'Data Backend'!AL43</f>
        <v>-1.0893680668079386E-2</v>
      </c>
      <c r="L43" s="6">
        <f ca="1">'Data Backend'!Y43</f>
        <v>8.9330425574876138E-3</v>
      </c>
      <c r="M43" s="6">
        <f ca="1">'Data Backend'!AT43</f>
        <v>2.4376914454644849E-2</v>
      </c>
      <c r="N43" s="6"/>
      <c r="O43" s="6"/>
      <c r="P43">
        <f ca="1">_xlfn.COVARIANCE.P($B$4:B43,$C$4:C43)/VAR($B$4:B43)</f>
        <v>0.91509497511117965</v>
      </c>
      <c r="R43" s="1">
        <f t="shared" si="5"/>
        <v>44881</v>
      </c>
      <c r="S43">
        <f ca="1">_xlfn.COVARIANCE.P($K$5:K43,$L$5:L43)/_xlfn.VAR.P($K$5:K43)</f>
        <v>0.22455494993049169</v>
      </c>
      <c r="T43">
        <f ca="1">_xlfn.COVARIANCE.P($K$5:K43,$M$5:M43)/_xlfn.VAR.P($K$5:K43)</f>
        <v>0.72080922683553228</v>
      </c>
      <c r="AA43" s="4">
        <f t="shared" si="20"/>
        <v>0.82096000000000047</v>
      </c>
      <c r="AB43" s="4">
        <f t="shared" ca="1" si="1"/>
        <v>1.1168332057497388E-2</v>
      </c>
      <c r="AC43" s="4">
        <f t="shared" ca="1" si="2"/>
        <v>3.3308997607568717E-2</v>
      </c>
      <c r="AD43" s="4">
        <f t="shared" ca="1" si="3"/>
        <v>1.6023216183566932E-2</v>
      </c>
      <c r="AF43" s="1">
        <f t="shared" si="7"/>
        <v>44881</v>
      </c>
      <c r="AG43" s="4">
        <f ca="1">_xlfn.NORM.INV(0.05,AVERAGE(L$5:L43),STDEV(L$5:L43))</f>
        <v>-1.6551777667600923E-2</v>
      </c>
      <c r="AH43" s="4">
        <f ca="1">_xlfn.NORM.INV(0.05,AVERAGE(M$5:M43),STDEV(M$5:M43))</f>
        <v>-5.0366621669428673E-2</v>
      </c>
      <c r="AI43" s="4">
        <f ca="1">_xlfn.NORM.INV(0.05,AVERAGE(K$5:K43),STDEV(K$5:K43))</f>
        <v>-2.7378402964201635E-2</v>
      </c>
      <c r="AJ43" s="4">
        <f ca="1">CORREL($AG$6:AG43,$AI$6:AI43)</f>
        <v>-0.6664882263758124</v>
      </c>
      <c r="AK43" s="4">
        <f ca="1">CORREL($AH$6:AH43,$AI$6:AI43)</f>
        <v>-0.65590049136906292</v>
      </c>
      <c r="AM43" s="12">
        <f t="shared" si="9"/>
        <v>44881</v>
      </c>
      <c r="AN43" s="4">
        <f t="shared" ref="AN43:AO43" ca="1" si="45">_xlfn.NORM.INV(0.05,AVERAGE(L39:L43),STDEV(L39:L43))</f>
        <v>-4.7066266588535813E-3</v>
      </c>
      <c r="AO43" s="4">
        <f t="shared" ca="1" si="45"/>
        <v>-1.299964567223999E-2</v>
      </c>
      <c r="AP43" s="4">
        <f t="shared" ca="1" si="11"/>
        <v>-1.3010104818079283E-2</v>
      </c>
      <c r="AR43" s="1">
        <f t="shared" si="4"/>
        <v>44881</v>
      </c>
      <c r="AS43">
        <f ca="1">CORREL(C$4:C43,$B$4:B43)</f>
        <v>0.83273632292092992</v>
      </c>
      <c r="AT43">
        <f ca="1">CORREL(D$4:D43,$B$4:B43)</f>
        <v>0.83273632292092958</v>
      </c>
    </row>
    <row r="44" spans="1:46" x14ac:dyDescent="0.2">
      <c r="A44" s="1">
        <f>'Data Backend'!A44</f>
        <v>44882</v>
      </c>
      <c r="B44" s="6">
        <f ca="1">'Data Backend'!AN44</f>
        <v>3.6858038132667748E-2</v>
      </c>
      <c r="C44" s="6">
        <f ca="1">'Data Backend'!AO44</f>
        <v>5.2226000000000106E-2</v>
      </c>
      <c r="D44" s="6">
        <f ca="1">'Data Backend'!AR44</f>
        <v>0.15745581598538649</v>
      </c>
      <c r="E44" s="6"/>
      <c r="F44" s="1">
        <f t="shared" si="0"/>
        <v>44882</v>
      </c>
      <c r="G44" s="11">
        <f ca="1">SUM('Data Backend'!S44:T44,-'Data Backend'!U44,'Data Backend'!V44)/'Data Backend'!X44</f>
        <v>0.62580842898768896</v>
      </c>
      <c r="H44" s="11">
        <f ca="1">'Data Backend'!AS44</f>
        <v>1.7152125991143299</v>
      </c>
      <c r="I44" s="8">
        <f>1</f>
        <v>1</v>
      </c>
      <c r="J44" s="6"/>
      <c r="K44" s="6">
        <f ca="1">'Data Backend'!AL44</f>
        <v>-1.5928222188618335E-2</v>
      </c>
      <c r="L44" s="6">
        <f ca="1">'Data Backend'!Y44</f>
        <v>-1.1346662727572676E-2</v>
      </c>
      <c r="M44" s="6">
        <f ca="1">'Data Backend'!AT44</f>
        <v>-3.0496502782719981E-2</v>
      </c>
      <c r="N44" s="6"/>
      <c r="O44" s="6"/>
      <c r="P44">
        <f ca="1">_xlfn.COVARIANCE.P($B$4:B44,$C$4:C44)/VAR($B$4:B44)</f>
        <v>0.93683485155179358</v>
      </c>
      <c r="R44" s="1">
        <f t="shared" si="5"/>
        <v>44882</v>
      </c>
      <c r="S44">
        <f ca="1">_xlfn.COVARIANCE.P($K$5:K44,$L$5:L44)/_xlfn.VAR.P($K$5:K44)</f>
        <v>0.23742549779372435</v>
      </c>
      <c r="T44">
        <f ca="1">_xlfn.COVARIANCE.P($K$5:K44,$M$5:M44)/_xlfn.VAR.P($K$5:K44)</f>
        <v>0.75344846380389907</v>
      </c>
      <c r="AA44" s="4">
        <f t="shared" si="20"/>
        <v>0.85096000000000049</v>
      </c>
      <c r="AB44" s="4">
        <f t="shared" ca="1" si="1"/>
        <v>1.2404786542907234E-2</v>
      </c>
      <c r="AC44" s="4">
        <f t="shared" ca="1" si="2"/>
        <v>3.7006203383920043E-2</v>
      </c>
      <c r="AD44" s="4">
        <f t="shared" ca="1" si="3"/>
        <v>1.8010380883220507E-2</v>
      </c>
      <c r="AF44" s="1">
        <f t="shared" si="7"/>
        <v>44882</v>
      </c>
      <c r="AG44" s="4">
        <f ca="1">_xlfn.NORM.INV(0.05,AVERAGE(L$5:L44),STDEV(L$5:L44))</f>
        <v>-1.695741284571024E-2</v>
      </c>
      <c r="AH44" s="4">
        <f ca="1">_xlfn.NORM.INV(0.05,AVERAGE(M$5:M44),STDEV(M$5:M44))</f>
        <v>-5.1318916842691013E-2</v>
      </c>
      <c r="AI44" s="4">
        <f ca="1">_xlfn.NORM.INV(0.05,AVERAGE(K$5:K44),STDEV(K$5:K44))</f>
        <v>-2.7799145310707131E-2</v>
      </c>
      <c r="AJ44" s="4">
        <f ca="1">CORREL($AG$6:AG44,$AI$6:AI44)</f>
        <v>-0.65989798560552504</v>
      </c>
      <c r="AK44" s="4">
        <f ca="1">CORREL($AH$6:AH44,$AI$6:AI44)</f>
        <v>-0.64878732365850389</v>
      </c>
      <c r="AM44" s="12">
        <f t="shared" si="9"/>
        <v>44882</v>
      </c>
      <c r="AN44" s="4">
        <f t="shared" ref="AN44:AO44" ca="1" si="46">_xlfn.NORM.INV(0.05,AVERAGE(L40:L44),STDEV(L40:L44))</f>
        <v>-1.4327191135464275E-2</v>
      </c>
      <c r="AO44" s="4">
        <f t="shared" ca="1" si="46"/>
        <v>-3.8995793334776874E-2</v>
      </c>
      <c r="AP44" s="4">
        <f t="shared" ca="1" si="11"/>
        <v>-2.3022982483765945E-2</v>
      </c>
      <c r="AR44" s="1">
        <f t="shared" si="4"/>
        <v>44882</v>
      </c>
      <c r="AS44">
        <f ca="1">CORREL(C$4:C44,$B$4:B44)</f>
        <v>0.84054394002888477</v>
      </c>
      <c r="AT44">
        <f ca="1">CORREL(D$4:D44,$B$4:B44)</f>
        <v>0.84054394002888477</v>
      </c>
    </row>
    <row r="45" spans="1:46" x14ac:dyDescent="0.2">
      <c r="A45" s="1">
        <f>'Data Backend'!A45</f>
        <v>44883</v>
      </c>
      <c r="B45" s="6">
        <f ca="1">'Data Backend'!AN45</f>
        <v>5.6189919804556787E-2</v>
      </c>
      <c r="C45" s="6">
        <f ca="1">'Data Backend'!AO45</f>
        <v>5.3860500000000089E-2</v>
      </c>
      <c r="D45" s="6">
        <f ca="1">'Data Backend'!AR45</f>
        <v>0.16238365903727825</v>
      </c>
      <c r="E45" s="6"/>
      <c r="F45" s="1">
        <f t="shared" si="0"/>
        <v>44883</v>
      </c>
      <c r="G45" s="11">
        <f ca="1">SUM('Data Backend'!S45:T45,-'Data Backend'!U45,'Data Backend'!V45)/'Data Backend'!X45</f>
        <v>0.64138052427242498</v>
      </c>
      <c r="H45" s="11">
        <f ca="1">'Data Backend'!AS45</f>
        <v>1.7531591462731411</v>
      </c>
      <c r="I45" s="8">
        <f>1</f>
        <v>1</v>
      </c>
      <c r="J45" s="6"/>
      <c r="K45" s="6">
        <f ca="1">'Data Backend'!AL45</f>
        <v>1.8644675510935738E-2</v>
      </c>
      <c r="L45" s="6">
        <f ca="1">'Data Backend'!Y45</f>
        <v>1.553373514815215E-3</v>
      </c>
      <c r="M45" s="6">
        <f ca="1">'Data Backend'!AT45</f>
        <v>4.2574783277551376E-3</v>
      </c>
      <c r="N45" s="6"/>
      <c r="O45" s="6"/>
      <c r="P45">
        <f ca="1">_xlfn.COVARIANCE.P($B$4:B45,$C$4:C45)/VAR($B$4:B45)</f>
        <v>0.94090180658795552</v>
      </c>
      <c r="R45" s="1">
        <f t="shared" si="5"/>
        <v>44883</v>
      </c>
      <c r="S45">
        <f ca="1">_xlfn.COVARIANCE.P($K$5:K45,$L$5:L45)/_xlfn.VAR.P($K$5:K45)</f>
        <v>0.2319048402737395</v>
      </c>
      <c r="T45">
        <f ca="1">_xlfn.COVARIANCE.P($K$5:K45,$M$5:M45)/_xlfn.VAR.P($K$5:K45)</f>
        <v>0.7349946789772791</v>
      </c>
      <c r="AA45" s="4">
        <f t="shared" si="20"/>
        <v>0.88096000000000052</v>
      </c>
      <c r="AB45" s="4">
        <f t="shared" ca="1" si="1"/>
        <v>1.3821424448491097E-2</v>
      </c>
      <c r="AC45" s="4">
        <f t="shared" ca="1" si="2"/>
        <v>4.1242187732172697E-2</v>
      </c>
      <c r="AD45" s="4">
        <f t="shared" ca="1" si="3"/>
        <v>2.0287126910984169E-2</v>
      </c>
      <c r="AF45" s="1">
        <f t="shared" si="7"/>
        <v>44883</v>
      </c>
      <c r="AG45" s="4">
        <f ca="1">_xlfn.NORM.INV(0.05,AVERAGE(L$5:L45),STDEV(L$5:L45))</f>
        <v>-1.6722063529632757E-2</v>
      </c>
      <c r="AH45" s="4">
        <f ca="1">_xlfn.NORM.INV(0.05,AVERAGE(M$5:M45),STDEV(M$5:M45))</f>
        <v>-5.0619515463140391E-2</v>
      </c>
      <c r="AI45" s="4">
        <f ca="1">_xlfn.NORM.INV(0.05,AVERAGE(K$5:K45),STDEV(K$5:K45))</f>
        <v>-2.7363288959873441E-2</v>
      </c>
      <c r="AJ45" s="4">
        <f ca="1">CORREL($AG$6:AG45,$AI$6:AI45)</f>
        <v>-0.65113490618187164</v>
      </c>
      <c r="AK45" s="4">
        <f ca="1">CORREL($AH$6:AH45,$AI$6:AI45)</f>
        <v>-0.639444112372895</v>
      </c>
      <c r="AM45" s="12">
        <f t="shared" si="9"/>
        <v>44883</v>
      </c>
      <c r="AN45" s="4">
        <f t="shared" ref="AN45:AO45" ca="1" si="47">_xlfn.NORM.INV(0.05,AVERAGE(L41:L45),STDEV(L41:L45))</f>
        <v>-1.2966791472144183E-2</v>
      </c>
      <c r="AO45" s="4">
        <f t="shared" ca="1" si="47"/>
        <v>-3.4984554799979146E-2</v>
      </c>
      <c r="AP45" s="4">
        <f t="shared" ca="1" si="11"/>
        <v>-2.2788680605152118E-2</v>
      </c>
      <c r="AR45" s="1">
        <f t="shared" si="4"/>
        <v>44883</v>
      </c>
      <c r="AS45">
        <f ca="1">CORREL(C$4:C45,$B$4:B45)</f>
        <v>0.85169088525731795</v>
      </c>
      <c r="AT45">
        <f ca="1">CORREL(D$4:D45,$B$4:B45)</f>
        <v>0.85169088525731806</v>
      </c>
    </row>
    <row r="46" spans="1:46" x14ac:dyDescent="0.2">
      <c r="A46" s="1">
        <f>'Data Backend'!A46</f>
        <v>44886</v>
      </c>
      <c r="B46" s="6">
        <f ca="1">'Data Backend'!AN46</f>
        <v>4.7957937224494041E-2</v>
      </c>
      <c r="C46" s="6">
        <f ca="1">'Data Backend'!AO46</f>
        <v>3.8493196999999979E-2</v>
      </c>
      <c r="D46" s="6">
        <f ca="1">'Data Backend'!AR46</f>
        <v>0.11605288062499941</v>
      </c>
      <c r="E46" s="6"/>
      <c r="F46" s="1">
        <f t="shared" si="0"/>
        <v>44886</v>
      </c>
      <c r="G46" s="11">
        <f ca="1">SUM('Data Backend'!S46:T46,-'Data Backend'!U46,'Data Backend'!V46)/'Data Backend'!X46</f>
        <v>0.63572404605747268</v>
      </c>
      <c r="H46" s="11">
        <f ca="1">'Data Backend'!AS46</f>
        <v>1.7834439480650675</v>
      </c>
      <c r="I46" s="8">
        <f>1</f>
        <v>1</v>
      </c>
      <c r="J46" s="6"/>
      <c r="K46" s="6">
        <f ca="1">'Data Backend'!AL46</f>
        <v>-7.7940363051239858E-3</v>
      </c>
      <c r="L46" s="6">
        <f ca="1">'Data Backend'!Y46</f>
        <v>-1.4581913830151283E-2</v>
      </c>
      <c r="M46" s="6">
        <f ca="1">'Data Backend'!AT46</f>
        <v>-3.985842200384293E-2</v>
      </c>
      <c r="N46" s="6"/>
      <c r="O46" s="6"/>
      <c r="P46">
        <f ca="1">_xlfn.COVARIANCE.P($B$4:B46,$C$4:C46)/VAR($B$4:B46)</f>
        <v>0.93604348861389997</v>
      </c>
      <c r="R46" s="1">
        <f t="shared" si="5"/>
        <v>44886</v>
      </c>
      <c r="S46">
        <f ca="1">_xlfn.COVARIANCE.P($K$5:K46,$L$5:L46)/_xlfn.VAR.P($K$5:K46)</f>
        <v>0.24197278399861893</v>
      </c>
      <c r="T46">
        <f ca="1">_xlfn.COVARIANCE.P($K$5:K46,$M$5:M46)/_xlfn.VAR.P($K$5:K46)</f>
        <v>0.76224623600689922</v>
      </c>
      <c r="AA46" s="4">
        <f t="shared" si="20"/>
        <v>0.91096000000000055</v>
      </c>
      <c r="AB46" s="4">
        <f t="shared" ca="1" si="1"/>
        <v>1.5519386250489708E-2</v>
      </c>
      <c r="AC46" s="4">
        <f t="shared" ca="1" si="2"/>
        <v>4.631937759759043E-2</v>
      </c>
      <c r="AD46" s="4">
        <f t="shared" ca="1" si="3"/>
        <v>2.3016001927498343E-2</v>
      </c>
      <c r="AF46" s="1">
        <f t="shared" si="7"/>
        <v>44886</v>
      </c>
      <c r="AG46" s="4">
        <f ca="1">_xlfn.NORM.INV(0.05,AVERAGE(L$5:L46),STDEV(L$5:L46))</f>
        <v>-1.7331465601658685E-2</v>
      </c>
      <c r="AH46" s="4">
        <f ca="1">_xlfn.NORM.INV(0.05,AVERAGE(M$5:M46),STDEV(M$5:M46))</f>
        <v>-5.2139876359949842E-2</v>
      </c>
      <c r="AI46" s="4">
        <f ca="1">_xlfn.NORM.INV(0.05,AVERAGE(K$5:K46),STDEV(K$5:K46))</f>
        <v>-2.7327336730527944E-2</v>
      </c>
      <c r="AJ46" s="4">
        <f ca="1">CORREL($AG$6:AG46,$AI$6:AI46)</f>
        <v>-0.64371810711727029</v>
      </c>
      <c r="AK46" s="4">
        <f ca="1">CORREL($AH$6:AH46,$AI$6:AI46)</f>
        <v>-0.63135037838302133</v>
      </c>
      <c r="AM46" s="12">
        <f t="shared" si="9"/>
        <v>44886</v>
      </c>
      <c r="AN46" s="4">
        <f t="shared" ref="AN46:AO46" ca="1" si="48">_xlfn.NORM.INV(0.05,AVERAGE(L42:L46),STDEV(L42:L46))</f>
        <v>-1.9563813293663041E-2</v>
      </c>
      <c r="AO46" s="4">
        <f t="shared" ca="1" si="48"/>
        <v>-5.3174283727953478E-2</v>
      </c>
      <c r="AP46" s="4">
        <f t="shared" ca="1" si="11"/>
        <v>-2.5665513473025509E-2</v>
      </c>
      <c r="AR46" s="1">
        <f t="shared" si="4"/>
        <v>44886</v>
      </c>
      <c r="AS46">
        <f ca="1">CORREL(C$4:C46,$B$4:B46)</f>
        <v>0.85667564506293437</v>
      </c>
      <c r="AT46">
        <f ca="1">CORREL(D$4:D46,$B$4:B46)</f>
        <v>0.85667564506293425</v>
      </c>
    </row>
    <row r="47" spans="1:46" x14ac:dyDescent="0.2">
      <c r="A47" s="1">
        <f>'Data Backend'!A47</f>
        <v>44887</v>
      </c>
      <c r="B47" s="6">
        <f ca="1">'Data Backend'!AN47</f>
        <v>5.3242338945244105E-2</v>
      </c>
      <c r="C47" s="6">
        <f ca="1">'Data Backend'!AO47</f>
        <v>3.9964756000000046E-2</v>
      </c>
      <c r="D47" s="6">
        <f ca="1">'Data Backend'!AR47</f>
        <v>0.12048947395237741</v>
      </c>
      <c r="E47" s="6"/>
      <c r="F47" s="1">
        <f t="shared" si="0"/>
        <v>44887</v>
      </c>
      <c r="G47" s="11">
        <f ca="1">SUM('Data Backend'!S47:T47,-'Data Backend'!U47,'Data Backend'!V47)/'Data Backend'!X47</f>
        <v>0.63222320968730983</v>
      </c>
      <c r="H47" s="11">
        <f ca="1">'Data Backend'!AS47</f>
        <v>1.7691034042390512</v>
      </c>
      <c r="I47" s="8">
        <f>1</f>
        <v>1</v>
      </c>
      <c r="J47" s="6"/>
      <c r="K47" s="6">
        <f ca="1">'Data Backend'!AL47</f>
        <v>5.0425704439489571E-3</v>
      </c>
      <c r="L47" s="6">
        <f ca="1">'Data Backend'!Y47</f>
        <v>1.4170136157378721E-3</v>
      </c>
      <c r="M47" s="6">
        <f ca="1">'Data Backend'!AT47</f>
        <v>3.9752536859127829E-3</v>
      </c>
      <c r="N47" s="6"/>
      <c r="O47" s="6"/>
      <c r="P47">
        <f ca="1">_xlfn.COVARIANCE.P($B$4:B47,$C$4:C47)/VAR($B$4:B47)</f>
        <v>0.92760256696876009</v>
      </c>
      <c r="R47" s="1">
        <f t="shared" si="5"/>
        <v>44887</v>
      </c>
      <c r="S47">
        <f ca="1">_xlfn.COVARIANCE.P($K$5:K47,$L$5:L47)/_xlfn.VAR.P($K$5:K47)</f>
        <v>0.24183630254782301</v>
      </c>
      <c r="T47">
        <f ca="1">_xlfn.COVARIANCE.P($K$5:K47,$M$5:M47)/_xlfn.VAR.P($K$5:K47)</f>
        <v>0.76162404906830916</v>
      </c>
      <c r="AA47" s="4">
        <f t="shared" si="20"/>
        <v>0.94096000000000057</v>
      </c>
      <c r="AB47" s="4">
        <f t="shared" ca="1" si="1"/>
        <v>1.7718954140242552E-2</v>
      </c>
      <c r="AC47" s="4">
        <f t="shared" ca="1" si="2"/>
        <v>5.2896453586582876E-2</v>
      </c>
      <c r="AD47" s="4">
        <f t="shared" ca="1" si="3"/>
        <v>2.655103189955554E-2</v>
      </c>
      <c r="AF47" s="1">
        <f t="shared" si="7"/>
        <v>44887</v>
      </c>
      <c r="AG47" s="4">
        <f ca="1">_xlfn.NORM.INV(0.05,AVERAGE(L$5:L47),STDEV(L$5:L47))</f>
        <v>-1.7102138870956001E-2</v>
      </c>
      <c r="AH47" s="4">
        <f ca="1">_xlfn.NORM.INV(0.05,AVERAGE(M$5:M47),STDEV(M$5:M47))</f>
        <v>-5.1459239031511388E-2</v>
      </c>
      <c r="AI47" s="4">
        <f ca="1">_xlfn.NORM.INV(0.05,AVERAGE(K$5:K47),STDEV(K$5:K47))</f>
        <v>-2.6912930875745547E-2</v>
      </c>
      <c r="AJ47" s="4">
        <f ca="1">CORREL($AG$6:AG47,$AI$6:AI47)</f>
        <v>-0.63427261461653517</v>
      </c>
      <c r="AK47" s="4">
        <f ca="1">CORREL($AH$6:AH47,$AI$6:AI47)</f>
        <v>-0.62117046077936733</v>
      </c>
      <c r="AM47" s="12">
        <f t="shared" si="9"/>
        <v>44887</v>
      </c>
      <c r="AN47" s="4">
        <f t="shared" ref="AN47:AO47" ca="1" si="49">_xlfn.NORM.INV(0.05,AVERAGE(L43:L47),STDEV(L43:L47))</f>
        <v>-1.896855501960365E-2</v>
      </c>
      <c r="AO47" s="4">
        <f t="shared" ca="1" si="49"/>
        <v>-5.1546599639067152E-2</v>
      </c>
      <c r="AP47" s="4">
        <f t="shared" ca="1" si="11"/>
        <v>-2.5188587564342991E-2</v>
      </c>
      <c r="AR47" s="1">
        <f t="shared" si="4"/>
        <v>44887</v>
      </c>
      <c r="AS47">
        <f ca="1">CORREL(C$4:C47,$B$4:B47)</f>
        <v>0.86103452905676903</v>
      </c>
      <c r="AT47">
        <f ca="1">CORREL(D$4:D47,$B$4:B47)</f>
        <v>0.86103452905676914</v>
      </c>
    </row>
    <row r="48" spans="1:46" x14ac:dyDescent="0.2">
      <c r="A48" s="1">
        <f>'Data Backend'!A48</f>
        <v>44888</v>
      </c>
      <c r="B48" s="6">
        <f ca="1">'Data Backend'!AN48</f>
        <v>6.0996335440012928E-2</v>
      </c>
      <c r="C48" s="6">
        <f ca="1">'Data Backend'!AO48</f>
        <v>4.8030400000000029E-2</v>
      </c>
      <c r="D48" s="6">
        <f ca="1">'Data Backend'!AR48</f>
        <v>0.14480652977644271</v>
      </c>
      <c r="E48" s="6"/>
      <c r="F48" s="1">
        <f t="shared" si="0"/>
        <v>44888</v>
      </c>
      <c r="G48" s="11">
        <f ca="1">SUM('Data Backend'!S48:T48,-'Data Backend'!U48,'Data Backend'!V48)/'Data Backend'!X48</f>
        <v>0.63678639474580112</v>
      </c>
      <c r="H48" s="11">
        <f ca="1">'Data Backend'!AS48</f>
        <v>1.7575492386305487</v>
      </c>
      <c r="I48" s="8">
        <f>1</f>
        <v>1</v>
      </c>
      <c r="J48" s="6"/>
      <c r="K48" s="6">
        <f ca="1">'Data Backend'!AL48</f>
        <v>7.3620250611401428E-3</v>
      </c>
      <c r="L48" s="6">
        <f ca="1">'Data Backend'!Y48</f>
        <v>7.7556897514707845E-3</v>
      </c>
      <c r="M48" s="6">
        <f ca="1">'Data Backend'!AT48</f>
        <v>2.1702172478506254E-2</v>
      </c>
      <c r="N48" s="6"/>
      <c r="O48" s="6"/>
      <c r="P48">
        <f ca="1">_xlfn.COVARIANCE.P($B$4:B48,$C$4:C48)/VAR($B$4:B48)</f>
        <v>0.92031188269526842</v>
      </c>
      <c r="R48" s="1">
        <f t="shared" si="5"/>
        <v>44888</v>
      </c>
      <c r="S48">
        <f ca="1">_xlfn.COVARIANCE.P($K$5:K48,$L$5:L48)/_xlfn.VAR.P($K$5:K48)</f>
        <v>0.24435485887552519</v>
      </c>
      <c r="T48">
        <f ca="1">_xlfn.COVARIANCE.P($K$5:K48,$M$5:M48)/_xlfn.VAR.P($K$5:K48)</f>
        <v>0.76820175294886184</v>
      </c>
      <c r="AA48" s="6">
        <f>1-AA17</f>
        <v>0.95904</v>
      </c>
      <c r="AB48" s="4">
        <f t="shared" ca="1" si="1"/>
        <v>1.9517420046627123E-2</v>
      </c>
      <c r="AC48" s="4">
        <f t="shared" ca="1" si="2"/>
        <v>5.8274167538950414E-2</v>
      </c>
      <c r="AD48" s="4">
        <f t="shared" ca="1" si="3"/>
        <v>2.9441431833292911E-2</v>
      </c>
      <c r="AF48" s="1">
        <f t="shared" si="7"/>
        <v>44888</v>
      </c>
      <c r="AG48" s="4">
        <f ca="1">_xlfn.NORM.INV(0.05,AVERAGE(L$5:L48),STDEV(L$5:L48))</f>
        <v>-1.6815608024021222E-2</v>
      </c>
      <c r="AH48" s="4">
        <f ca="1">_xlfn.NORM.INV(0.05,AVERAGE(M$5:M48),STDEV(M$5:M48))</f>
        <v>-5.0593888766880646E-2</v>
      </c>
      <c r="AI48" s="4">
        <f ca="1">_xlfn.NORM.INV(0.05,AVERAGE(K$5:K48),STDEV(K$5:K48))</f>
        <v>-2.6485477589717598E-2</v>
      </c>
      <c r="AJ48" s="4">
        <f ca="1">CORREL($AG$6:AG48,$AI$6:AI48)</f>
        <v>-0.62252326722938323</v>
      </c>
      <c r="AK48" s="4">
        <f ca="1">CORREL($AH$6:AH48,$AI$6:AI48)</f>
        <v>-0.6086309611227112</v>
      </c>
      <c r="AM48" s="12">
        <f t="shared" si="9"/>
        <v>44888</v>
      </c>
      <c r="AN48" s="4">
        <f t="shared" ref="AN48:AO48" ca="1" si="50">_xlfn.NORM.INV(0.05,AVERAGE(L44:L48),STDEV(L44:L48))</f>
        <v>-1.8639042154323271E-2</v>
      </c>
      <c r="AO48" s="4">
        <f t="shared" ca="1" si="50"/>
        <v>-5.0793919452793546E-2</v>
      </c>
      <c r="AP48" s="4">
        <f t="shared" ca="1" si="11"/>
        <v>-2.0770090817688672E-2</v>
      </c>
      <c r="AR48" s="1">
        <f t="shared" si="4"/>
        <v>44888</v>
      </c>
      <c r="AS48">
        <f ca="1">CORREL(C$4:C48,$B$4:B48)</f>
        <v>0.86685045502275826</v>
      </c>
      <c r="AT48">
        <f ca="1">CORREL(D$4:D48,$B$4:B48)</f>
        <v>0.86685045502275804</v>
      </c>
    </row>
    <row r="49" spans="1:46" x14ac:dyDescent="0.2">
      <c r="A49" s="1">
        <f>'Data Backend'!A49</f>
        <v>44890</v>
      </c>
      <c r="B49" s="6">
        <f ca="1">'Data Backend'!AN49</f>
        <v>6.705082585373634E-2</v>
      </c>
      <c r="C49" s="6">
        <f ca="1">'Data Backend'!AO49</f>
        <v>5.1659769000000022E-2</v>
      </c>
      <c r="D49" s="6">
        <f ca="1">'Data Backend'!AR49</f>
        <v>0.15574868995350144</v>
      </c>
      <c r="E49" s="6"/>
      <c r="F49" s="1">
        <f t="shared" si="0"/>
        <v>44890</v>
      </c>
      <c r="G49" s="11">
        <f ca="1">SUM('Data Backend'!S49:T49,-'Data Backend'!U49,'Data Backend'!V49)/'Data Backend'!X49</f>
        <v>0.62923322590273956</v>
      </c>
      <c r="H49" s="11">
        <f ca="1">'Data Backend'!AS49</f>
        <v>1.7262172017032453</v>
      </c>
      <c r="I49" s="8">
        <f>1</f>
        <v>1</v>
      </c>
      <c r="J49" s="6"/>
      <c r="K49" s="6">
        <f ca="1">'Data Backend'!AL49</f>
        <v>5.7064197221874391E-3</v>
      </c>
      <c r="L49" s="6">
        <f ca="1">'Data Backend'!Y49</f>
        <v>3.4630379042439596E-3</v>
      </c>
      <c r="M49" s="6">
        <f ca="1">'Data Backend'!AT49</f>
        <v>9.5580867967230976E-3</v>
      </c>
      <c r="N49" s="6"/>
      <c r="O49" s="6"/>
      <c r="P49">
        <f ca="1">_xlfn.COVARIANCE.P($B$4:B49,$C$4:C49)/VAR($B$4:B49)</f>
        <v>0.91140175194192286</v>
      </c>
      <c r="R49" s="1">
        <f t="shared" si="5"/>
        <v>44890</v>
      </c>
      <c r="S49">
        <f ca="1">_xlfn.COVARIANCE.P($K$5:K49,$L$5:L49)/_xlfn.VAR.P($K$5:K49)</f>
        <v>0.24478775994123231</v>
      </c>
      <c r="T49">
        <f ca="1">_xlfn.COVARIANCE.P($K$5:K49,$M$5:M49)/_xlfn.VAR.P($K$5:K49)</f>
        <v>0.76909455542003635</v>
      </c>
      <c r="AA49" s="6">
        <f>1-AA16</f>
        <v>0.97951999999999995</v>
      </c>
      <c r="AB49" s="4">
        <f t="shared" ca="1" si="1"/>
        <v>2.2613209490502127E-2</v>
      </c>
      <c r="AC49" s="4">
        <f t="shared" ca="1" si="2"/>
        <v>6.7531095917084935E-2</v>
      </c>
      <c r="AD49" s="4">
        <f t="shared" ca="1" si="3"/>
        <v>3.4416822009818049E-2</v>
      </c>
      <c r="AF49" s="1">
        <f t="shared" si="7"/>
        <v>44890</v>
      </c>
      <c r="AG49" s="4">
        <f ca="1">_xlfn.NORM.INV(0.05,AVERAGE(L$5:L49),STDEV(L$5:L49))</f>
        <v>-1.6567873317747853E-2</v>
      </c>
      <c r="AH49" s="4">
        <f ca="1">_xlfn.NORM.INV(0.05,AVERAGE(M$5:M49),STDEV(M$5:M49))</f>
        <v>-4.9862105065935886E-2</v>
      </c>
      <c r="AI49" s="4">
        <f ca="1">_xlfn.NORM.INV(0.05,AVERAGE(K$5:K49),STDEV(K$5:K49))</f>
        <v>-2.6091363956194713E-2</v>
      </c>
      <c r="AJ49" s="4">
        <f ca="1">CORREL($AG$6:AG49,$AI$6:AI49)</f>
        <v>-0.60867915231383296</v>
      </c>
      <c r="AK49" s="4">
        <f ca="1">CORREL($AH$6:AH49,$AI$6:AI49)</f>
        <v>-0.59397821964280029</v>
      </c>
      <c r="AM49" s="12">
        <f t="shared" si="9"/>
        <v>44890</v>
      </c>
      <c r="AN49" s="4">
        <f t="shared" ref="AN49:AO49" ca="1" si="51">_xlfn.NORM.INV(0.05,AVERAGE(L45:L49),STDEV(L45:L49))</f>
        <v>-1.4063820878845648E-2</v>
      </c>
      <c r="AO49" s="4">
        <f t="shared" ca="1" si="51"/>
        <v>-3.8516038904738814E-2</v>
      </c>
      <c r="AP49" s="4">
        <f t="shared" ca="1" si="11"/>
        <v>-9.655410644911858E-3</v>
      </c>
      <c r="AR49" s="1">
        <f t="shared" si="4"/>
        <v>44890</v>
      </c>
      <c r="AS49">
        <f ca="1">CORREL(C$4:C49,$B$4:B49)</f>
        <v>0.87254167255493531</v>
      </c>
      <c r="AT49">
        <f ca="1">CORREL(D$4:D49,$B$4:B49)</f>
        <v>0.87254167255493487</v>
      </c>
    </row>
    <row r="50" spans="1:46" x14ac:dyDescent="0.2">
      <c r="A50" s="1">
        <f>'Data Backend'!A50</f>
        <v>44893</v>
      </c>
      <c r="B50" s="6">
        <f ca="1">'Data Backend'!AN50</f>
        <v>5.9774815444261442E-2</v>
      </c>
      <c r="C50" s="6">
        <f ca="1">'Data Backend'!AO50</f>
        <v>6.0600551000000058E-2</v>
      </c>
      <c r="D50" s="6">
        <f ca="1">'Data Backend'!AR50</f>
        <v>0.18270419344520006</v>
      </c>
      <c r="E50" s="6"/>
      <c r="F50" s="1">
        <f t="shared" si="0"/>
        <v>44893</v>
      </c>
      <c r="G50" s="11">
        <f ca="1">SUM('Data Backend'!S50:T50,-'Data Backend'!U50,'Data Backend'!V50)/'Data Backend'!X50</f>
        <v>0.63766669776131391</v>
      </c>
      <c r="H50" s="11">
        <f ca="1">'Data Backend'!AS50</f>
        <v>1.7240163917537048</v>
      </c>
      <c r="I50" s="8">
        <f>1</f>
        <v>1</v>
      </c>
      <c r="J50" s="6"/>
      <c r="K50" s="6">
        <f ca="1">'Data Backend'!AL50</f>
        <v>-6.8188039718289906E-3</v>
      </c>
      <c r="L50" s="6">
        <f ca="1">'Data Backend'!Y50</f>
        <v>8.5015917348454373E-3</v>
      </c>
      <c r="M50" s="6">
        <f ca="1">'Data Backend'!AT50</f>
        <v>2.3322979922896003E-2</v>
      </c>
      <c r="N50" s="6"/>
      <c r="O50" s="6"/>
      <c r="P50">
        <f ca="1">_xlfn.COVARIANCE.P($B$4:B50,$C$4:C50)/VAR($B$4:B50)</f>
        <v>0.91936751730108546</v>
      </c>
      <c r="R50" s="1">
        <f t="shared" si="5"/>
        <v>44893</v>
      </c>
      <c r="S50">
        <f ca="1">_xlfn.COVARIANCE.P($K$5:K50,$L$5:L50)/_xlfn.VAR.P($K$5:K50)</f>
        <v>0.2386326329879373</v>
      </c>
      <c r="T50">
        <f ca="1">_xlfn.COVARIANCE.P($K$5:K50,$M$5:M50)/_xlfn.VAR.P($K$5:K50)</f>
        <v>0.75201495885170344</v>
      </c>
      <c r="AA50" s="6">
        <f>1-AA15</f>
        <v>0.98975999999999997</v>
      </c>
      <c r="AB50" s="4">
        <f t="shared" ca="1" si="1"/>
        <v>2.539583365198821E-2</v>
      </c>
      <c r="AC50" s="4">
        <f t="shared" ca="1" si="2"/>
        <v>7.5851607706769603E-2</v>
      </c>
      <c r="AD50" s="4">
        <f t="shared" ca="1" si="3"/>
        <v>3.8888909394640313E-2</v>
      </c>
      <c r="AF50" s="1">
        <f t="shared" si="7"/>
        <v>44893</v>
      </c>
      <c r="AG50" s="4">
        <f ca="1">_xlfn.NORM.INV(0.05,AVERAGE(L$5:L50),STDEV(L$5:L50))</f>
        <v>-1.6300051867210067E-2</v>
      </c>
      <c r="AH50" s="4">
        <f ca="1">_xlfn.NORM.INV(0.05,AVERAGE(M$5:M50),STDEV(M$5:M50))</f>
        <v>-4.9049607288792707E-2</v>
      </c>
      <c r="AI50" s="4">
        <f ca="1">_xlfn.NORM.INV(0.05,AVERAGE(K$5:K50),STDEV(K$5:K50))</f>
        <v>-2.6040478787186572E-2</v>
      </c>
      <c r="AJ50" s="4">
        <f ca="1">CORREL($AG$6:AG50,$AI$6:AI50)</f>
        <v>-0.59479660851642302</v>
      </c>
      <c r="AK50" s="4">
        <f ca="1">CORREL($AH$6:AH50,$AI$6:AI50)</f>
        <v>-0.57933009944138747</v>
      </c>
      <c r="AM50" s="12">
        <f t="shared" si="9"/>
        <v>44893</v>
      </c>
      <c r="AN50" s="4">
        <f t="shared" ref="AN50:AO50" ca="1" si="52">_xlfn.NORM.INV(0.05,AVERAGE(L46:L50),STDEV(L46:L50))</f>
        <v>-1.4085349115274594E-2</v>
      </c>
      <c r="AO50" s="4">
        <f t="shared" ca="1" si="52"/>
        <v>-3.8523927813116858E-2</v>
      </c>
      <c r="AP50" s="4">
        <f t="shared" ca="1" si="11"/>
        <v>-1.1415072083495185E-2</v>
      </c>
      <c r="AR50" s="1">
        <f t="shared" si="4"/>
        <v>44893</v>
      </c>
      <c r="AS50">
        <f ca="1">CORREL(C$4:C50,$B$4:B50)</f>
        <v>0.8794253305486851</v>
      </c>
      <c r="AT50">
        <f ca="1">CORREL(D$4:D50,$B$4:B50)</f>
        <v>0.87942533054868499</v>
      </c>
    </row>
    <row r="51" spans="1:46" x14ac:dyDescent="0.2">
      <c r="A51" s="1">
        <f>'Data Backend'!A51</f>
        <v>44894</v>
      </c>
      <c r="B51" s="6">
        <f ca="1">'Data Backend'!AN51</f>
        <v>5.1702161559296966E-2</v>
      </c>
      <c r="C51" s="6">
        <f ca="1">'Data Backend'!AO51</f>
        <v>5.959400200000009E-2</v>
      </c>
      <c r="D51" s="6">
        <f ca="1">'Data Backend'!AR51</f>
        <v>0.17966955563789577</v>
      </c>
      <c r="E51" s="6"/>
      <c r="F51" s="1">
        <f t="shared" si="0"/>
        <v>44894</v>
      </c>
      <c r="G51" s="11">
        <f ca="1">SUM('Data Backend'!S51:T51,-'Data Backend'!U51,'Data Backend'!V51)/'Data Backend'!X51</f>
        <v>0.63646557146139826</v>
      </c>
      <c r="H51" s="11">
        <f ca="1">'Data Backend'!AS51</f>
        <v>1.7235583011195885</v>
      </c>
      <c r="I51" s="8">
        <f>1</f>
        <v>1</v>
      </c>
      <c r="J51" s="6"/>
      <c r="K51" s="6">
        <f ca="1">'Data Backend'!AL51</f>
        <v>-7.6173294244404888E-3</v>
      </c>
      <c r="L51" s="6">
        <f ca="1">'Data Backend'!Y51</f>
        <v>-9.4903684431513202E-4</v>
      </c>
      <c r="M51" s="6">
        <f ca="1">'Data Backend'!AT51</f>
        <v>-2.5658468314587735E-3</v>
      </c>
      <c r="N51" s="6"/>
      <c r="O51" s="6"/>
      <c r="P51">
        <f ca="1">_xlfn.COVARIANCE.P($B$4:B51,$C$4:C51)/VAR($B$4:B51)</f>
        <v>0.93031477103231242</v>
      </c>
      <c r="R51" s="1">
        <f t="shared" si="5"/>
        <v>44894</v>
      </c>
      <c r="S51">
        <f ca="1">_xlfn.COVARIANCE.P($K$5:K51,$L$5:L51)/_xlfn.VAR.P($K$5:K51)</f>
        <v>0.23872664340047647</v>
      </c>
      <c r="T51">
        <f ca="1">_xlfn.COVARIANCE.P($K$5:K51,$M$5:M51)/_xlfn.VAR.P($K$5:K51)</f>
        <v>0.75199081059373807</v>
      </c>
      <c r="AA51" s="6">
        <f>1-AA14</f>
        <v>0.99487999999999999</v>
      </c>
      <c r="AB51" s="4">
        <f t="shared" ca="1" si="1"/>
        <v>2.7941205304641222E-2</v>
      </c>
      <c r="AC51" s="4">
        <f t="shared" ca="1" si="2"/>
        <v>8.346269480152041E-2</v>
      </c>
      <c r="AD51" s="4">
        <f t="shared" ca="1" si="3"/>
        <v>4.2979697009822411E-2</v>
      </c>
      <c r="AF51" s="1">
        <f t="shared" si="7"/>
        <v>44894</v>
      </c>
      <c r="AG51" s="4">
        <f ca="1">_xlfn.NORM.INV(0.05,AVERAGE(L$5:L51),STDEV(L$5:L51))</f>
        <v>-1.6164542790985306E-2</v>
      </c>
      <c r="AH51" s="4">
        <f ca="1">_xlfn.NORM.INV(0.05,AVERAGE(M$5:M51),STDEV(M$5:M51))</f>
        <v>-4.8636231993885004E-2</v>
      </c>
      <c r="AI51" s="4">
        <f ca="1">_xlfn.NORM.INV(0.05,AVERAGE(K$5:K51),STDEV(K$5:K51))</f>
        <v>-2.6018468013069545E-2</v>
      </c>
      <c r="AJ51" s="4">
        <f ca="1">CORREL($AG$6:AG51,$AI$6:AI51)</f>
        <v>-0.58132995855692626</v>
      </c>
      <c r="AK51" s="4">
        <f ca="1">CORREL($AH$6:AH51,$AI$6:AI51)</f>
        <v>-0.56514985879892221</v>
      </c>
      <c r="AM51" s="12">
        <f t="shared" si="9"/>
        <v>44894</v>
      </c>
      <c r="AN51" s="4">
        <f t="shared" ref="AN51:AO51" ca="1" si="53">_xlfn.NORM.INV(0.05,AVERAGE(L47:L51),STDEV(L47:L51))</f>
        <v>-2.6344252351717468E-3</v>
      </c>
      <c r="AO51" s="4">
        <f t="shared" ca="1" si="53"/>
        <v>-7.2218786944045262E-3</v>
      </c>
      <c r="AP51" s="4">
        <f t="shared" ca="1" si="11"/>
        <v>-1.1296343677629101E-2</v>
      </c>
      <c r="AR51" s="1">
        <f t="shared" si="4"/>
        <v>44894</v>
      </c>
      <c r="AS51">
        <f ca="1">CORREL(C$4:C51,$B$4:B51)</f>
        <v>0.88407731280629198</v>
      </c>
      <c r="AT51">
        <f ca="1">CORREL(D$4:D51,$B$4:B51)</f>
        <v>0.88407731280629143</v>
      </c>
    </row>
    <row r="52" spans="1:46" x14ac:dyDescent="0.2">
      <c r="A52" s="1">
        <f>'Data Backend'!A52</f>
        <v>44895</v>
      </c>
      <c r="B52" s="6">
        <f ca="1">'Data Backend'!AN52</f>
        <v>5.0215093738382288E-2</v>
      </c>
      <c r="C52" s="6">
        <f ca="1">'Data Backend'!AO52</f>
        <v>7.483113500000016E-2</v>
      </c>
      <c r="D52" s="6">
        <f ca="1">'Data Backend'!AR52</f>
        <v>0.22560788539305321</v>
      </c>
      <c r="E52" s="6"/>
      <c r="F52" s="1">
        <f t="shared" si="0"/>
        <v>44895</v>
      </c>
      <c r="G52" s="11">
        <f ca="1">SUM('Data Backend'!S52:T52,-'Data Backend'!U52,'Data Backend'!V52)/'Data Backend'!X52</f>
        <v>0.6439845408832523</v>
      </c>
      <c r="H52" s="11">
        <f ca="1">'Data Backend'!AS52</f>
        <v>1.7026919249434653</v>
      </c>
      <c r="I52" s="8">
        <f>1</f>
        <v>1</v>
      </c>
      <c r="J52" s="6"/>
      <c r="K52" s="6">
        <f ca="1">'Data Backend'!AL52</f>
        <v>-1.4139628834743956E-3</v>
      </c>
      <c r="L52" s="6">
        <f ca="1">'Data Backend'!Y52</f>
        <v>1.438016161967659E-2</v>
      </c>
      <c r="M52" s="6">
        <f ca="1">'Data Backend'!AT52</f>
        <v>3.8941693066171013E-2</v>
      </c>
      <c r="N52" s="6"/>
      <c r="O52" s="6"/>
      <c r="P52">
        <f ca="1">_xlfn.COVARIANCE.P($B$4:B52,$C$4:C52)/VAR($B$4:B52)</f>
        <v>0.95124023456291762</v>
      </c>
      <c r="R52" s="1">
        <f t="shared" si="5"/>
        <v>44895</v>
      </c>
      <c r="S52">
        <f ca="1">_xlfn.COVARIANCE.P($K$5:K52,$L$5:L52)/_xlfn.VAR.P($K$5:K52)</f>
        <v>0.23593554282685422</v>
      </c>
      <c r="T52">
        <f ca="1">_xlfn.COVARIANCE.P($K$5:K52,$M$5:M52)/_xlfn.VAR.P($K$5:K52)</f>
        <v>0.7444877212085963</v>
      </c>
      <c r="AA52" s="6">
        <f>1-AA13</f>
        <v>0.99743999999999999</v>
      </c>
      <c r="AB52" s="4">
        <f t="shared" ca="1" si="1"/>
        <v>3.0299227927384095E-2</v>
      </c>
      <c r="AC52" s="4">
        <f t="shared" ca="1" si="2"/>
        <v>9.0513576952416769E-2</v>
      </c>
      <c r="AD52" s="4">
        <f t="shared" ca="1" si="3"/>
        <v>4.6769387105326403E-2</v>
      </c>
      <c r="AF52" s="1">
        <f t="shared" si="7"/>
        <v>44895</v>
      </c>
      <c r="AG52" s="4">
        <f ca="1">_xlfn.NORM.INV(0.05,AVERAGE(L$5:L52),STDEV(L$5:L52))</f>
        <v>-1.5982680233332613E-2</v>
      </c>
      <c r="AH52" s="4">
        <f ca="1">_xlfn.NORM.INV(0.05,AVERAGE(M$5:M52),STDEV(M$5:M52))</f>
        <v>-4.800054114823174E-2</v>
      </c>
      <c r="AI52" s="4">
        <f ca="1">_xlfn.NORM.INV(0.05,AVERAGE(K$5:K52),STDEV(K$5:K52))</f>
        <v>-2.5789052623415489E-2</v>
      </c>
      <c r="AJ52" s="4">
        <f ca="1">CORREL($AG$6:AG52,$AI$6:AI52)</f>
        <v>-0.56692684808514282</v>
      </c>
      <c r="AK52" s="4">
        <f ca="1">CORREL($AH$6:AH52,$AI$6:AI52)</f>
        <v>-0.54998345764133849</v>
      </c>
      <c r="AM52" s="12">
        <f t="shared" si="9"/>
        <v>44895</v>
      </c>
      <c r="AN52" s="4">
        <f t="shared" ref="AN52:AO52" ca="1" si="54">_xlfn.NORM.INV(0.05,AVERAGE(L48:L52),STDEV(L48:L52))</f>
        <v>-2.8296391204730804E-3</v>
      </c>
      <c r="AO52" s="4">
        <f t="shared" ca="1" si="54"/>
        <v>-7.4835878964569225E-3</v>
      </c>
      <c r="AP52" s="4">
        <f t="shared" ca="1" si="11"/>
        <v>-1.1944319937811801E-2</v>
      </c>
      <c r="AR52" s="1">
        <f t="shared" si="4"/>
        <v>44895</v>
      </c>
      <c r="AS52">
        <f ca="1">CORREL(C$4:C52,$B$4:B52)</f>
        <v>0.88618858957981772</v>
      </c>
      <c r="AT52">
        <f ca="1">CORREL(D$4:D52,$B$4:B52)</f>
        <v>0.88618858957981783</v>
      </c>
    </row>
    <row r="53" spans="1:46" x14ac:dyDescent="0.2">
      <c r="A53" s="1">
        <f>'Data Backend'!A53</f>
        <v>44896</v>
      </c>
      <c r="B53" s="6">
        <f ca="1">'Data Backend'!AN53</f>
        <v>8.5479844920069992E-2</v>
      </c>
      <c r="C53" s="6">
        <f ca="1">'Data Backend'!AO53</f>
        <v>8.8620400000000155E-2</v>
      </c>
      <c r="D53" s="6">
        <f ca="1">'Data Backend'!AR53</f>
        <v>0.26718104765732242</v>
      </c>
      <c r="E53" s="6"/>
      <c r="F53" s="1">
        <f t="shared" si="0"/>
        <v>44896</v>
      </c>
      <c r="G53" s="11">
        <f ca="1">SUM('Data Backend'!S53:T53,-'Data Backend'!U53,'Data Backend'!V53)/'Data Backend'!X53</f>
        <v>0.65066271034421175</v>
      </c>
      <c r="H53" s="11">
        <f ca="1">'Data Backend'!AS53</f>
        <v>1.6852551384451988</v>
      </c>
      <c r="I53" s="8">
        <f>1</f>
        <v>1</v>
      </c>
      <c r="J53" s="6"/>
      <c r="K53" s="6">
        <f ca="1">'Data Backend'!AL53</f>
        <v>3.3578598700346296E-2</v>
      </c>
      <c r="L53" s="6">
        <f ca="1">'Data Backend'!Y53</f>
        <v>1.282923852033746E-2</v>
      </c>
      <c r="M53" s="6">
        <f ca="1">'Data Backend'!AT53</f>
        <v>3.392044287552598E-2</v>
      </c>
      <c r="N53" s="6"/>
      <c r="O53" s="6"/>
      <c r="P53">
        <f ca="1">_xlfn.COVARIANCE.P($B$4:B53,$C$4:C53)/VAR($B$4:B53)</f>
        <v>0.96042113164406762</v>
      </c>
      <c r="R53" s="1">
        <f t="shared" si="5"/>
        <v>44896</v>
      </c>
      <c r="S53">
        <f ca="1">_xlfn.COVARIANCE.P($K$5:K53,$L$5:L53)/_xlfn.VAR.P($K$5:K53)</f>
        <v>0.24436203477970325</v>
      </c>
      <c r="T53">
        <f ca="1">_xlfn.COVARIANCE.P($K$5:K53,$M$5:M53)/_xlfn.VAR.P($K$5:K53)</f>
        <v>0.75617051751816911</v>
      </c>
      <c r="AA53" s="6">
        <f>1-AA12</f>
        <v>0.99872000000000005</v>
      </c>
      <c r="AB53" s="4">
        <f t="shared" ca="1" si="1"/>
        <v>3.2504689365892417E-2</v>
      </c>
      <c r="AC53" s="4">
        <f t="shared" ca="1" si="2"/>
        <v>9.7108275638208091E-2</v>
      </c>
      <c r="AD53" s="4">
        <f t="shared" ca="1" si="3"/>
        <v>5.0313888879363194E-2</v>
      </c>
      <c r="AF53" s="1">
        <f t="shared" si="7"/>
        <v>44896</v>
      </c>
      <c r="AG53" s="4">
        <f ca="1">_xlfn.NORM.INV(0.05,AVERAGE(L$5:L53),STDEV(L$5:L53))</f>
        <v>-1.5769785114326806E-2</v>
      </c>
      <c r="AH53" s="4">
        <f ca="1">_xlfn.NORM.INV(0.05,AVERAGE(M$5:M53),STDEV(M$5:M53))</f>
        <v>-4.7300600164700078E-2</v>
      </c>
      <c r="AI53" s="4">
        <f ca="1">_xlfn.NORM.INV(0.05,AVERAGE(K$5:K53),STDEV(K$5:K53))</f>
        <v>-2.5912756094286782E-2</v>
      </c>
      <c r="AJ53" s="4">
        <f ca="1">CORREL($AG$6:AG53,$AI$6:AI53)</f>
        <v>-0.55364120804482764</v>
      </c>
      <c r="AK53" s="4">
        <f ca="1">CORREL($AH$6:AH53,$AI$6:AI53)</f>
        <v>-0.53597311567270167</v>
      </c>
      <c r="AM53" s="12">
        <f t="shared" si="9"/>
        <v>44896</v>
      </c>
      <c r="AN53" s="4">
        <f t="shared" ref="AN53:AO53" ca="1" si="55">_xlfn.NORM.INV(0.05,AVERAGE(L49:L53),STDEV(L49:L53))</f>
        <v>-2.8974339674670453E-3</v>
      </c>
      <c r="AO53" s="4">
        <f t="shared" ca="1" si="55"/>
        <v>-7.6139086721718277E-3</v>
      </c>
      <c r="AP53" s="4">
        <f t="shared" ca="1" si="11"/>
        <v>-2.3284783898324345E-2</v>
      </c>
      <c r="AR53" s="1">
        <f t="shared" si="4"/>
        <v>44896</v>
      </c>
      <c r="AS53">
        <f ca="1">CORREL(C$4:C53,$B$4:B53)</f>
        <v>0.89610599766451404</v>
      </c>
      <c r="AT53">
        <f ca="1">CORREL(D$4:D53,$B$4:B53)</f>
        <v>0.89610599766451349</v>
      </c>
    </row>
    <row r="54" spans="1:46" x14ac:dyDescent="0.2">
      <c r="A54" s="1">
        <f>'Data Backend'!A54</f>
        <v>44897</v>
      </c>
      <c r="B54" s="6">
        <f ca="1">'Data Backend'!AN54</f>
        <v>6.8166126719422238E-2</v>
      </c>
      <c r="C54" s="6">
        <f ca="1">'Data Backend'!AO54</f>
        <v>9.1494809000000066E-2</v>
      </c>
      <c r="D54" s="6">
        <f ca="1">'Data Backend'!AR54</f>
        <v>0.27584708401030289</v>
      </c>
      <c r="E54" s="6"/>
      <c r="F54" s="1">
        <f t="shared" si="0"/>
        <v>44897</v>
      </c>
      <c r="G54" s="11">
        <f ca="1">SUM('Data Backend'!S54:T54,-'Data Backend'!U54,'Data Backend'!V54)/'Data Backend'!X54</f>
        <v>0.63777335747274266</v>
      </c>
      <c r="H54" s="11">
        <f ca="1">'Data Backend'!AS54</f>
        <v>1.6449828128005468</v>
      </c>
      <c r="I54" s="8">
        <f>1</f>
        <v>1</v>
      </c>
      <c r="J54" s="6"/>
      <c r="K54" s="6">
        <f ca="1">'Data Backend'!AL54</f>
        <v>-1.5950289894072434E-2</v>
      </c>
      <c r="L54" s="6">
        <f ca="1">'Data Backend'!Y54</f>
        <v>2.6404144181020328E-3</v>
      </c>
      <c r="M54" s="6">
        <f ca="1">'Data Backend'!AT54</f>
        <v>6.8388304646771481E-3</v>
      </c>
      <c r="N54" s="6"/>
      <c r="O54" s="6"/>
      <c r="P54">
        <f ca="1">_xlfn.COVARIANCE.P($B$4:B54,$C$4:C54)/VAR($B$4:B54)</f>
        <v>0.98229126198338246</v>
      </c>
      <c r="R54" s="1">
        <f t="shared" si="5"/>
        <v>44897</v>
      </c>
      <c r="S54">
        <f ca="1">_xlfn.COVARIANCE.P($K$5:K54,$L$5:L54)/_xlfn.VAR.P($K$5:K54)</f>
        <v>0.23788364361801556</v>
      </c>
      <c r="T54">
        <f ca="1">_xlfn.COVARIANCE.P($K$5:K54,$M$5:M54)/_xlfn.VAR.P($K$5:K54)</f>
        <v>0.73755709466911756</v>
      </c>
      <c r="AA54" s="6">
        <f>1-AA11</f>
        <v>0.99936000000000003</v>
      </c>
      <c r="AB54" s="4">
        <f t="shared" ca="1" si="1"/>
        <v>3.4582936645928333E-2</v>
      </c>
      <c r="AC54" s="4">
        <f t="shared" ca="1" si="2"/>
        <v>0.10332258270660641</v>
      </c>
      <c r="AD54" s="4">
        <f t="shared" ca="1" si="3"/>
        <v>5.3653938740292395E-2</v>
      </c>
      <c r="AF54" s="1">
        <f t="shared" si="7"/>
        <v>44897</v>
      </c>
      <c r="AG54" s="4">
        <f ca="1">_xlfn.NORM.INV(0.05,AVERAGE(L$5:L54),STDEV(L$5:L54))</f>
        <v>-1.5573801902938021E-2</v>
      </c>
      <c r="AH54" s="4">
        <f ca="1">_xlfn.NORM.INV(0.05,AVERAGE(M$5:M54),STDEV(M$5:M54))</f>
        <v>-4.6732018685551276E-2</v>
      </c>
      <c r="AI54" s="4">
        <f ca="1">_xlfn.NORM.INV(0.05,AVERAGE(K$5:K54),STDEV(K$5:K54))</f>
        <v>-2.629300615515345E-2</v>
      </c>
      <c r="AJ54" s="4">
        <f ca="1">CORREL($AG$6:AG54,$AI$6:AI54)</f>
        <v>-0.54283271940297351</v>
      </c>
      <c r="AK54" s="4">
        <f ca="1">CORREL($AH$6:AH54,$AI$6:AI54)</f>
        <v>-0.52457689048252476</v>
      </c>
      <c r="AM54" s="12">
        <f t="shared" si="9"/>
        <v>44897</v>
      </c>
      <c r="AN54" s="4">
        <f t="shared" ref="AN54:AO54" ca="1" si="56">_xlfn.NORM.INV(0.05,AVERAGE(L50:L54),STDEV(L50:L54))</f>
        <v>-3.2974124750309967E-3</v>
      </c>
      <c r="AO54" s="4">
        <f t="shared" ca="1" si="56"/>
        <v>-8.9390042047491694E-3</v>
      </c>
      <c r="AP54" s="4">
        <f t="shared" ca="1" si="11"/>
        <v>-3.1367234101102572E-2</v>
      </c>
      <c r="AR54" s="1">
        <f t="shared" si="4"/>
        <v>44897</v>
      </c>
      <c r="AS54">
        <f ca="1">CORREL(C$4:C54,$B$4:B54)</f>
        <v>0.90079562045595274</v>
      </c>
      <c r="AT54">
        <f ca="1">CORREL(D$4:D54,$B$4:B54)</f>
        <v>0.90079562045595241</v>
      </c>
    </row>
    <row r="55" spans="1:46" x14ac:dyDescent="0.2">
      <c r="A55" s="1">
        <f>'Data Backend'!A55</f>
        <v>44900</v>
      </c>
      <c r="B55" s="6">
        <f ca="1">'Data Backend'!AN55</f>
        <v>7.2680439747198511E-2</v>
      </c>
      <c r="C55" s="6">
        <f ca="1">'Data Backend'!AO55</f>
        <v>0.10262339999999992</v>
      </c>
      <c r="D55" s="6">
        <f ca="1">'Data Backend'!AR55</f>
        <v>0.30939859813492676</v>
      </c>
      <c r="E55" s="6"/>
      <c r="F55" s="1">
        <f t="shared" si="0"/>
        <v>44900</v>
      </c>
      <c r="G55" s="11">
        <f ca="1">SUM('Data Backend'!S55:T55,-'Data Backend'!U55,'Data Backend'!V55)/'Data Backend'!X55</f>
        <v>0.65131113669454144</v>
      </c>
      <c r="H55" s="11">
        <f ca="1">'Data Backend'!AS55</f>
        <v>1.6535440921129854</v>
      </c>
      <c r="I55" s="8">
        <f>1</f>
        <v>1</v>
      </c>
      <c r="J55" s="6"/>
      <c r="K55" s="6">
        <f ca="1">'Data Backend'!AL55</f>
        <v>4.2262274704785163E-3</v>
      </c>
      <c r="L55" s="6">
        <f ca="1">'Data Backend'!Y55</f>
        <v>1.0195734242836707E-2</v>
      </c>
      <c r="M55" s="6">
        <f ca="1">'Data Backend'!AT55</f>
        <v>2.629744155480096E-2</v>
      </c>
      <c r="N55" s="6"/>
      <c r="O55" s="6"/>
      <c r="P55">
        <f ca="1">_xlfn.COVARIANCE.P($B$4:B55,$C$4:C55)/VAR($B$4:B55)</f>
        <v>1.0079758041043041</v>
      </c>
      <c r="R55" s="1">
        <f t="shared" si="5"/>
        <v>44900</v>
      </c>
      <c r="S55">
        <f ca="1">_xlfn.COVARIANCE.P($K$5:K55,$L$5:L55)/_xlfn.VAR.P($K$5:K55)</f>
        <v>0.2393869358992621</v>
      </c>
      <c r="T55">
        <f ca="1">_xlfn.COVARIANCE.P($K$5:K55,$M$5:M55)/_xlfn.VAR.P($K$5:K55)</f>
        <v>0.74122667462691005</v>
      </c>
      <c r="AA55" s="6">
        <f>1-AA10</f>
        <v>0.99968000000000001</v>
      </c>
      <c r="AB55" s="4">
        <f t="shared" ca="1" si="1"/>
        <v>3.6553087340510153E-2</v>
      </c>
      <c r="AC55" s="4">
        <f t="shared" ca="1" si="2"/>
        <v>0.1092136628994014</v>
      </c>
      <c r="AD55" s="4">
        <f t="shared" ca="1" si="3"/>
        <v>5.6820261447248534E-2</v>
      </c>
      <c r="AF55" s="1">
        <f t="shared" si="7"/>
        <v>44900</v>
      </c>
      <c r="AG55" s="4">
        <f ca="1">_xlfn.NORM.INV(0.05,AVERAGE(L$5:L55),STDEV(L$5:L55))</f>
        <v>-1.5342760995710402E-2</v>
      </c>
      <c r="AH55" s="4">
        <f ca="1">_xlfn.NORM.INV(0.05,AVERAGE(M$5:M55),STDEV(M$5:M55))</f>
        <v>-4.6022478537582664E-2</v>
      </c>
      <c r="AI55" s="4">
        <f ca="1">_xlfn.NORM.INV(0.05,AVERAGE(K$5:K55),STDEV(K$5:K55))</f>
        <v>-2.5967213003531144E-2</v>
      </c>
      <c r="AJ55" s="4">
        <f ca="1">CORREL($AG$6:AG55,$AI$6:AI55)</f>
        <v>-0.53042052272888784</v>
      </c>
      <c r="AK55" s="4">
        <f ca="1">CORREL($AH$6:AH55,$AI$6:AI55)</f>
        <v>-0.51155530115416281</v>
      </c>
      <c r="AM55" s="12">
        <f t="shared" si="9"/>
        <v>44900</v>
      </c>
      <c r="AN55" s="4">
        <f t="shared" ref="AN55:AO55" ca="1" si="57">_xlfn.NORM.INV(0.05,AVERAGE(L51:L55),STDEV(L51:L55))</f>
        <v>-3.1377075315722775E-3</v>
      </c>
      <c r="AO55" s="4">
        <f t="shared" ca="1" si="57"/>
        <v>-8.6489065469878383E-3</v>
      </c>
      <c r="AP55" s="4">
        <f t="shared" ca="1" si="11"/>
        <v>-2.8502309561611941E-2</v>
      </c>
      <c r="AR55" s="1">
        <f t="shared" si="4"/>
        <v>44900</v>
      </c>
      <c r="AS55">
        <f ca="1">CORREL(C$4:C55,$B$4:B55)</f>
        <v>0.90502741546158549</v>
      </c>
      <c r="AT55">
        <f ca="1">CORREL(D$4:D55,$B$4:B55)</f>
        <v>0.90502741546158538</v>
      </c>
    </row>
    <row r="56" spans="1:46" x14ac:dyDescent="0.2">
      <c r="A56" s="1">
        <f>'Data Backend'!A56</f>
        <v>44901</v>
      </c>
      <c r="B56" s="6">
        <f ca="1">'Data Backend'!AN56</f>
        <v>6.06511232673006E-2</v>
      </c>
      <c r="C56" s="6">
        <f ca="1">'Data Backend'!AO56</f>
        <v>0.10039090000000006</v>
      </c>
      <c r="D56" s="6">
        <f ca="1">'Data Backend'!AR56</f>
        <v>0.30266784890681464</v>
      </c>
      <c r="E56" s="6"/>
      <c r="F56" s="1">
        <f t="shared" si="0"/>
        <v>44901</v>
      </c>
      <c r="G56" s="11">
        <f ca="1">SUM('Data Backend'!S56:T56,-'Data Backend'!U56,'Data Backend'!V56)/'Data Backend'!X56</f>
        <v>0.64169196600953349</v>
      </c>
      <c r="H56" s="11">
        <f ca="1">'Data Backend'!AS56</f>
        <v>1.6342249632936308</v>
      </c>
      <c r="I56" s="8">
        <f>1</f>
        <v>1</v>
      </c>
      <c r="J56" s="6"/>
      <c r="K56" s="6">
        <f ca="1">'Data Backend'!AL56</f>
        <v>-1.1214259190493792E-2</v>
      </c>
      <c r="L56" s="6">
        <f ca="1">'Data Backend'!Y56</f>
        <v>-2.0247166893065938E-3</v>
      </c>
      <c r="M56" s="6">
        <f ca="1">'Data Backend'!AT56</f>
        <v>-5.1403363633497623E-3</v>
      </c>
      <c r="N56" s="6"/>
      <c r="O56" s="6"/>
      <c r="P56">
        <f ca="1">_xlfn.COVARIANCE.P($B$4:B56,$C$4:C56)/VAR($B$4:B56)</f>
        <v>1.0326251338499206</v>
      </c>
      <c r="R56" s="1">
        <f t="shared" si="5"/>
        <v>44901</v>
      </c>
      <c r="S56">
        <f ca="1">_xlfn.COVARIANCE.P($K$5:K56,$L$5:L56)/_xlfn.VAR.P($K$5:K56)</f>
        <v>0.24022731374615508</v>
      </c>
      <c r="T56">
        <f ca="1">_xlfn.COVARIANCE.P($K$5:K56,$M$5:M56)/_xlfn.VAR.P($K$5:K56)</f>
        <v>0.7425573604413277</v>
      </c>
      <c r="AA56" s="6">
        <f>1-AA9</f>
        <v>0.99983999999999995</v>
      </c>
      <c r="AB56" s="4">
        <f t="shared" ca="1" si="1"/>
        <v>3.8429966464452091E-2</v>
      </c>
      <c r="AC56" s="4">
        <f t="shared" ca="1" si="2"/>
        <v>0.11482584549118621</v>
      </c>
      <c r="AD56" s="4">
        <f t="shared" ca="1" si="3"/>
        <v>5.9836682985302876E-2</v>
      </c>
      <c r="AF56" s="1">
        <f t="shared" si="7"/>
        <v>44901</v>
      </c>
      <c r="AG56" s="4">
        <f ca="1">_xlfn.NORM.INV(0.05,AVERAGE(L$5:L56),STDEV(L$5:L56))</f>
        <v>-1.5273251601462133E-2</v>
      </c>
      <c r="AH56" s="4">
        <f ca="1">_xlfn.NORM.INV(0.05,AVERAGE(M$5:M56),STDEV(M$5:M56))</f>
        <v>-4.5782890011848612E-2</v>
      </c>
      <c r="AI56" s="4">
        <f ca="1">_xlfn.NORM.INV(0.05,AVERAGE(K$5:K56),STDEV(K$5:K56))</f>
        <v>-2.6095630417081902E-2</v>
      </c>
      <c r="AJ56" s="4">
        <f ca="1">CORREL($AG$6:AG56,$AI$6:AI56)</f>
        <v>-0.51925647902296568</v>
      </c>
      <c r="AK56" s="4">
        <f ca="1">CORREL($AH$6:AH56,$AI$6:AI56)</f>
        <v>-0.49983277999833914</v>
      </c>
      <c r="AM56" s="12">
        <f t="shared" si="9"/>
        <v>44901</v>
      </c>
      <c r="AN56" s="4">
        <f t="shared" ref="AN56:AO56" ca="1" si="58">_xlfn.NORM.INV(0.05,AVERAGE(L52:L56),STDEV(L52:L56))</f>
        <v>-3.9475182553318994E-3</v>
      </c>
      <c r="AO56" s="4">
        <f t="shared" ca="1" si="58"/>
        <v>-1.0571420241326113E-2</v>
      </c>
      <c r="AP56" s="4">
        <f t="shared" ca="1" si="11"/>
        <v>-3.0118786287666087E-2</v>
      </c>
      <c r="AR56" s="1">
        <f t="shared" si="4"/>
        <v>44901</v>
      </c>
      <c r="AS56">
        <f ca="1">CORREL(C$4:C56,$B$4:B56)</f>
        <v>0.90502888576652774</v>
      </c>
      <c r="AT56">
        <f ca="1">CORREL(D$4:D56,$B$4:B56)</f>
        <v>0.9050288857665274</v>
      </c>
    </row>
    <row r="57" spans="1:46" x14ac:dyDescent="0.2">
      <c r="A57" s="1">
        <f>'Data Backend'!A57</f>
        <v>44902</v>
      </c>
      <c r="B57" s="6">
        <f ca="1">'Data Backend'!AN57</f>
        <v>4.3443624196717767E-2</v>
      </c>
      <c r="C57" s="6">
        <f ca="1">'Data Backend'!AO57</f>
        <v>0.10121694999999997</v>
      </c>
      <c r="D57" s="6">
        <f ca="1">'Data Backend'!AR57</f>
        <v>0.30515830149354795</v>
      </c>
      <c r="E57" s="6"/>
      <c r="F57" s="1">
        <f t="shared" si="0"/>
        <v>44902</v>
      </c>
      <c r="G57" s="11">
        <f ca="1">SUM('Data Backend'!S57:T57,-'Data Backend'!U57,'Data Backend'!V57)/'Data Backend'!X57</f>
        <v>0.64113619936562005</v>
      </c>
      <c r="H57" s="11">
        <f ca="1">'Data Backend'!AS57</f>
        <v>1.6309172953381199</v>
      </c>
      <c r="I57" s="8">
        <f>1</f>
        <v>1</v>
      </c>
      <c r="J57" s="6"/>
      <c r="K57" s="6">
        <f ca="1">'Data Backend'!AL57</f>
        <v>-1.6223524109959642E-2</v>
      </c>
      <c r="L57" s="6">
        <f ca="1">'Data Backend'!Y57</f>
        <v>7.5068777831588385E-4</v>
      </c>
      <c r="M57" s="6">
        <f ca="1">'Data Backend'!AT57</f>
        <v>1.9118093601706576E-3</v>
      </c>
      <c r="N57" s="6"/>
      <c r="O57" s="6"/>
      <c r="P57">
        <f ca="1">_xlfn.COVARIANCE.P($B$4:B57,$C$4:C57)/VAR($B$4:B57)</f>
        <v>1.0549619790337315</v>
      </c>
      <c r="R57" s="1">
        <f t="shared" si="5"/>
        <v>44902</v>
      </c>
      <c r="S57">
        <f ca="1">_xlfn.COVARIANCE.P($K$5:K57,$L$5:L57)/_xlfn.VAR.P($K$5:K57)</f>
        <v>0.23658741560081295</v>
      </c>
      <c r="T57">
        <f ca="1">_xlfn.COVARIANCE.P($K$5:K57,$M$5:M57)/_xlfn.VAR.P($K$5:K57)</f>
        <v>0.73146993696668516</v>
      </c>
      <c r="AA57" s="6">
        <f>1-AA8</f>
        <v>0.99992000000000003</v>
      </c>
      <c r="AB57" s="4">
        <f t="shared" ca="1" si="1"/>
        <v>4.0225335425099464E-2</v>
      </c>
      <c r="AC57" s="4">
        <f t="shared" ca="1" si="2"/>
        <v>0.12019429905766513</v>
      </c>
      <c r="AD57" s="4">
        <f t="shared" ca="1" si="3"/>
        <v>6.272210567052984E-2</v>
      </c>
      <c r="AF57" s="1">
        <f t="shared" si="7"/>
        <v>44902</v>
      </c>
      <c r="AG57" s="4">
        <f ca="1">_xlfn.NORM.INV(0.05,AVERAGE(L$5:L57),STDEV(L$5:L57))</f>
        <v>-1.5130930231958484E-2</v>
      </c>
      <c r="AH57" s="4">
        <f ca="1">_xlfn.NORM.INV(0.05,AVERAGE(M$5:M57),STDEV(M$5:M57))</f>
        <v>-4.5362672737647061E-2</v>
      </c>
      <c r="AI57" s="4">
        <f ca="1">_xlfn.NORM.INV(0.05,AVERAGE(K$5:K57),STDEV(K$5:K57))</f>
        <v>-2.6447905060401289E-2</v>
      </c>
      <c r="AJ57" s="4">
        <f ca="1">CORREL($AG$6:AG57,$AI$6:AI57)</f>
        <v>-0.51025373904972027</v>
      </c>
      <c r="AK57" s="4">
        <f ca="1">CORREL($AH$6:AH57,$AI$6:AI57)</f>
        <v>-0.49037647394245493</v>
      </c>
      <c r="AM57" s="12">
        <f t="shared" si="9"/>
        <v>44902</v>
      </c>
      <c r="AN57" s="4">
        <f t="shared" ref="AN57:AO57" ca="1" si="59">_xlfn.NORM.INV(0.05,AVERAGE(L53:L57),STDEV(L53:L57))</f>
        <v>-5.5632937685806266E-3</v>
      </c>
      <c r="AO57" s="4">
        <f t="shared" ca="1" si="59"/>
        <v>-1.456309977575109E-2</v>
      </c>
      <c r="AP57" s="4">
        <f t="shared" ca="1" si="11"/>
        <v>-3.5839455426428787E-2</v>
      </c>
      <c r="AR57" s="1">
        <f t="shared" si="4"/>
        <v>44902</v>
      </c>
      <c r="AS57">
        <f ca="1">CORREL(C$4:C57,$B$4:B57)</f>
        <v>0.89718001485120857</v>
      </c>
      <c r="AT57">
        <f ca="1">CORREL(D$4:D57,$B$4:B57)</f>
        <v>0.89718001485120835</v>
      </c>
    </row>
    <row r="58" spans="1:46" x14ac:dyDescent="0.2">
      <c r="A58" s="1">
        <f>'Data Backend'!A58</f>
        <v>44903</v>
      </c>
      <c r="B58" s="6">
        <f ca="1">'Data Backend'!AN58</f>
        <v>4.928567635031067E-2</v>
      </c>
      <c r="C58" s="6">
        <f ca="1">'Data Backend'!AO58</f>
        <v>9.7503200000000012E-2</v>
      </c>
      <c r="D58" s="6">
        <f ca="1">'Data Backend'!AR58</f>
        <v>0.29396174160736654</v>
      </c>
      <c r="E58" s="6"/>
      <c r="F58" s="1">
        <f t="shared" si="0"/>
        <v>44903</v>
      </c>
      <c r="G58" s="11">
        <f ca="1">SUM('Data Backend'!S58:T58,-'Data Backend'!U58,'Data Backend'!V58)/'Data Backend'!X58</f>
        <v>0.6432311996903517</v>
      </c>
      <c r="H58" s="11">
        <f ca="1">'Data Backend'!AS58</f>
        <v>1.6448390327917781</v>
      </c>
      <c r="I58" s="8">
        <f>1</f>
        <v>1</v>
      </c>
      <c r="J58" s="6"/>
      <c r="K58" s="6">
        <f ca="1">'Data Backend'!AL58</f>
        <v>5.5988191581413105E-3</v>
      </c>
      <c r="L58" s="6">
        <f ca="1">'Data Backend'!Y58</f>
        <v>-3.3724054102145518E-3</v>
      </c>
      <c r="M58" s="6">
        <f ca="1">'Data Backend'!AT58</f>
        <v>-8.5786987474001375E-3</v>
      </c>
      <c r="N58" s="6"/>
      <c r="O58" s="6"/>
      <c r="P58">
        <f ca="1">_xlfn.COVARIANCE.P($B$4:B58,$C$4:C58)/VAR($B$4:B58)</f>
        <v>1.0752038000240123</v>
      </c>
      <c r="R58" s="1">
        <f t="shared" si="5"/>
        <v>44903</v>
      </c>
      <c r="S58">
        <f ca="1">_xlfn.COVARIANCE.P($K$5:K58,$L$5:L58)/_xlfn.VAR.P($K$5:K58)</f>
        <v>0.23457522992289873</v>
      </c>
      <c r="T58">
        <f ca="1">_xlfn.COVARIANCE.P($K$5:K58,$M$5:M58)/_xlfn.VAR.P($K$5:K58)</f>
        <v>0.72592158908545112</v>
      </c>
      <c r="AA58" s="6">
        <f>1-AA7</f>
        <v>0.99995999999999996</v>
      </c>
      <c r="AB58" s="4">
        <f t="shared" ca="1" si="1"/>
        <v>4.1948704692055999E-2</v>
      </c>
      <c r="AC58" s="4">
        <f t="shared" ca="1" si="2"/>
        <v>0.12534746149410211</v>
      </c>
      <c r="AD58" s="4">
        <f t="shared" ca="1" si="3"/>
        <v>6.5491814230104292E-2</v>
      </c>
      <c r="AF58" s="1">
        <f t="shared" si="7"/>
        <v>44903</v>
      </c>
      <c r="AG58" s="4">
        <f ca="1">_xlfn.NORM.INV(0.05,AVERAGE(L$5:L58),STDEV(L$5:L58))</f>
        <v>-1.5107777386205563E-2</v>
      </c>
      <c r="AH58" s="4">
        <f ca="1">_xlfn.NORM.INV(0.05,AVERAGE(M$5:M58),STDEV(M$5:M58))</f>
        <v>-4.5240106014980012E-2</v>
      </c>
      <c r="AI58" s="4">
        <f ca="1">_xlfn.NORM.INV(0.05,AVERAGE(K$5:K58),STDEV(K$5:K58))</f>
        <v>-2.6122060002748779E-2</v>
      </c>
      <c r="AJ58" s="4">
        <f ca="1">CORREL($AG$6:AG58,$AI$6:AI58)</f>
        <v>-0.50003928492255645</v>
      </c>
      <c r="AK58" s="4">
        <f ca="1">CORREL($AH$6:AH58,$AI$6:AI58)</f>
        <v>-0.47966214610912877</v>
      </c>
      <c r="AM58" s="12">
        <f t="shared" si="9"/>
        <v>44903</v>
      </c>
      <c r="AN58" s="4">
        <f t="shared" ref="AN58:AO58" ca="1" si="60">_xlfn.NORM.INV(0.05,AVERAGE(L54:L58),STDEV(L54:L58))</f>
        <v>-7.1256941996303055E-3</v>
      </c>
      <c r="AO58" s="4">
        <f t="shared" ca="1" si="60"/>
        <v>-1.8272460128340103E-2</v>
      </c>
      <c r="AP58" s="4">
        <f t="shared" ca="1" si="11"/>
        <v>-2.4490850259155358E-2</v>
      </c>
      <c r="AR58" s="1">
        <f t="shared" si="4"/>
        <v>44903</v>
      </c>
      <c r="AS58">
        <f ca="1">CORREL(C$4:C58,$B$4:B58)</f>
        <v>0.89471630014325909</v>
      </c>
      <c r="AT58">
        <f ca="1">CORREL(D$4:D58,$B$4:B58)</f>
        <v>0.89471630014325909</v>
      </c>
    </row>
    <row r="59" spans="1:46" x14ac:dyDescent="0.2">
      <c r="A59" s="1">
        <f>'Data Backend'!A59</f>
        <v>44904</v>
      </c>
      <c r="B59" s="10">
        <f ca="1">'Data Backend'!AN59</f>
        <v>4.8754580699984063E-2</v>
      </c>
      <c r="C59" s="10">
        <f ca="1">'Data Backend'!AO59</f>
        <v>0.10196139999999998</v>
      </c>
      <c r="D59" s="6">
        <f ca="1">'Data Backend'!AR59</f>
        <v>0.30740273878934543</v>
      </c>
      <c r="E59" s="6"/>
      <c r="F59" s="1">
        <f t="shared" si="0"/>
        <v>44904</v>
      </c>
      <c r="G59" s="11">
        <f ca="1">SUM('Data Backend'!S59:T59,-'Data Backend'!U59,'Data Backend'!V59)/'Data Backend'!X59</f>
        <v>0.64401538928677537</v>
      </c>
      <c r="H59" s="11">
        <f ca="1">'Data Backend'!AS59</f>
        <v>1.6365345541696135</v>
      </c>
      <c r="I59" s="8">
        <f>1</f>
        <v>1</v>
      </c>
      <c r="J59" s="6"/>
      <c r="K59" s="6">
        <f ca="1">'Data Backend'!AL59</f>
        <v>-5.0614971908691242E-4</v>
      </c>
      <c r="L59" s="6">
        <f ca="1">'Data Backend'!Y59</f>
        <v>4.0621293860463314E-3</v>
      </c>
      <c r="M59" s="6">
        <f ca="1">'Data Backend'!AT59</f>
        <v>1.0387476499330361E-2</v>
      </c>
      <c r="N59" s="6"/>
      <c r="O59" s="6"/>
      <c r="P59" s="7">
        <f ca="1">_xlfn.COVARIANCE.P($B$4:B59,$C$4:C59)/VAR($B$4:B59)</f>
        <v>1.0959753673951953</v>
      </c>
      <c r="Q59" s="7"/>
      <c r="R59" s="1">
        <f t="shared" si="5"/>
        <v>44904</v>
      </c>
      <c r="S59">
        <f ca="1">_xlfn.COVARIANCE.P($K$5:K59,$L$5:L59)/_xlfn.VAR.P($K$5:K59)</f>
        <v>0.23430009709033225</v>
      </c>
      <c r="T59">
        <f ca="1">_xlfn.COVARIANCE.P($K$5:K59,$M$5:M59)/_xlfn.VAR.P($K$5:K59)</f>
        <v>0.7252722537802706</v>
      </c>
      <c r="AA59" s="6">
        <f>1-AA6</f>
        <v>0.99997999999999998</v>
      </c>
      <c r="AB59" s="4">
        <f t="shared" ca="1" si="1"/>
        <v>4.360788999141265E-2</v>
      </c>
      <c r="AC59" s="4">
        <f t="shared" ca="1" si="2"/>
        <v>0.13030870312911891</v>
      </c>
      <c r="AD59" s="4">
        <f t="shared" ca="1" si="3"/>
        <v>6.815836968845003E-2</v>
      </c>
      <c r="AF59" s="1">
        <f t="shared" si="7"/>
        <v>44904</v>
      </c>
      <c r="AG59" s="13">
        <f ca="1">_xlfn.NORM.INV(0.05,AVERAGE(L$5:L59),STDEV(L$5:L59))</f>
        <v>-1.4916833815182544E-2</v>
      </c>
      <c r="AH59" s="13">
        <f ca="1">_xlfn.NORM.INV(0.05,AVERAGE(M$5:M59),STDEV(M$5:M59))</f>
        <v>-4.4690012529538831E-2</v>
      </c>
      <c r="AI59" s="13">
        <f ca="1">_xlfn.NORM.INV(0.05,AVERAGE(K$5:K59),STDEV(K$5:K59))</f>
        <v>-2.5899492188198096E-2</v>
      </c>
      <c r="AJ59" s="4">
        <f ca="1">CORREL($AG$6:AG59,$AI$6:AI59)</f>
        <v>-0.48888122268497197</v>
      </c>
      <c r="AK59" s="4">
        <f ca="1">CORREL($AH$6:AH59,$AI$6:AI59)</f>
        <v>-0.46802216852232453</v>
      </c>
      <c r="AM59" s="12">
        <f t="shared" si="9"/>
        <v>44904</v>
      </c>
      <c r="AN59" s="4">
        <f t="shared" ref="AN59:AO59" ca="1" si="61">_xlfn.NORM.INV(0.05,AVERAGE(L55:L59),STDEV(L55:L59))</f>
        <v>-7.0120900270380804E-3</v>
      </c>
      <c r="AO59" s="4">
        <f t="shared" ca="1" si="61"/>
        <v>-1.7983980637459318E-2</v>
      </c>
      <c r="AP59" s="4">
        <f t="shared" ca="1" si="11"/>
        <v>-1.9502526139338644E-2</v>
      </c>
      <c r="AR59" s="1">
        <f t="shared" si="4"/>
        <v>44904</v>
      </c>
      <c r="AS59">
        <f ca="1">CORREL(C$4:C59,$B$4:B59)</f>
        <v>0.89159730005107574</v>
      </c>
      <c r="AT59">
        <f ca="1">CORREL(D$4:D59,$B$4:B59)</f>
        <v>0.89159730005107563</v>
      </c>
    </row>
    <row r="60" spans="1:46" x14ac:dyDescent="0.2">
      <c r="A60" s="1">
        <f>'Data Backend'!A60</f>
        <v>44907</v>
      </c>
      <c r="B60" s="10">
        <f ca="1">'Data Backend'!AN60</f>
        <v>4.655053375112872E-2</v>
      </c>
      <c r="C60" s="10">
        <f ca="1">'Data Backend'!AO60</f>
        <v>8.9124949999999981E-2</v>
      </c>
      <c r="D60" s="6">
        <f ca="1">'Data Backend'!AR60</f>
        <v>0.2687022120573419</v>
      </c>
      <c r="E60" s="6"/>
      <c r="F60" s="1">
        <f t="shared" ref="F60:F86" si="62">A60</f>
        <v>44907</v>
      </c>
      <c r="G60" s="11">
        <f ca="1">SUM('Data Backend'!S60:T60,-'Data Backend'!U60,'Data Backend'!V60)/'Data Backend'!X60</f>
        <v>0.63848583213523846</v>
      </c>
      <c r="H60" s="11">
        <f ca="1">'Data Backend'!AS60</f>
        <v>1.6524990455943889</v>
      </c>
      <c r="I60" s="8">
        <f>1</f>
        <v>1</v>
      </c>
      <c r="J60" s="6"/>
      <c r="K60" s="6">
        <f ca="1">'Data Backend'!AL60</f>
        <v>-2.1015850508937506E-3</v>
      </c>
      <c r="L60" s="6">
        <f ca="1">'Data Backend'!Y60</f>
        <v>-1.164872925675986E-2</v>
      </c>
      <c r="M60" s="6">
        <f ca="1">'Data Backend'!AT60</f>
        <v>-2.960107515748378E-2</v>
      </c>
      <c r="N60" s="6"/>
      <c r="O60" s="6"/>
      <c r="P60" s="7">
        <f ca="1">_xlfn.COVARIANCE.P($B$4:B60,$C$4:C60)/VAR($B$4:B60)</f>
        <v>1.1103005949188074</v>
      </c>
      <c r="Q60" s="7"/>
      <c r="R60" s="1">
        <f t="shared" ref="R60:R86" si="63">A60</f>
        <v>44907</v>
      </c>
      <c r="S60">
        <f ca="1">_xlfn.COVARIANCE.P($K$5:K60,$L$5:L60)/_xlfn.VAR.P($K$5:K60)</f>
        <v>0.23698304895342573</v>
      </c>
      <c r="T60">
        <f ca="1">_xlfn.COVARIANCE.P($K$5:K60,$M$5:M60)/_xlfn.VAR.P($K$5:K60)</f>
        <v>0.73215905320415764</v>
      </c>
      <c r="AA60" s="6">
        <f t="shared" ref="AA60:AA108" si="64">1-AA7</f>
        <v>0.99995999999999996</v>
      </c>
      <c r="AB60" s="4">
        <f t="shared" ref="AB60:AB86" ca="1" si="65">_xlfn.NORM.INV($AA60,AVERAGE(L$5:L$59),STDEV(L$5:L$59))</f>
        <v>4.1948704692055999E-2</v>
      </c>
      <c r="AC60" s="4">
        <f t="shared" ref="AC60:AC86" ca="1" si="66">_xlfn.NORM.INV($AA60,AVERAGE(M$5:M$59),STDEV(M$5:M$59))</f>
        <v>0.12534746149410211</v>
      </c>
      <c r="AD60" s="4">
        <f t="shared" ref="AD60:AD86" ca="1" si="67">_xlfn.NORM.INV($AA60,AVERAGE(K$5:K$59),STDEV(K$5:K$59))</f>
        <v>6.5491814230104292E-2</v>
      </c>
      <c r="AF60" s="1">
        <f t="shared" ref="AF60:AF86" si="68">A60</f>
        <v>44907</v>
      </c>
      <c r="AG60" s="13">
        <f ca="1">_xlfn.NORM.INV(0.05,AVERAGE(L$5:L60),STDEV(L$5:L60))</f>
        <v>-1.5266602595929433E-2</v>
      </c>
      <c r="AH60" s="13">
        <f ca="1">_xlfn.NORM.INV(0.05,AVERAGE(M$5:M60),STDEV(M$5:M60))</f>
        <v>-4.5448763209049066E-2</v>
      </c>
      <c r="AI60" s="13">
        <f ca="1">_xlfn.NORM.INV(0.05,AVERAGE(K$5:K60),STDEV(K$5:K60))</f>
        <v>-2.5717875057580043E-2</v>
      </c>
      <c r="AJ60" s="4">
        <f ca="1">CORREL($AG$6:AG60,$AI$6:AI60)</f>
        <v>-0.4779806029799612</v>
      </c>
      <c r="AK60" s="4">
        <f ca="1">CORREL($AH$6:AH60,$AI$6:AI60)</f>
        <v>-0.45647980882293837</v>
      </c>
      <c r="AM60" s="12">
        <f t="shared" ref="AM60:AM86" si="69">AF60</f>
        <v>44907</v>
      </c>
      <c r="AN60" s="4">
        <f t="shared" ref="AN60:AN86" ca="1" si="70">_xlfn.NORM.INV(0.05,AVERAGE(L56:L60),STDEV(L56:L60))</f>
        <v>-1.2118447268330272E-2</v>
      </c>
      <c r="AO60" s="4">
        <f t="shared" ref="AO60:AO86" ca="1" si="71">_xlfn.NORM.INV(0.05,AVERAGE(M56:M60),STDEV(M56:M60))</f>
        <v>-3.0812972130968369E-2</v>
      </c>
      <c r="AP60" s="4">
        <f t="shared" ref="AP60:AP86" ca="1" si="72">_xlfn.NORM.INV(0.05,AVERAGE(K56:K60),STDEV(K56:K60))</f>
        <v>-1.9263086617304307E-2</v>
      </c>
      <c r="AR60" s="1">
        <f t="shared" ref="AR60:AR86" si="73">A60</f>
        <v>44907</v>
      </c>
      <c r="AS60">
        <f ca="1">CORREL(C$4:C60,$B$4:B60)</f>
        <v>0.89085900551915542</v>
      </c>
      <c r="AT60">
        <f ca="1">CORREL(D$4:D60,$B$4:B60)</f>
        <v>0.89085900551915576</v>
      </c>
    </row>
    <row r="61" spans="1:46" x14ac:dyDescent="0.2">
      <c r="A61" s="1">
        <f>'Data Backend'!A61</f>
        <v>44908</v>
      </c>
      <c r="B61" s="10">
        <f ca="1">'Data Backend'!AN61</f>
        <v>8.9330288384938283E-2</v>
      </c>
      <c r="C61" s="10">
        <f ca="1">'Data Backend'!AO61</f>
        <v>9.8783300000000018E-2</v>
      </c>
      <c r="D61" s="6">
        <f ca="1">'Data Backend'!AR61</f>
        <v>0.29782110648392002</v>
      </c>
      <c r="E61" s="6"/>
      <c r="F61" s="1">
        <f t="shared" si="62"/>
        <v>44908</v>
      </c>
      <c r="G61" s="11">
        <f ca="1">SUM('Data Backend'!S61:T61,-'Data Backend'!U61,'Data Backend'!V61)/'Data Backend'!X61</f>
        <v>0.65670346464129925</v>
      </c>
      <c r="H61" s="11">
        <f ca="1">'Data Backend'!AS61</f>
        <v>1.6762487513647875</v>
      </c>
      <c r="I61" s="8">
        <f>1</f>
        <v>1</v>
      </c>
      <c r="J61" s="6"/>
      <c r="K61" s="6">
        <f ca="1">'Data Backend'!AL61</f>
        <v>4.0876912537109122E-2</v>
      </c>
      <c r="L61" s="6">
        <f ca="1">'Data Backend'!Y61</f>
        <v>8.867990766348699E-3</v>
      </c>
      <c r="M61" s="6">
        <f ca="1">'Data Backend'!AT61</f>
        <v>2.2951717235014879E-2</v>
      </c>
      <c r="N61" s="6"/>
      <c r="O61" s="6"/>
      <c r="P61" s="7">
        <f ca="1">_xlfn.COVARIANCE.P($B$4:B61,$C$4:C61)/VAR($B$4:B61)</f>
        <v>1.1078431250700063</v>
      </c>
      <c r="Q61" s="7"/>
      <c r="R61" s="1">
        <f t="shared" si="63"/>
        <v>44908</v>
      </c>
      <c r="S61">
        <f ca="1">_xlfn.COVARIANCE.P($K$5:K61,$L$5:L61)/_xlfn.VAR.P($K$5:K61)</f>
        <v>0.23165704123874889</v>
      </c>
      <c r="T61">
        <f ca="1">_xlfn.COVARIANCE.P($K$5:K61,$M$5:M61)/_xlfn.VAR.P($K$5:K61)</f>
        <v>0.70517389436045286</v>
      </c>
      <c r="AA61" s="6">
        <f t="shared" si="64"/>
        <v>0.99992000000000003</v>
      </c>
      <c r="AB61" s="4">
        <f t="shared" ca="1" si="65"/>
        <v>4.0225335425099464E-2</v>
      </c>
      <c r="AC61" s="4">
        <f t="shared" ca="1" si="66"/>
        <v>0.12019429905766513</v>
      </c>
      <c r="AD61" s="4">
        <f t="shared" ca="1" si="67"/>
        <v>6.272210567052984E-2</v>
      </c>
      <c r="AF61" s="1">
        <f t="shared" si="68"/>
        <v>44908</v>
      </c>
      <c r="AG61" s="13">
        <f ca="1">_xlfn.NORM.INV(0.05,AVERAGE(L$5:L61),STDEV(L$5:L61))</f>
        <v>-1.5063022899011722E-2</v>
      </c>
      <c r="AH61" s="13">
        <f ca="1">_xlfn.NORM.INV(0.05,AVERAGE(M$5:M61),STDEV(M$5:M61))</f>
        <v>-4.483729817755313E-2</v>
      </c>
      <c r="AI61" s="13">
        <f ca="1">_xlfn.NORM.INV(0.05,AVERAGE(K$5:K61),STDEV(K$5:K61))</f>
        <v>-2.6173993069803947E-2</v>
      </c>
      <c r="AJ61" s="4">
        <f ca="1">CORREL($AG$6:AG61,$AI$6:AI61)</f>
        <v>-0.46947198916304161</v>
      </c>
      <c r="AK61" s="4">
        <f ca="1">CORREL($AH$6:AH61,$AI$6:AI61)</f>
        <v>-0.44745718219921343</v>
      </c>
      <c r="AM61" s="12">
        <f t="shared" si="69"/>
        <v>44908</v>
      </c>
      <c r="AN61" s="4">
        <f t="shared" ca="1" si="70"/>
        <v>-1.3072920799492647E-2</v>
      </c>
      <c r="AO61" s="4">
        <f t="shared" ca="1" si="71"/>
        <v>-3.3343110055391437E-2</v>
      </c>
      <c r="AP61" s="4">
        <f t="shared" ca="1" si="72"/>
        <v>-2.9531006744814042E-2</v>
      </c>
      <c r="AR61" s="1">
        <f t="shared" si="73"/>
        <v>44908</v>
      </c>
      <c r="AS61">
        <f ca="1">CORREL(C$4:C61,$B$4:B61)</f>
        <v>0.89620090389450435</v>
      </c>
      <c r="AT61">
        <f ca="1">CORREL(D$4:D61,$B$4:B61)</f>
        <v>0.89620090389450413</v>
      </c>
    </row>
    <row r="62" spans="1:46" x14ac:dyDescent="0.2">
      <c r="A62" s="1">
        <f>'Data Backend'!A62</f>
        <v>44909</v>
      </c>
      <c r="B62" s="10">
        <f ca="1">'Data Backend'!AN62</f>
        <v>6.646662063837705E-2</v>
      </c>
      <c r="C62" s="10">
        <f ca="1">'Data Backend'!AO62</f>
        <v>9.5766800000000041E-2</v>
      </c>
      <c r="D62" s="6">
        <f ca="1">'Data Backend'!AR62</f>
        <v>0.28872668093113174</v>
      </c>
      <c r="E62" s="6"/>
      <c r="F62" s="1">
        <f t="shared" si="62"/>
        <v>44909</v>
      </c>
      <c r="G62" s="11">
        <f ca="1">SUM('Data Backend'!S62:T62,-'Data Backend'!U62,'Data Backend'!V62)/'Data Backend'!X62</f>
        <v>0.64879780989896751</v>
      </c>
      <c r="H62" s="11">
        <f ca="1">'Data Backend'!AS62</f>
        <v>1.6631776321868925</v>
      </c>
      <c r="I62" s="8">
        <f>1</f>
        <v>1</v>
      </c>
      <c r="J62" s="6"/>
      <c r="K62" s="6">
        <f ca="1">'Data Backend'!AL62</f>
        <v>-2.0988737750475495E-2</v>
      </c>
      <c r="L62" s="6">
        <f ca="1">'Data Backend'!Y62</f>
        <v>-2.7453092889199171E-3</v>
      </c>
      <c r="M62" s="6">
        <f ca="1">'Data Backend'!AT62</f>
        <v>-7.0074569656422003E-3</v>
      </c>
      <c r="N62" s="6"/>
      <c r="O62" s="6"/>
      <c r="P62" s="7">
        <f ca="1">_xlfn.COVARIANCE.P($B$4:B62,$C$4:C62)/VAR($B$4:B62)</f>
        <v>1.1187081509888135</v>
      </c>
      <c r="Q62" s="7"/>
      <c r="R62" s="1">
        <f t="shared" si="63"/>
        <v>44909</v>
      </c>
      <c r="S62">
        <f ca="1">_xlfn.COVARIANCE.P($K$5:K62,$L$5:L62)/_xlfn.VAR.P($K$5:K62)</f>
        <v>0.23059116128146534</v>
      </c>
      <c r="T62">
        <f ca="1">_xlfn.COVARIANCE.P($K$5:K62,$M$5:M62)/_xlfn.VAR.P($K$5:K62)</f>
        <v>0.69991607972320924</v>
      </c>
      <c r="AA62" s="6">
        <f t="shared" si="64"/>
        <v>0.99983999999999995</v>
      </c>
      <c r="AB62" s="4">
        <f t="shared" ca="1" si="65"/>
        <v>3.8429966464452091E-2</v>
      </c>
      <c r="AC62" s="4">
        <f t="shared" ca="1" si="66"/>
        <v>0.11482584549118621</v>
      </c>
      <c r="AD62" s="4">
        <f t="shared" ca="1" si="67"/>
        <v>5.9836682985302876E-2</v>
      </c>
      <c r="AF62" s="1">
        <f t="shared" si="68"/>
        <v>44909</v>
      </c>
      <c r="AG62" s="13">
        <f ca="1">_xlfn.NORM.INV(0.05,AVERAGE(L$5:L62),STDEV(L$5:L62))</f>
        <v>-1.5019792640621654E-2</v>
      </c>
      <c r="AH62" s="13">
        <f ca="1">_xlfn.NORM.INV(0.05,AVERAGE(M$5:M62),STDEV(M$5:M62))</f>
        <v>-4.4674088750738888E-2</v>
      </c>
      <c r="AI62" s="13">
        <f ca="1">_xlfn.NORM.INV(0.05,AVERAGE(K$5:K62),STDEV(K$5:K62))</f>
        <v>-2.674897800728868E-2</v>
      </c>
      <c r="AJ62" s="4">
        <f ca="1">CORREL($AG$6:AG62,$AI$6:AI62)</f>
        <v>-0.46381929804374433</v>
      </c>
      <c r="AK62" s="4">
        <f ca="1">CORREL($AH$6:AH62,$AI$6:AI62)</f>
        <v>-0.44142277796242918</v>
      </c>
      <c r="AM62" s="12">
        <f t="shared" si="69"/>
        <v>44909</v>
      </c>
      <c r="AN62" s="4">
        <f t="shared" ca="1" si="70"/>
        <v>-1.3842037622748877E-2</v>
      </c>
      <c r="AO62" s="4">
        <f t="shared" ca="1" si="71"/>
        <v>-3.5323460360117055E-2</v>
      </c>
      <c r="AP62" s="4">
        <f t="shared" ca="1" si="72"/>
        <v>-3.2595443866144283E-2</v>
      </c>
      <c r="AR62" s="1">
        <f t="shared" si="73"/>
        <v>44909</v>
      </c>
      <c r="AS62">
        <f ca="1">CORREL(C$4:C62,$B$4:B62)</f>
        <v>0.89922323479601274</v>
      </c>
      <c r="AT62">
        <f ca="1">CORREL(D$4:D62,$B$4:B62)</f>
        <v>0.89922323479601285</v>
      </c>
    </row>
    <row r="63" spans="1:46" x14ac:dyDescent="0.2">
      <c r="A63" s="1">
        <f>'Data Backend'!A63</f>
        <v>44910</v>
      </c>
      <c r="B63" s="10">
        <f ca="1">'Data Backend'!AN63</f>
        <v>4.7055074618938875E-2</v>
      </c>
      <c r="C63" s="10">
        <f ca="1">'Data Backend'!AO63</f>
        <v>8.7309800000000104E-2</v>
      </c>
      <c r="D63" s="6">
        <f ca="1">'Data Backend'!AR63</f>
        <v>0.26322972853599502</v>
      </c>
      <c r="E63" s="6"/>
      <c r="F63" s="1">
        <f t="shared" si="62"/>
        <v>44910</v>
      </c>
      <c r="G63" s="11">
        <f ca="1">SUM('Data Backend'!S63:T63,-'Data Backend'!U63,'Data Backend'!V63)/'Data Backend'!X63</f>
        <v>0.64957356219910811</v>
      </c>
      <c r="H63" s="11">
        <f ca="1">'Data Backend'!AS63</f>
        <v>1.6856649160553845</v>
      </c>
      <c r="I63" s="8">
        <f>1</f>
        <v>1</v>
      </c>
      <c r="J63" s="6"/>
      <c r="K63" s="6">
        <f ca="1">'Data Backend'!AL63</f>
        <v>-1.8201738004531842E-2</v>
      </c>
      <c r="L63" s="6">
        <f ca="1">'Data Backend'!Y63</f>
        <v>-7.7178830386172015E-3</v>
      </c>
      <c r="M63" s="6">
        <f ca="1">'Data Backend'!AT63</f>
        <v>-1.9784608150360095E-2</v>
      </c>
      <c r="N63" s="6"/>
      <c r="O63" s="6"/>
      <c r="P63" s="7">
        <f ca="1">_xlfn.COVARIANCE.P($B$4:B63,$C$4:C63)/VAR($B$4:B63)</f>
        <v>1.1294995931624432</v>
      </c>
      <c r="Q63" s="7"/>
      <c r="R63" s="1">
        <f t="shared" si="63"/>
        <v>44910</v>
      </c>
      <c r="S63">
        <f ca="1">_xlfn.COVARIANCE.P($K$5:K63,$L$5:L63)/_xlfn.VAR.P($K$5:K63)</f>
        <v>0.23609506035114616</v>
      </c>
      <c r="T63">
        <f ca="1">_xlfn.COVARIANCE.P($K$5:K63,$M$5:M63)/_xlfn.VAR.P($K$5:K63)</f>
        <v>0.71237908660722005</v>
      </c>
      <c r="AA63" s="6">
        <f t="shared" si="64"/>
        <v>0.99968000000000001</v>
      </c>
      <c r="AB63" s="4">
        <f t="shared" ca="1" si="65"/>
        <v>3.6553087340510153E-2</v>
      </c>
      <c r="AC63" s="4">
        <f t="shared" ca="1" si="66"/>
        <v>0.1092136628994014</v>
      </c>
      <c r="AD63" s="4">
        <f t="shared" ca="1" si="67"/>
        <v>5.6820261447248534E-2</v>
      </c>
      <c r="AF63" s="1">
        <f t="shared" si="68"/>
        <v>44910</v>
      </c>
      <c r="AG63" s="13">
        <f ca="1">_xlfn.NORM.INV(0.05,AVERAGE(L$5:L63),STDEV(L$5:L63))</f>
        <v>-1.5154982917294066E-2</v>
      </c>
      <c r="AH63" s="13">
        <f ca="1">_xlfn.NORM.INV(0.05,AVERAGE(M$5:M63),STDEV(M$5:M63))</f>
        <v>-4.4945129942863656E-2</v>
      </c>
      <c r="AI63" s="13">
        <f ca="1">_xlfn.NORM.INV(0.05,AVERAGE(K$5:K63),STDEV(K$5:K63))</f>
        <v>-2.7147092736332763E-2</v>
      </c>
      <c r="AJ63" s="4">
        <f ca="1">CORREL($AG$6:AG63,$AI$6:AI63)</f>
        <v>-0.4601122455370607</v>
      </c>
      <c r="AK63" s="4">
        <f ca="1">CORREL($AH$6:AH63,$AI$6:AI63)</f>
        <v>-0.43740216251927538</v>
      </c>
      <c r="AM63" s="12">
        <f t="shared" si="69"/>
        <v>44910</v>
      </c>
      <c r="AN63" s="4">
        <f t="shared" ca="1" si="70"/>
        <v>-1.5624619786919069E-2</v>
      </c>
      <c r="AO63" s="4">
        <f t="shared" ca="1" si="71"/>
        <v>-3.9938237428709014E-2</v>
      </c>
      <c r="AP63" s="4">
        <f t="shared" ca="1" si="72"/>
        <v>-4.086950248117157E-2</v>
      </c>
      <c r="AR63" s="1">
        <f t="shared" si="73"/>
        <v>44910</v>
      </c>
      <c r="AS63">
        <f ca="1">CORREL(C$4:C63,$B$4:B63)</f>
        <v>0.89869801375551472</v>
      </c>
      <c r="AT63">
        <f ca="1">CORREL(D$4:D63,$B$4:B63)</f>
        <v>0.89869801375551406</v>
      </c>
    </row>
    <row r="64" spans="1:46" x14ac:dyDescent="0.2">
      <c r="A64" s="1">
        <f>'Data Backend'!A64</f>
        <v>44911</v>
      </c>
      <c r="B64" s="10">
        <f ca="1">'Data Backend'!AN64</f>
        <v>2.2837112964044781E-2</v>
      </c>
      <c r="C64" s="10">
        <f ca="1">'Data Backend'!AO64</f>
        <v>8.2441233000000169E-2</v>
      </c>
      <c r="D64" s="6">
        <f ca="1">'Data Backend'!AR64</f>
        <v>0.24855151864696445</v>
      </c>
      <c r="E64" s="6"/>
      <c r="F64" s="1">
        <f t="shared" si="62"/>
        <v>44911</v>
      </c>
      <c r="G64" s="11">
        <f ca="1">SUM('Data Backend'!S64:T64,-'Data Backend'!U64,'Data Backend'!V64)/'Data Backend'!X64</f>
        <v>0.64246105174007162</v>
      </c>
      <c r="H64" s="11">
        <f ca="1">'Data Backend'!AS64</f>
        <v>1.6792548330711126</v>
      </c>
      <c r="I64" s="8">
        <f>1</f>
        <v>1</v>
      </c>
      <c r="J64" s="6"/>
      <c r="K64" s="6">
        <f ca="1">'Data Backend'!AL64</f>
        <v>-2.3129596753740822E-2</v>
      </c>
      <c r="L64" s="6">
        <f ca="1">'Data Backend'!Y64</f>
        <v>-4.4776263397975358E-3</v>
      </c>
      <c r="M64" s="6">
        <f ca="1">'Data Backend'!AT64</f>
        <v>-1.1619588707781459E-2</v>
      </c>
      <c r="N64" s="6"/>
      <c r="O64" s="6"/>
      <c r="P64" s="7">
        <f ca="1">_xlfn.COVARIANCE.P($B$4:B64,$C$4:C64)/VAR($B$4:B64)</f>
        <v>1.1335619990195092</v>
      </c>
      <c r="Q64" s="7"/>
      <c r="R64" s="1">
        <f t="shared" si="63"/>
        <v>44911</v>
      </c>
      <c r="S64">
        <f ca="1">_xlfn.COVARIANCE.P($K$5:K64,$L$5:L64)/_xlfn.VAR.P($K$5:K64)</f>
        <v>0.23646031860136571</v>
      </c>
      <c r="T64">
        <f ca="1">_xlfn.COVARIANCE.P($K$5:K64,$M$5:M64)/_xlfn.VAR.P($K$5:K64)</f>
        <v>0.71089806677108391</v>
      </c>
      <c r="AA64" s="6">
        <f t="shared" si="64"/>
        <v>0.99936000000000003</v>
      </c>
      <c r="AB64" s="4">
        <f t="shared" ca="1" si="65"/>
        <v>3.4582936645928333E-2</v>
      </c>
      <c r="AC64" s="4">
        <f t="shared" ca="1" si="66"/>
        <v>0.10332258270660641</v>
      </c>
      <c r="AD64" s="4">
        <f t="shared" ca="1" si="67"/>
        <v>5.3653938740292395E-2</v>
      </c>
      <c r="AF64" s="1">
        <f t="shared" si="68"/>
        <v>44911</v>
      </c>
      <c r="AG64" s="13">
        <f ca="1">_xlfn.NORM.INV(0.05,AVERAGE(L$5:L64),STDEV(L$5:L64))</f>
        <v>-1.5160939267700549E-2</v>
      </c>
      <c r="AH64" s="13">
        <f ca="1">_xlfn.NORM.INV(0.05,AVERAGE(M$5:M64),STDEV(M$5:M64))</f>
        <v>-4.491069732474702E-2</v>
      </c>
      <c r="AI64" s="13">
        <f ca="1">_xlfn.NORM.INV(0.05,AVERAGE(K$5:K64),STDEV(K$5:K64))</f>
        <v>-2.7773808428168078E-2</v>
      </c>
      <c r="AJ64" s="4">
        <f ca="1">CORREL($AG$6:AG64,$AI$6:AI64)</f>
        <v>-0.4587356857589272</v>
      </c>
      <c r="AK64" s="4">
        <f ca="1">CORREL($AH$6:AH64,$AI$6:AI64)</f>
        <v>-0.43587334888067891</v>
      </c>
      <c r="AM64" s="12">
        <f t="shared" si="69"/>
        <v>44911</v>
      </c>
      <c r="AN64" s="4">
        <f t="shared" ca="1" si="70"/>
        <v>-1.6250074151033012E-2</v>
      </c>
      <c r="AO64" s="4">
        <f t="shared" ca="1" si="71"/>
        <v>-4.1624884419526068E-2</v>
      </c>
      <c r="AP64" s="4">
        <f t="shared" ca="1" si="72"/>
        <v>-4.8778106837670719E-2</v>
      </c>
      <c r="AR64" s="1">
        <f t="shared" si="73"/>
        <v>44911</v>
      </c>
      <c r="AS64">
        <f ca="1">CORREL(C$4:C64,$B$4:B64)</f>
        <v>0.89093821728062228</v>
      </c>
      <c r="AT64">
        <f ca="1">CORREL(D$4:D64,$B$4:B64)</f>
        <v>0.89093821728062195</v>
      </c>
    </row>
    <row r="65" spans="1:46" x14ac:dyDescent="0.2">
      <c r="A65" s="1">
        <f>'Data Backend'!A65</f>
        <v>44914</v>
      </c>
      <c r="B65" s="10">
        <f ca="1">'Data Backend'!AN65</f>
        <v>1.8296245153752277E-2</v>
      </c>
      <c r="C65" s="10">
        <f ca="1">'Data Backend'!AO65</f>
        <v>9.3812580000000034E-2</v>
      </c>
      <c r="D65" s="6">
        <f ca="1">'Data Backend'!AR65</f>
        <v>0.28283491620254875</v>
      </c>
      <c r="E65" s="6"/>
      <c r="F65" s="1">
        <f t="shared" si="62"/>
        <v>44914</v>
      </c>
      <c r="G65" s="11">
        <f ca="1">SUM('Data Backend'!S65:T65,-'Data Backend'!U65,'Data Backend'!V65)/'Data Backend'!X65</f>
        <v>0.64285755426217528</v>
      </c>
      <c r="H65" s="11">
        <f ca="1">'Data Backend'!AS65</f>
        <v>1.6525660865983136</v>
      </c>
      <c r="I65" s="8">
        <f>1</f>
        <v>1</v>
      </c>
      <c r="J65" s="6"/>
      <c r="K65" s="6">
        <f ca="1">'Data Backend'!AL65</f>
        <v>-4.4394828391919328E-3</v>
      </c>
      <c r="L65" s="6">
        <f ca="1">'Data Backend'!Y65</f>
        <v>1.050527885794228E-2</v>
      </c>
      <c r="M65" s="6">
        <f ca="1">'Data Backend'!AT65</f>
        <v>2.7458536587049887E-2</v>
      </c>
      <c r="N65" s="6"/>
      <c r="O65" s="6"/>
      <c r="P65" s="7">
        <f ca="1">_xlfn.COVARIANCE.P($B$4:B65,$C$4:C65)/VAR($B$4:B65)</f>
        <v>1.1353375799600083</v>
      </c>
      <c r="Q65" s="7"/>
      <c r="R65" s="1">
        <f t="shared" si="63"/>
        <v>44914</v>
      </c>
      <c r="S65">
        <f ca="1">_xlfn.COVARIANCE.P($K$5:K65,$L$5:L65)/_xlfn.VAR.P($K$5:K65)</f>
        <v>0.23358401111195481</v>
      </c>
      <c r="T65">
        <f ca="1">_xlfn.COVARIANCE.P($K$5:K65,$M$5:M65)/_xlfn.VAR.P($K$5:K65)</f>
        <v>0.70341036650647271</v>
      </c>
      <c r="AA65" s="6">
        <f t="shared" si="64"/>
        <v>0.99872000000000005</v>
      </c>
      <c r="AB65" s="4">
        <f t="shared" ca="1" si="65"/>
        <v>3.2504689365892417E-2</v>
      </c>
      <c r="AC65" s="4">
        <f t="shared" ca="1" si="66"/>
        <v>9.7108275638208091E-2</v>
      </c>
      <c r="AD65" s="4">
        <f t="shared" ca="1" si="67"/>
        <v>5.0313888879363194E-2</v>
      </c>
      <c r="AF65" s="1">
        <f t="shared" si="68"/>
        <v>44914</v>
      </c>
      <c r="AG65" s="13">
        <f ca="1">_xlfn.NORM.INV(0.05,AVERAGE(L$5:L65),STDEV(L$5:L65))</f>
        <v>-1.4985329368386726E-2</v>
      </c>
      <c r="AH65" s="13">
        <f ca="1">_xlfn.NORM.INV(0.05,AVERAGE(M$5:M65),STDEV(M$5:M65))</f>
        <v>-4.4364998969157576E-2</v>
      </c>
      <c r="AI65" s="13">
        <f ca="1">_xlfn.NORM.INV(0.05,AVERAGE(K$5:K65),STDEV(K$5:K65))</f>
        <v>-2.7637781478576449E-2</v>
      </c>
      <c r="AJ65" s="4">
        <f ca="1">CORREL($AG$6:AG65,$AI$6:AI65)</f>
        <v>-0.45688190032023385</v>
      </c>
      <c r="AK65" s="4">
        <f ca="1">CORREL($AH$6:AH65,$AI$6:AI65)</f>
        <v>-0.43383770660478227</v>
      </c>
      <c r="AM65" s="12">
        <f t="shared" si="69"/>
        <v>44914</v>
      </c>
      <c r="AN65" s="4">
        <f t="shared" ca="1" si="70"/>
        <v>-1.2682914190855703E-2</v>
      </c>
      <c r="AO65" s="4">
        <f t="shared" ca="1" si="71"/>
        <v>-3.2758514441210682E-2</v>
      </c>
      <c r="AP65" s="4">
        <f t="shared" ca="1" si="72"/>
        <v>-4.9185642241290531E-2</v>
      </c>
      <c r="AR65" s="1">
        <f t="shared" si="73"/>
        <v>44914</v>
      </c>
      <c r="AS65">
        <f ca="1">CORREL(C$4:C65,$B$4:B65)</f>
        <v>0.87780309282367364</v>
      </c>
      <c r="AT65">
        <f ca="1">CORREL(D$4:D65,$B$4:B65)</f>
        <v>0.87780309282367397</v>
      </c>
    </row>
    <row r="66" spans="1:46" x14ac:dyDescent="0.2">
      <c r="A66" s="1">
        <f>'Data Backend'!A66</f>
        <v>44915</v>
      </c>
      <c r="B66" s="10">
        <f ca="1">'Data Backend'!AN66</f>
        <v>7.0370173668279357E-3</v>
      </c>
      <c r="C66" s="10">
        <f ca="1">'Data Backend'!AO66</f>
        <v>5.1175399999999982E-2</v>
      </c>
      <c r="D66" s="6">
        <f ca="1">'Data Backend'!AR66</f>
        <v>0.15428836911458887</v>
      </c>
      <c r="E66" s="6"/>
      <c r="F66" s="1">
        <f t="shared" si="62"/>
        <v>44915</v>
      </c>
      <c r="G66" s="11">
        <f ca="1">SUM('Data Backend'!S66:T66,-'Data Backend'!U66,'Data Backend'!V66)/'Data Backend'!X66</f>
        <v>0.62267029841071242</v>
      </c>
      <c r="H66" s="11">
        <f ca="1">'Data Backend'!AS66</f>
        <v>1.7095860363300521</v>
      </c>
      <c r="I66" s="8">
        <f>1</f>
        <v>1</v>
      </c>
      <c r="J66" s="6"/>
      <c r="K66" s="6">
        <f ca="1">'Data Backend'!AL66</f>
        <v>-1.1056927530184724E-2</v>
      </c>
      <c r="L66" s="6">
        <f ca="1">'Data Backend'!Y66</f>
        <v>-3.898033427262293E-2</v>
      </c>
      <c r="M66" s="6">
        <f ca="1">'Data Backend'!AT66</f>
        <v>-0.10020505792630252</v>
      </c>
      <c r="N66" s="6"/>
      <c r="O66" s="6"/>
      <c r="P66" s="7">
        <f ca="1">_xlfn.COVARIANCE.P($B$4:B66,$C$4:C66)/VAR($B$4:B66)</f>
        <v>1.1318818169142633</v>
      </c>
      <c r="Q66" s="7"/>
      <c r="R66" s="1">
        <f t="shared" si="63"/>
        <v>44915</v>
      </c>
      <c r="S66">
        <f ca="1">_xlfn.COVARIANCE.P($K$5:K66,$L$5:L66)/_xlfn.VAR.P($K$5:K66)</f>
        <v>0.25786961471510639</v>
      </c>
      <c r="T66">
        <f ca="1">_xlfn.COVARIANCE.P($K$5:K66,$M$5:M66)/_xlfn.VAR.P($K$5:K66)</f>
        <v>0.76548198166449888</v>
      </c>
      <c r="AA66" s="6">
        <f t="shared" si="64"/>
        <v>0.99743999999999999</v>
      </c>
      <c r="AB66" s="4">
        <f t="shared" ca="1" si="65"/>
        <v>3.0299227927384095E-2</v>
      </c>
      <c r="AC66" s="4">
        <f t="shared" ca="1" si="66"/>
        <v>9.0513576952416769E-2</v>
      </c>
      <c r="AD66" s="4">
        <f t="shared" ca="1" si="67"/>
        <v>4.6769387105326403E-2</v>
      </c>
      <c r="AF66" s="1">
        <f t="shared" si="68"/>
        <v>44915</v>
      </c>
      <c r="AG66" s="13">
        <f ca="1">_xlfn.NORM.INV(0.05,AVERAGE(L$5:L66),STDEV(L$5:L66))</f>
        <v>-1.7559781168218807E-2</v>
      </c>
      <c r="AH66" s="13">
        <f ca="1">_xlfn.NORM.INV(0.05,AVERAGE(M$5:M66),STDEV(M$5:M66))</f>
        <v>-5.0359031214223672E-2</v>
      </c>
      <c r="AI66" s="13">
        <f ca="1">_xlfn.NORM.INV(0.05,AVERAGE(K$5:K66),STDEV(K$5:K66))</f>
        <v>-2.7695476953977519E-2</v>
      </c>
      <c r="AJ66" s="4">
        <f ca="1">CORREL($AG$6:AG66,$AI$6:AI66)</f>
        <v>-0.45637284021484098</v>
      </c>
      <c r="AK66" s="4">
        <f ca="1">CORREL($AH$6:AH66,$AI$6:AI66)</f>
        <v>-0.43300756539892493</v>
      </c>
      <c r="AM66" s="12">
        <f t="shared" si="69"/>
        <v>44915</v>
      </c>
      <c r="AN66" s="4">
        <f t="shared" ca="1" si="70"/>
        <v>-3.8788841587352928E-2</v>
      </c>
      <c r="AO66" s="4">
        <f t="shared" ca="1" si="71"/>
        <v>-9.9816378616828239E-2</v>
      </c>
      <c r="AP66" s="4">
        <f t="shared" ca="1" si="72"/>
        <v>-2.8242874501628334E-2</v>
      </c>
      <c r="AR66" s="1">
        <f t="shared" si="73"/>
        <v>44915</v>
      </c>
      <c r="AS66">
        <f ca="1">CORREL(C$4:C66,$B$4:B66)</f>
        <v>0.87312646766954671</v>
      </c>
      <c r="AT66">
        <f ca="1">CORREL(D$4:D66,$B$4:B66)</f>
        <v>0.8731264676695466</v>
      </c>
    </row>
    <row r="67" spans="1:46" x14ac:dyDescent="0.2">
      <c r="A67" s="1">
        <f>'Data Backend'!A67</f>
        <v>44916</v>
      </c>
      <c r="B67" s="10">
        <f ca="1">'Data Backend'!AN67</f>
        <v>1.7712039938392987E-2</v>
      </c>
      <c r="C67" s="10">
        <f ca="1">'Data Backend'!AO67</f>
        <v>4.6836799999999901E-2</v>
      </c>
      <c r="D67" s="6">
        <f ca="1">'Data Backend'!AR67</f>
        <v>0.14120795316785384</v>
      </c>
      <c r="E67" s="6"/>
      <c r="F67" s="1">
        <f t="shared" si="62"/>
        <v>44916</v>
      </c>
      <c r="G67" s="11">
        <f ca="1">SUM('Data Backend'!S67:T67,-'Data Backend'!U67,'Data Backend'!V67)/'Data Backend'!X67</f>
        <v>0.63168843510277828</v>
      </c>
      <c r="H67" s="11">
        <f ca="1">'Data Backend'!AS67</f>
        <v>1.7469845333248795</v>
      </c>
      <c r="I67" s="8">
        <f>1</f>
        <v>1</v>
      </c>
      <c r="J67" s="6"/>
      <c r="K67" s="6">
        <f ca="1">'Data Backend'!AL67</f>
        <v>1.0600427181393757E-2</v>
      </c>
      <c r="L67" s="6">
        <f ca="1">'Data Backend'!Y67</f>
        <v>-4.1273796932462803E-3</v>
      </c>
      <c r="M67" s="6">
        <f ca="1">'Data Backend'!AT67</f>
        <v>-1.1332017454848464E-2</v>
      </c>
      <c r="N67" s="6"/>
      <c r="O67" s="6"/>
      <c r="P67" s="7">
        <f ca="1">_xlfn.COVARIANCE.P($B$4:B67,$C$4:C67)/VAR($B$4:B67)</f>
        <v>1.1325229218933206</v>
      </c>
      <c r="Q67" s="7"/>
      <c r="R67" s="1">
        <f t="shared" si="63"/>
        <v>44916</v>
      </c>
      <c r="S67">
        <f ca="1">_xlfn.COVARIANCE.P($K$5:K67,$L$5:L67)/_xlfn.VAR.P($K$5:K67)</f>
        <v>0.25346557767800376</v>
      </c>
      <c r="T67">
        <f ca="1">_xlfn.COVARIANCE.P($K$5:K67,$M$5:M67)/_xlfn.VAR.P($K$5:K67)</f>
        <v>0.75278211586304189</v>
      </c>
      <c r="AA67" s="6">
        <f t="shared" si="64"/>
        <v>0.99487999999999999</v>
      </c>
      <c r="AB67" s="4">
        <f t="shared" ca="1" si="65"/>
        <v>2.7941205304641222E-2</v>
      </c>
      <c r="AC67" s="4">
        <f t="shared" ca="1" si="66"/>
        <v>8.346269480152041E-2</v>
      </c>
      <c r="AD67" s="4">
        <f t="shared" ca="1" si="67"/>
        <v>4.2979697009822411E-2</v>
      </c>
      <c r="AF67" s="1">
        <f t="shared" si="68"/>
        <v>44916</v>
      </c>
      <c r="AG67" s="13">
        <f ca="1">_xlfn.NORM.INV(0.05,AVERAGE(L$5:L67),STDEV(L$5:L67))</f>
        <v>-1.7519142631272206E-2</v>
      </c>
      <c r="AH67" s="13">
        <f ca="1">_xlfn.NORM.INV(0.05,AVERAGE(M$5:M67),STDEV(M$5:M67))</f>
        <v>-5.0234985934210753E-2</v>
      </c>
      <c r="AI67" s="13">
        <f ca="1">_xlfn.NORM.INV(0.05,AVERAGE(K$5:K67),STDEV(K$5:K67))</f>
        <v>-2.7387724309542172E-2</v>
      </c>
      <c r="AJ67" s="4">
        <f ca="1">CORREL($AG$6:AG67,$AI$6:AI67)</f>
        <v>-0.45526535810515312</v>
      </c>
      <c r="AK67" s="4">
        <f ca="1">CORREL($AH$6:AH67,$AI$6:AI67)</f>
        <v>-0.43141984180662241</v>
      </c>
      <c r="AM67" s="12">
        <f t="shared" si="69"/>
        <v>44916</v>
      </c>
      <c r="AN67" s="4">
        <f t="shared" ca="1" si="70"/>
        <v>-3.8897577592304312E-2</v>
      </c>
      <c r="AO67" s="4">
        <f t="shared" ca="1" si="71"/>
        <v>-0.10017085241442494</v>
      </c>
      <c r="AP67" s="4">
        <f t="shared" ca="1" si="72"/>
        <v>-3.0899232826789368E-2</v>
      </c>
      <c r="AR67" s="1">
        <f t="shared" si="73"/>
        <v>44916</v>
      </c>
      <c r="AS67">
        <f ca="1">CORREL(C$4:C67,$B$4:B67)</f>
        <v>0.87191624257704969</v>
      </c>
      <c r="AT67">
        <f ca="1">CORREL(D$4:D67,$B$4:B67)</f>
        <v>0.87191624257704992</v>
      </c>
    </row>
    <row r="68" spans="1:46" x14ac:dyDescent="0.2">
      <c r="A68" s="1">
        <f>'Data Backend'!A68</f>
        <v>44917</v>
      </c>
      <c r="B68" s="10">
        <f ca="1">'Data Backend'!AN68</f>
        <v>1.718094428806638E-2</v>
      </c>
      <c r="C68" s="10">
        <f ca="1">'Data Backend'!AO68</f>
        <v>6.1482199999999931E-2</v>
      </c>
      <c r="D68" s="6">
        <f ca="1">'Data Backend'!AR68</f>
        <v>0.18536227108292258</v>
      </c>
      <c r="E68" s="6"/>
      <c r="F68" s="1">
        <f t="shared" si="62"/>
        <v>44917</v>
      </c>
      <c r="G68" s="11">
        <f ca="1">SUM('Data Backend'!S68:T68,-'Data Backend'!U68,'Data Backend'!V68)/'Data Backend'!X68</f>
        <v>0.64104711317815777</v>
      </c>
      <c r="H68" s="11">
        <f ca="1">'Data Backend'!AS68</f>
        <v>1.730706828541118</v>
      </c>
      <c r="I68" s="8">
        <f>1</f>
        <v>1</v>
      </c>
      <c r="J68" s="6"/>
      <c r="K68" s="6">
        <f ca="1">'Data Backend'!AL68</f>
        <v>-5.2185257664705276E-4</v>
      </c>
      <c r="L68" s="6">
        <f ca="1">'Data Backend'!Y68</f>
        <v>1.3990146315070451E-2</v>
      </c>
      <c r="M68" s="6">
        <f ca="1">'Data Backend'!AT68</f>
        <v>3.8690860673115335E-2</v>
      </c>
      <c r="N68" s="6"/>
      <c r="O68" s="6"/>
      <c r="P68" s="7">
        <f ca="1">_xlfn.COVARIANCE.P($B$4:B68,$C$4:C68)/VAR($B$4:B68)</f>
        <v>1.1331844300304044</v>
      </c>
      <c r="Q68" s="7"/>
      <c r="R68" s="1">
        <f t="shared" si="63"/>
        <v>44917</v>
      </c>
      <c r="S68">
        <f ca="1">_xlfn.COVARIANCE.P($K$5:K68,$L$5:L68)/_xlfn.VAR.P($K$5:K68)</f>
        <v>0.25276379811651761</v>
      </c>
      <c r="T68">
        <f ca="1">_xlfn.COVARIANCE.P($K$5:K68,$M$5:M68)/_xlfn.VAR.P($K$5:K68)</f>
        <v>0.75086174831072894</v>
      </c>
      <c r="AA68" s="6">
        <f t="shared" si="64"/>
        <v>0.98975999999999997</v>
      </c>
      <c r="AB68" s="4">
        <f t="shared" ca="1" si="65"/>
        <v>2.539583365198821E-2</v>
      </c>
      <c r="AC68" s="4">
        <f t="shared" ca="1" si="66"/>
        <v>7.5851607706769603E-2</v>
      </c>
      <c r="AD68" s="4">
        <f t="shared" ca="1" si="67"/>
        <v>3.8888909394640313E-2</v>
      </c>
      <c r="AF68" s="1">
        <f t="shared" si="68"/>
        <v>44917</v>
      </c>
      <c r="AG68" s="13">
        <f ca="1">_xlfn.NORM.INV(0.05,AVERAGE(L$5:L68),STDEV(L$5:L68))</f>
        <v>-1.7368705424356624E-2</v>
      </c>
      <c r="AH68" s="13">
        <f ca="1">_xlfn.NORM.INV(0.05,AVERAGE(M$5:M68),STDEV(M$5:M68))</f>
        <v>-4.9772093167293349E-2</v>
      </c>
      <c r="AI68" s="13">
        <f ca="1">_xlfn.NORM.INV(0.05,AVERAGE(K$5:K68),STDEV(K$5:K68))</f>
        <v>-2.7181523460398892E-2</v>
      </c>
      <c r="AJ68" s="4">
        <f ca="1">CORREL($AG$6:AG68,$AI$6:AI68)</f>
        <v>-0.4536761502154254</v>
      </c>
      <c r="AK68" s="4">
        <f ca="1">CORREL($AH$6:AH68,$AI$6:AI68)</f>
        <v>-0.42924904916132506</v>
      </c>
      <c r="AM68" s="12">
        <f t="shared" si="69"/>
        <v>44917</v>
      </c>
      <c r="AN68" s="4">
        <f t="shared" ca="1" si="70"/>
        <v>-3.9081563518372532E-2</v>
      </c>
      <c r="AO68" s="4">
        <f t="shared" ca="1" si="71"/>
        <v>-0.10113824909471972</v>
      </c>
      <c r="AP68" s="4">
        <f t="shared" ca="1" si="72"/>
        <v>-2.6296344427462676E-2</v>
      </c>
      <c r="AR68" s="1">
        <f t="shared" si="73"/>
        <v>44917</v>
      </c>
      <c r="AS68">
        <f ca="1">CORREL(C$4:C68,$B$4:B68)</f>
        <v>0.8684280748397053</v>
      </c>
      <c r="AT68">
        <f ca="1">CORREL(D$4:D68,$B$4:B68)</f>
        <v>0.86842807483970508</v>
      </c>
    </row>
    <row r="69" spans="1:46" x14ac:dyDescent="0.2">
      <c r="A69" s="1">
        <f>'Data Backend'!A69</f>
        <v>44918</v>
      </c>
      <c r="B69" s="10">
        <f ca="1">'Data Backend'!AN69</f>
        <v>8.1523182325136112E-3</v>
      </c>
      <c r="C69" s="10">
        <f ca="1">'Data Backend'!AO69</f>
        <v>5.5774525999999991E-2</v>
      </c>
      <c r="D69" s="6">
        <f ca="1">'Data Backend'!AR69</f>
        <v>0.1681542431457157</v>
      </c>
      <c r="E69" s="6"/>
      <c r="F69" s="1">
        <f t="shared" si="62"/>
        <v>44918</v>
      </c>
      <c r="G69" s="11">
        <f ca="1">SUM('Data Backend'!S69:T69,-'Data Backend'!U69,'Data Backend'!V69)/'Data Backend'!X69</f>
        <v>0.65028697803606605</v>
      </c>
      <c r="H69" s="11">
        <f ca="1">'Data Backend'!AS69</f>
        <v>1.7719358220375838</v>
      </c>
      <c r="I69" s="8">
        <f>1</f>
        <v>1</v>
      </c>
      <c r="J69" s="6"/>
      <c r="K69" s="6">
        <f ca="1">'Data Backend'!AL69</f>
        <v>-8.8761258321369274E-3</v>
      </c>
      <c r="L69" s="6">
        <f ca="1">'Data Backend'!Y69</f>
        <v>-5.3770793330306654E-3</v>
      </c>
      <c r="M69" s="6">
        <f ca="1">'Data Backend'!AT69</f>
        <v>-1.4517104481051146E-2</v>
      </c>
      <c r="N69" s="6"/>
      <c r="O69" s="6"/>
      <c r="P69" s="7">
        <f ca="1">_xlfn.COVARIANCE.P($B$4:B69,$C$4:C69)/VAR($B$4:B69)</f>
        <v>1.1300493581295814</v>
      </c>
      <c r="Q69" s="7"/>
      <c r="R69" s="1">
        <f t="shared" si="63"/>
        <v>44918</v>
      </c>
      <c r="S69">
        <f ca="1">_xlfn.COVARIANCE.P($K$5:K69,$L$5:L69)/_xlfn.VAR.P($K$5:K69)</f>
        <v>0.25483007107173961</v>
      </c>
      <c r="T69">
        <f ca="1">_xlfn.COVARIANCE.P($K$5:K69,$M$5:M69)/_xlfn.VAR.P($K$5:K69)</f>
        <v>0.75637044920411867</v>
      </c>
      <c r="AA69" s="6">
        <f t="shared" si="64"/>
        <v>0.97951999999999995</v>
      </c>
      <c r="AB69" s="4">
        <f t="shared" ca="1" si="65"/>
        <v>2.2613209490502127E-2</v>
      </c>
      <c r="AC69" s="4">
        <f t="shared" ca="1" si="66"/>
        <v>6.7531095917084935E-2</v>
      </c>
      <c r="AD69" s="4">
        <f t="shared" ca="1" si="67"/>
        <v>3.4416822009818049E-2</v>
      </c>
      <c r="AF69" s="1">
        <f t="shared" si="68"/>
        <v>44918</v>
      </c>
      <c r="AG69" s="13">
        <f ca="1">_xlfn.NORM.INV(0.05,AVERAGE(L$5:L69),STDEV(L$5:L69))</f>
        <v>-1.7369020960165769E-2</v>
      </c>
      <c r="AH69" s="13">
        <f ca="1">_xlfn.NORM.INV(0.05,AVERAGE(M$5:M69),STDEV(M$5:M69))</f>
        <v>-4.9753044688664094E-2</v>
      </c>
      <c r="AI69" s="13">
        <f ca="1">_xlfn.NORM.INV(0.05,AVERAGE(K$5:K69),STDEV(K$5:K69))</f>
        <v>-2.7173330608435044E-2</v>
      </c>
      <c r="AJ69" s="4">
        <f ca="1">CORREL($AG$6:AG69,$AI$6:AI69)</f>
        <v>-0.45212342652058146</v>
      </c>
      <c r="AK69" s="4">
        <f ca="1">CORREL($AH$6:AH69,$AI$6:AI69)</f>
        <v>-0.42713031549225816</v>
      </c>
      <c r="AM69" s="12">
        <f t="shared" si="69"/>
        <v>44918</v>
      </c>
      <c r="AN69" s="4">
        <f t="shared" ca="1" si="70"/>
        <v>-3.9265327347430171E-2</v>
      </c>
      <c r="AO69" s="4">
        <f t="shared" ca="1" si="71"/>
        <v>-0.10174782378630137</v>
      </c>
      <c r="AP69" s="4">
        <f t="shared" ca="1" si="72"/>
        <v>-1.6925132556105268E-2</v>
      </c>
      <c r="AR69" s="1">
        <f t="shared" si="73"/>
        <v>44918</v>
      </c>
      <c r="AS69">
        <f ca="1">CORREL(C$4:C69,$B$4:B69)</f>
        <v>0.86350732167951805</v>
      </c>
      <c r="AT69">
        <f ca="1">CORREL(D$4:D69,$B$4:B69)</f>
        <v>0.86350732167951749</v>
      </c>
    </row>
    <row r="70" spans="1:46" x14ac:dyDescent="0.2">
      <c r="A70" s="1">
        <f>'Data Backend'!A70</f>
        <v>44922</v>
      </c>
      <c r="B70" s="10">
        <f ca="1">'Data Backend'!AN70</f>
        <v>1.6490519942641724E-2</v>
      </c>
      <c r="C70" s="10">
        <f ca="1">'Data Backend'!AO70</f>
        <v>4.3273230000000051E-2</v>
      </c>
      <c r="D70" s="6">
        <f ca="1">'Data Backend'!AR70</f>
        <v>0.13046416995315147</v>
      </c>
      <c r="E70" s="6"/>
      <c r="F70" s="1">
        <f t="shared" si="62"/>
        <v>44922</v>
      </c>
      <c r="G70" s="11">
        <f ca="1">SUM('Data Backend'!S70:T70,-'Data Backend'!U70,'Data Backend'!V70)/'Data Backend'!X70</f>
        <v>0.63443392485015648</v>
      </c>
      <c r="H70" s="11">
        <f ca="1">'Data Backend'!AS70</f>
        <v>1.7652230999723093</v>
      </c>
      <c r="I70" s="8">
        <f>1</f>
        <v>1</v>
      </c>
      <c r="J70" s="6"/>
      <c r="K70" s="6">
        <f ca="1">'Data Backend'!AL70</f>
        <v>8.270775714473988E-3</v>
      </c>
      <c r="L70" s="6">
        <f ca="1">'Data Backend'!Y70</f>
        <v>-1.1840876713860027E-2</v>
      </c>
      <c r="M70" s="6">
        <f ca="1">'Data Backend'!AT70</f>
        <v>-3.2264637494333614E-2</v>
      </c>
      <c r="N70" s="6"/>
      <c r="O70" s="6"/>
      <c r="P70" s="7">
        <f ca="1">_xlfn.COVARIANCE.P($B$4:B70,$C$4:C70)/VAR($B$4:B70)</f>
        <v>1.1303894320757824</v>
      </c>
      <c r="Q70" s="7"/>
      <c r="R70" s="1">
        <f t="shared" si="63"/>
        <v>44922</v>
      </c>
      <c r="S70">
        <f ca="1">_xlfn.COVARIANCE.P($K$5:K70,$L$5:L70)/_xlfn.VAR.P($K$5:K70)</f>
        <v>0.24830460780273744</v>
      </c>
      <c r="T70">
        <f ca="1">_xlfn.COVARIANCE.P($K$5:K70,$M$5:M70)/_xlfn.VAR.P($K$5:K70)</f>
        <v>0.73816320754409148</v>
      </c>
      <c r="AA70" s="6">
        <f t="shared" si="64"/>
        <v>0.95904</v>
      </c>
      <c r="AB70" s="4">
        <f t="shared" ca="1" si="65"/>
        <v>1.9517420046627123E-2</v>
      </c>
      <c r="AC70" s="4">
        <f t="shared" ca="1" si="66"/>
        <v>5.8274167538950414E-2</v>
      </c>
      <c r="AD70" s="4">
        <f t="shared" ca="1" si="67"/>
        <v>2.9441431833292911E-2</v>
      </c>
      <c r="AF70" s="1">
        <f t="shared" si="68"/>
        <v>44922</v>
      </c>
      <c r="AG70" s="13">
        <f ca="1">_xlfn.NORM.INV(0.05,AVERAGE(L$5:L70),STDEV(L$5:L70))</f>
        <v>-1.7603521463455809E-2</v>
      </c>
      <c r="AH70" s="13">
        <f ca="1">_xlfn.NORM.INV(0.05,AVERAGE(M$5:M70),STDEV(M$5:M70))</f>
        <v>-5.0362434371760322E-2</v>
      </c>
      <c r="AI70" s="13">
        <f ca="1">_xlfn.NORM.INV(0.05,AVERAGE(K$5:K70),STDEV(K$5:K70))</f>
        <v>-2.6888384190703499E-2</v>
      </c>
      <c r="AJ70" s="4">
        <f ca="1">CORREL($AG$6:AG70,$AI$6:AI70)</f>
        <v>-0.45014062999113469</v>
      </c>
      <c r="AK70" s="4">
        <f ca="1">CORREL($AH$6:AH70,$AI$6:AI70)</f>
        <v>-0.42445034952128813</v>
      </c>
      <c r="AM70" s="12">
        <f t="shared" si="69"/>
        <v>44922</v>
      </c>
      <c r="AN70" s="4">
        <f t="shared" ca="1" si="70"/>
        <v>-4.082032279019962E-2</v>
      </c>
      <c r="AO70" s="4">
        <f t="shared" ca="1" si="71"/>
        <v>-0.10639837219100411</v>
      </c>
      <c r="AP70" s="4">
        <f t="shared" ca="1" si="72"/>
        <v>-1.6382227959033983E-2</v>
      </c>
      <c r="AR70" s="1">
        <f t="shared" si="73"/>
        <v>44922</v>
      </c>
      <c r="AS70">
        <f ca="1">CORREL(C$4:C70,$B$4:B70)</f>
        <v>0.86266133515403276</v>
      </c>
      <c r="AT70">
        <f ca="1">CORREL(D$4:D70,$B$4:B70)</f>
        <v>0.86266133515403298</v>
      </c>
    </row>
    <row r="71" spans="1:46" x14ac:dyDescent="0.2">
      <c r="A71" s="1">
        <f>'Data Backend'!A71</f>
        <v>44923</v>
      </c>
      <c r="B71" s="10">
        <f ca="1">'Data Backend'!AN71</f>
        <v>1.2613521695257424E-2</v>
      </c>
      <c r="C71" s="10">
        <f ca="1">'Data Backend'!AO71</f>
        <v>4.0201970000000031E-2</v>
      </c>
      <c r="D71" s="6">
        <f ca="1">'Data Backend'!AR71</f>
        <v>0.12120464884482862</v>
      </c>
      <c r="E71" s="6"/>
      <c r="F71" s="1">
        <f t="shared" si="62"/>
        <v>44923</v>
      </c>
      <c r="G71" s="11">
        <f ca="1">SUM('Data Backend'!S71:T71,-'Data Backend'!U71,'Data Backend'!V71)/'Data Backend'!X71</f>
        <v>0.62427633164355567</v>
      </c>
      <c r="H71" s="11">
        <f ca="1">'Data Backend'!AS71</f>
        <v>1.7461501852153762</v>
      </c>
      <c r="I71" s="8">
        <f>1</f>
        <v>1</v>
      </c>
      <c r="J71" s="6"/>
      <c r="K71" s="6">
        <f ca="1">'Data Backend'!AL71</f>
        <v>-3.8141017267953048E-3</v>
      </c>
      <c r="L71" s="6">
        <f ca="1">'Data Backend'!Y71</f>
        <v>-2.943869268072774E-3</v>
      </c>
      <c r="M71" s="6">
        <f ca="1">'Data Backend'!AT71</f>
        <v>-8.1909018918366883E-3</v>
      </c>
      <c r="N71" s="6"/>
      <c r="O71" s="6"/>
      <c r="P71" s="7">
        <f ca="1">_xlfn.COVARIANCE.P($B$4:B71,$C$4:C71)/VAR($B$4:B71)</f>
        <v>1.1299467507958552</v>
      </c>
      <c r="Q71" s="7"/>
      <c r="R71" s="1">
        <f t="shared" si="63"/>
        <v>44923</v>
      </c>
      <c r="S71">
        <f ca="1">_xlfn.COVARIANCE.P($K$5:K71,$L$5:L71)/_xlfn.VAR.P($K$5:K71)</f>
        <v>0.24890683333817229</v>
      </c>
      <c r="T71">
        <f ca="1">_xlfn.COVARIANCE.P($K$5:K71,$M$5:M71)/_xlfn.VAR.P($K$5:K71)</f>
        <v>0.73989033696990258</v>
      </c>
      <c r="AA71" s="6">
        <f t="shared" si="64"/>
        <v>0.92903999999999998</v>
      </c>
      <c r="AB71" s="4">
        <f t="shared" ca="1" si="65"/>
        <v>1.6760504995596118E-2</v>
      </c>
      <c r="AC71" s="4">
        <f t="shared" ca="1" si="66"/>
        <v>5.00305302907883E-2</v>
      </c>
      <c r="AD71" s="4">
        <f t="shared" ca="1" si="67"/>
        <v>2.5010662780328933E-2</v>
      </c>
      <c r="AF71" s="1">
        <f t="shared" si="68"/>
        <v>44923</v>
      </c>
      <c r="AG71" s="13">
        <f ca="1">_xlfn.NORM.INV(0.05,AVERAGE(L$5:L71),STDEV(L$5:L71))</f>
        <v>-1.7533521541173866E-2</v>
      </c>
      <c r="AH71" s="13">
        <f ca="1">_xlfn.NORM.INV(0.05,AVERAGE(M$5:M71),STDEV(M$5:M71))</f>
        <v>-5.0162194968944328E-2</v>
      </c>
      <c r="AI71" s="13">
        <f ca="1">_xlfn.NORM.INV(0.05,AVERAGE(K$5:K71),STDEV(K$5:K71))</f>
        <v>-2.6756762328025898E-2</v>
      </c>
      <c r="AJ71" s="4">
        <f ca="1">CORREL($AG$6:AG71,$AI$6:AI71)</f>
        <v>-0.4478745315942444</v>
      </c>
      <c r="AK71" s="4">
        <f ca="1">CORREL($AH$6:AH71,$AI$6:AI71)</f>
        <v>-0.42144710856475193</v>
      </c>
      <c r="AM71" s="12">
        <f t="shared" si="69"/>
        <v>44923</v>
      </c>
      <c r="AN71" s="4">
        <f t="shared" ca="1" si="70"/>
        <v>-1.7865199987063107E-2</v>
      </c>
      <c r="AO71" s="4">
        <f t="shared" ca="1" si="71"/>
        <v>-4.8977235253555733E-2</v>
      </c>
      <c r="AP71" s="4">
        <f t="shared" ca="1" si="72"/>
        <v>-1.2331253781036946E-2</v>
      </c>
      <c r="AR71" s="1">
        <f t="shared" si="73"/>
        <v>44923</v>
      </c>
      <c r="AS71">
        <f ca="1">CORREL(C$4:C71,$B$4:B71)</f>
        <v>0.86157325151057806</v>
      </c>
      <c r="AT71">
        <f ca="1">CORREL(D$4:D71,$B$4:B71)</f>
        <v>0.86157325151057806</v>
      </c>
    </row>
    <row r="72" spans="1:46" x14ac:dyDescent="0.2">
      <c r="A72" s="1">
        <f>'Data Backend'!A72</f>
        <v>44924</v>
      </c>
      <c r="B72" s="10">
        <f ca="1">'Data Backend'!AN72</f>
        <v>8.0992086674811503E-3</v>
      </c>
      <c r="C72" s="10">
        <f ca="1">'Data Backend'!AO72</f>
        <v>4.739709999999997E-2</v>
      </c>
      <c r="D72" s="6">
        <f ca="1">'Data Backend'!AR72</f>
        <v>0.14289719786774713</v>
      </c>
      <c r="E72" s="6"/>
      <c r="F72" s="1">
        <f t="shared" si="62"/>
        <v>44924</v>
      </c>
      <c r="G72" s="11">
        <f ca="1">SUM('Data Backend'!S72:T72,-'Data Backend'!U72,'Data Backend'!V72)/'Data Backend'!X72</f>
        <v>0.62807105347150571</v>
      </c>
      <c r="H72" s="11">
        <f ca="1">'Data Backend'!AS72</f>
        <v>1.7353413677925567</v>
      </c>
      <c r="I72" s="8">
        <f>1</f>
        <v>1</v>
      </c>
      <c r="J72" s="6"/>
      <c r="K72" s="6">
        <f ca="1">'Data Backend'!AL72</f>
        <v>-4.4580809272807276E-3</v>
      </c>
      <c r="L72" s="6">
        <f ca="1">'Data Backend'!Y72</f>
        <v>6.9170509261773372E-3</v>
      </c>
      <c r="M72" s="6">
        <f ca="1">'Data Backend'!AT72</f>
        <v>1.9347537530519654E-2</v>
      </c>
      <c r="N72" s="6"/>
      <c r="O72" s="6"/>
      <c r="P72" s="7">
        <f ca="1">_xlfn.COVARIANCE.P($B$4:B72,$C$4:C72)/VAR($B$4:B72)</f>
        <v>1.1276128733805719</v>
      </c>
      <c r="Q72" s="7"/>
      <c r="R72" s="1">
        <f t="shared" si="63"/>
        <v>44924</v>
      </c>
      <c r="S72">
        <f ca="1">_xlfn.COVARIANCE.P($K$5:K72,$L$5:L72)/_xlfn.VAR.P($K$5:K72)</f>
        <v>0.24694657758581373</v>
      </c>
      <c r="T72">
        <f ca="1">_xlfn.COVARIANCE.P($K$5:K72,$M$5:M72)/_xlfn.VAR.P($K$5:K72)</f>
        <v>0.73445909031094736</v>
      </c>
      <c r="AA72" s="6">
        <f t="shared" si="64"/>
        <v>0.89904000000000006</v>
      </c>
      <c r="AB72" s="4">
        <f t="shared" ca="1" si="65"/>
        <v>1.4801199601684663E-2</v>
      </c>
      <c r="AC72" s="4">
        <f t="shared" ca="1" si="66"/>
        <v>4.4171879361470344E-2</v>
      </c>
      <c r="AD72" s="4">
        <f t="shared" ca="1" si="67"/>
        <v>2.1861770070921084E-2</v>
      </c>
      <c r="AF72" s="1">
        <f t="shared" si="68"/>
        <v>44924</v>
      </c>
      <c r="AG72" s="13">
        <f ca="1">_xlfn.NORM.INV(0.05,AVERAGE(L$5:L72),STDEV(L$5:L72))</f>
        <v>-1.7348400422548042E-2</v>
      </c>
      <c r="AH72" s="13">
        <f ca="1">_xlfn.NORM.INV(0.05,AVERAGE(M$5:M72),STDEV(M$5:M72))</f>
        <v>-4.9630056110972084E-2</v>
      </c>
      <c r="AI72" s="13">
        <f ca="1">_xlfn.NORM.INV(0.05,AVERAGE(K$5:K72),STDEV(K$5:K72))</f>
        <v>-2.6641088658801507E-2</v>
      </c>
      <c r="AJ72" s="4">
        <f ca="1">CORREL($AG$6:AG72,$AI$6:AI72)</f>
        <v>-0.44526273622446338</v>
      </c>
      <c r="AK72" s="4">
        <f ca="1">CORREL($AH$6:AH72,$AI$6:AI72)</f>
        <v>-0.41806846568634559</v>
      </c>
      <c r="AM72" s="12">
        <f t="shared" si="69"/>
        <v>44924</v>
      </c>
      <c r="AN72" s="4">
        <f t="shared" ca="1" si="70"/>
        <v>-1.6730609990656158E-2</v>
      </c>
      <c r="AO72" s="4">
        <f t="shared" ca="1" si="71"/>
        <v>-4.5825018516282436E-2</v>
      </c>
      <c r="AP72" s="4">
        <f t="shared" ca="1" si="72"/>
        <v>-1.2419007599112301E-2</v>
      </c>
      <c r="AR72" s="1">
        <f t="shared" si="73"/>
        <v>44924</v>
      </c>
      <c r="AS72">
        <f ca="1">CORREL(C$4:C72,$B$4:B72)</f>
        <v>0.85861033857017643</v>
      </c>
      <c r="AT72">
        <f ca="1">CORREL(D$4:D72,$B$4:B72)</f>
        <v>0.85861033857017677</v>
      </c>
    </row>
    <row r="73" spans="1:46" x14ac:dyDescent="0.2">
      <c r="A73" s="1">
        <f>'Data Backend'!A73</f>
        <v>44925</v>
      </c>
      <c r="B73" s="10">
        <f ca="1">'Data Backend'!AN73</f>
        <v>1.0781241701630417E-2</v>
      </c>
      <c r="C73" s="10">
        <f ca="1">'Data Backend'!AO73</f>
        <v>6.470262300000007E-2</v>
      </c>
      <c r="D73" s="6">
        <f ca="1">'Data Backend'!AR73</f>
        <v>0.19507150271626816</v>
      </c>
      <c r="E73" s="6"/>
      <c r="F73" s="1">
        <f t="shared" si="62"/>
        <v>44925</v>
      </c>
      <c r="G73" s="11">
        <f ca="1">SUM('Data Backend'!S73:T73,-'Data Backend'!U73,'Data Backend'!V73)/'Data Backend'!X73</f>
        <v>0.64435017645297932</v>
      </c>
      <c r="H73" s="11">
        <f ca="1">'Data Backend'!AS73</f>
        <v>1.7307260392581258</v>
      </c>
      <c r="I73" s="8">
        <f>1</f>
        <v>1</v>
      </c>
      <c r="J73" s="6"/>
      <c r="K73" s="6">
        <f ca="1">'Data Backend'!AL73</f>
        <v>2.6604852092824149E-3</v>
      </c>
      <c r="L73" s="6">
        <f ca="1">'Data Backend'!Y73</f>
        <v>6.9170509261773372E-3</v>
      </c>
      <c r="M73" s="6">
        <f ca="1">'Data Backend'!AT73</f>
        <v>4.5650916762995264E-2</v>
      </c>
      <c r="N73" s="6"/>
      <c r="O73" s="6"/>
      <c r="P73" s="7">
        <f ca="1">_xlfn.COVARIANCE.P($B$4:B73,$C$4:C73)/VAR($B$4:B73)</f>
        <v>1.1254539878329144</v>
      </c>
      <c r="Q73" s="7"/>
      <c r="R73" s="1">
        <f t="shared" si="63"/>
        <v>44925</v>
      </c>
      <c r="S73">
        <f ca="1">_xlfn.COVARIANCE.P($K$5:K73,$L$5:L73)/_xlfn.VAR.P($K$5:K73)</f>
        <v>0.24768692661327962</v>
      </c>
      <c r="T73">
        <f ca="1">_xlfn.COVARIANCE.P($K$5:K73,$M$5:M73)/_xlfn.VAR.P($K$5:K73)</f>
        <v>0.73995270194124174</v>
      </c>
      <c r="AA73" s="6">
        <f t="shared" si="64"/>
        <v>0.86904000000000003</v>
      </c>
      <c r="AB73" s="4">
        <f t="shared" ca="1" si="65"/>
        <v>1.3231991037306426E-2</v>
      </c>
      <c r="AC73" s="4">
        <f t="shared" ca="1" si="66"/>
        <v>3.9479683217593597E-2</v>
      </c>
      <c r="AD73" s="4">
        <f t="shared" ca="1" si="67"/>
        <v>1.9339820494675346E-2</v>
      </c>
      <c r="AF73" s="1">
        <f t="shared" si="68"/>
        <v>44925</v>
      </c>
      <c r="AG73" s="13">
        <f ca="1">_xlfn.NORM.INV(0.05,AVERAGE(L$5:L73),STDEV(L$5:L73))</f>
        <v>-1.7166985633532514E-2</v>
      </c>
      <c r="AH73" s="13">
        <f ca="1">_xlfn.NORM.INV(0.05,AVERAGE(M$5:M73),STDEV(M$5:M73))</f>
        <v>-4.9321715015109791E-2</v>
      </c>
      <c r="AI73" s="13">
        <f ca="1">_xlfn.NORM.INV(0.05,AVERAGE(K$5:K73),STDEV(K$5:K73))</f>
        <v>-2.6411957291644195E-2</v>
      </c>
      <c r="AJ73" s="4">
        <f ca="1">CORREL($AG$6:AG73,$AI$6:AI73)</f>
        <v>-0.44199519331201748</v>
      </c>
      <c r="AK73" s="4">
        <f ca="1">CORREL($AH$6:AH73,$AI$6:AI73)</f>
        <v>-0.41402849854176815</v>
      </c>
      <c r="AM73" s="12">
        <f t="shared" si="69"/>
        <v>44925</v>
      </c>
      <c r="AN73" s="4">
        <f t="shared" ca="1" si="70"/>
        <v>-1.4665522215302601E-2</v>
      </c>
      <c r="AO73" s="4">
        <f t="shared" ca="1" si="71"/>
        <v>-4.8405469580836198E-2</v>
      </c>
      <c r="AP73" s="4">
        <f t="shared" ca="1" si="72"/>
        <v>-1.2306839894448845E-2</v>
      </c>
      <c r="AR73" s="1">
        <f t="shared" si="73"/>
        <v>44925</v>
      </c>
      <c r="AS73">
        <f ca="1">CORREL(C$4:C73,$B$4:B73)</f>
        <v>0.85300070466160494</v>
      </c>
      <c r="AT73">
        <f ca="1">CORREL(D$4:D73,$B$4:B73)</f>
        <v>0.85300070466160538</v>
      </c>
    </row>
    <row r="74" spans="1:46" x14ac:dyDescent="0.2">
      <c r="A74" s="1">
        <f>'Data Backend'!A74</f>
        <v>44929</v>
      </c>
      <c r="B74" s="10">
        <f ca="1">'Data Backend'!AN74</f>
        <v>2.0686175580222121E-2</v>
      </c>
      <c r="C74" s="10">
        <f ca="1">'Data Backend'!AO74</f>
        <v>6.197878999999995E-2</v>
      </c>
      <c r="D74" s="6">
        <f ca="1">'Data Backend'!AR74</f>
        <v>0.18685943693250295</v>
      </c>
      <c r="E74" s="6"/>
      <c r="F74" s="1">
        <f t="shared" si="62"/>
        <v>44929</v>
      </c>
      <c r="G74" s="11">
        <f ca="1">SUM('Data Backend'!S74:T74,-'Data Backend'!U74,'Data Backend'!V74)/'Data Backend'!X74</f>
        <v>0.65250106360410465</v>
      </c>
      <c r="H74" s="11">
        <f ca="1">'Data Backend'!AS74</f>
        <v>1.7602312308350931</v>
      </c>
      <c r="I74" s="8">
        <f>1</f>
        <v>1</v>
      </c>
      <c r="J74" s="6"/>
      <c r="K74" s="6">
        <f ca="1">'Data Backend'!AL74</f>
        <v>9.7992854140398489E-3</v>
      </c>
      <c r="L74" s="6">
        <f ca="1">'Data Backend'!Y74</f>
        <v>6.9170509261773372E-3</v>
      </c>
      <c r="M74" s="6">
        <f ca="1">'Data Backend'!AT74</f>
        <v>-6.8716104141887113E-3</v>
      </c>
      <c r="N74" s="6"/>
      <c r="O74" s="6"/>
      <c r="P74" s="7">
        <f ca="1">_xlfn.COVARIANCE.P($B$4:B74,$C$4:C74)/VAR($B$4:B74)</f>
        <v>1.1272172529653224</v>
      </c>
      <c r="Q74" s="7"/>
      <c r="R74" s="1">
        <f t="shared" si="63"/>
        <v>44929</v>
      </c>
      <c r="S74">
        <f ca="1">_xlfn.COVARIANCE.P($K$5:K74,$L$5:L74)/_xlfn.VAR.P($K$5:K74)</f>
        <v>0.2496300596765002</v>
      </c>
      <c r="T74">
        <f ca="1">_xlfn.COVARIANCE.P($K$5:K74,$M$5:M74)/_xlfn.VAR.P($K$5:K74)</f>
        <v>0.73108909527279786</v>
      </c>
      <c r="AA74" s="6">
        <f t="shared" si="64"/>
        <v>0.83904000000000001</v>
      </c>
      <c r="AB74" s="4">
        <f t="shared" ca="1" si="65"/>
        <v>1.1895680048247762E-2</v>
      </c>
      <c r="AC74" s="4">
        <f t="shared" ca="1" si="66"/>
        <v>3.5483889788843342E-2</v>
      </c>
      <c r="AD74" s="4">
        <f t="shared" ca="1" si="67"/>
        <v>1.7192171667685708E-2</v>
      </c>
      <c r="AF74" s="1">
        <f t="shared" si="68"/>
        <v>44929</v>
      </c>
      <c r="AG74" s="13">
        <f ca="1">_xlfn.NORM.INV(0.05,AVERAGE(L$5:L74),STDEV(L$5:L74))</f>
        <v>-1.6989165062504582E-2</v>
      </c>
      <c r="AH74" s="13">
        <f ca="1">_xlfn.NORM.INV(0.05,AVERAGE(M$5:M74),STDEV(M$5:M74))</f>
        <v>-4.9119810578737107E-2</v>
      </c>
      <c r="AI74" s="13">
        <f ca="1">_xlfn.NORM.INV(0.05,AVERAGE(K$5:K74),STDEV(K$5:K74))</f>
        <v>-2.6147810481923914E-2</v>
      </c>
      <c r="AJ74" s="4">
        <f ca="1">CORREL($AG$6:AG74,$AI$6:AI74)</f>
        <v>-0.43793219928558857</v>
      </c>
      <c r="AK74" s="4">
        <f ca="1">CORREL($AH$6:AH74,$AI$6:AI74)</f>
        <v>-0.40923634876621573</v>
      </c>
      <c r="AM74" s="12">
        <f t="shared" si="69"/>
        <v>44929</v>
      </c>
      <c r="AN74" s="4">
        <f t="shared" ca="1" si="70"/>
        <v>-1.2697941032122014E-2</v>
      </c>
      <c r="AO74" s="4">
        <f t="shared" ca="1" si="71"/>
        <v>-4.5475719666356322E-2</v>
      </c>
      <c r="AP74" s="4">
        <f t="shared" ca="1" si="72"/>
        <v>-8.3845790429751717E-3</v>
      </c>
      <c r="AR74" s="1">
        <f t="shared" si="73"/>
        <v>44929</v>
      </c>
      <c r="AS74">
        <f ca="1">CORREL(C$4:C74,$B$4:B74)</f>
        <v>0.85102354133064329</v>
      </c>
      <c r="AT74">
        <f ca="1">CORREL(D$4:D74,$B$4:B74)</f>
        <v>0.85102354133064317</v>
      </c>
    </row>
    <row r="75" spans="1:46" x14ac:dyDescent="0.2">
      <c r="A75" s="1">
        <f>'Data Backend'!A75</f>
        <v>44930</v>
      </c>
      <c r="B75" s="10">
        <f ca="1">'Data Backend'!AN75</f>
        <v>1.7526156460778708E-2</v>
      </c>
      <c r="C75" s="10">
        <f ca="1">'Data Backend'!AO75</f>
        <v>4.8546199999999873E-2</v>
      </c>
      <c r="D75" s="6">
        <f ca="1">'Data Backend'!AR75</f>
        <v>0.14636161172576423</v>
      </c>
      <c r="E75" s="6"/>
      <c r="F75" s="1">
        <f t="shared" si="62"/>
        <v>44930</v>
      </c>
      <c r="G75" s="11">
        <f ca="1">SUM('Data Backend'!S75:T75,-'Data Backend'!U75,'Data Backend'!V75)/'Data Backend'!X75</f>
        <v>0.66242431663955292</v>
      </c>
      <c r="H75" s="11">
        <f ca="1">'Data Backend'!AS75</f>
        <v>1.8267290915646699</v>
      </c>
      <c r="I75" s="8">
        <f>1</f>
        <v>1</v>
      </c>
      <c r="J75" s="6"/>
      <c r="K75" s="6">
        <f ca="1">'Data Backend'!AL75</f>
        <v>-3.0959752321981782E-3</v>
      </c>
      <c r="L75" s="6">
        <f ca="1">'Data Backend'!Y75</f>
        <v>6.9170509261773372E-3</v>
      </c>
      <c r="M75" s="6">
        <f ca="1">'Data Backend'!AT75</f>
        <v>-3.4121837807017275E-2</v>
      </c>
      <c r="N75" s="6"/>
      <c r="O75" s="6"/>
      <c r="P75" s="7">
        <f ca="1">_xlfn.COVARIANCE.P($B$4:B75,$C$4:C75)/VAR($B$4:B75)</f>
        <v>1.127782473408949</v>
      </c>
      <c r="Q75" s="7"/>
      <c r="R75" s="1">
        <f t="shared" si="63"/>
        <v>44930</v>
      </c>
      <c r="S75">
        <f ca="1">_xlfn.COVARIANCE.P($K$5:K75,$L$5:L75)/_xlfn.VAR.P($K$5:K75)</f>
        <v>0.24830671638898294</v>
      </c>
      <c r="T75">
        <f ca="1">_xlfn.COVARIANCE.P($K$5:K75,$M$5:M75)/_xlfn.VAR.P($K$5:K75)</f>
        <v>0.73772956945496804</v>
      </c>
      <c r="AA75" s="6">
        <f t="shared" si="64"/>
        <v>0.80903999999999998</v>
      </c>
      <c r="AB75" s="4">
        <f t="shared" ca="1" si="65"/>
        <v>1.0713899771410457E-2</v>
      </c>
      <c r="AC75" s="4">
        <f t="shared" ca="1" si="66"/>
        <v>3.1950169043390528E-2</v>
      </c>
      <c r="AD75" s="4">
        <f t="shared" ca="1" si="67"/>
        <v>1.529287648408701E-2</v>
      </c>
      <c r="AF75" s="1">
        <f t="shared" si="68"/>
        <v>44930</v>
      </c>
      <c r="AG75" s="13">
        <f ca="1">_xlfn.NORM.INV(0.05,AVERAGE(L$5:L75),STDEV(L$5:L75))</f>
        <v>-1.6814830756004356E-2</v>
      </c>
      <c r="AH75" s="13">
        <f ca="1">_xlfn.NORM.INV(0.05,AVERAGE(M$5:M75),STDEV(M$5:M75))</f>
        <v>-4.9772902528421654E-2</v>
      </c>
      <c r="AI75" s="13">
        <f ca="1">_xlfn.NORM.INV(0.05,AVERAGE(K$5:K75),STDEV(K$5:K75))</f>
        <v>-2.6015805800480987E-2</v>
      </c>
      <c r="AJ75" s="4">
        <f ca="1">CORREL($AG$6:AG75,$AI$6:AI75)</f>
        <v>-0.43343073355150225</v>
      </c>
      <c r="AK75" s="4">
        <f ca="1">CORREL($AH$6:AH75,$AI$6:AI75)</f>
        <v>-0.40444155168982732</v>
      </c>
      <c r="AM75" s="12">
        <f t="shared" si="69"/>
        <v>44930</v>
      </c>
      <c r="AN75" s="4">
        <f t="shared" ca="1" si="70"/>
        <v>-2.3088349275553876E-3</v>
      </c>
      <c r="AO75" s="4">
        <f t="shared" ca="1" si="71"/>
        <v>-4.6774986411653785E-2</v>
      </c>
      <c r="AP75" s="4">
        <f t="shared" ca="1" si="72"/>
        <v>-9.7487566222668465E-3</v>
      </c>
      <c r="AR75" s="1">
        <f t="shared" si="73"/>
        <v>44930</v>
      </c>
      <c r="AS75">
        <f ca="1">CORREL(C$4:C75,$B$4:B75)</f>
        <v>0.8500773323980616</v>
      </c>
      <c r="AT75">
        <f ca="1">CORREL(D$4:D75,$B$4:B75)</f>
        <v>0.85007733239806127</v>
      </c>
    </row>
    <row r="76" spans="1:46" x14ac:dyDescent="0.2">
      <c r="A76" s="1">
        <f>'Data Backend'!A76</f>
        <v>44931</v>
      </c>
      <c r="B76" s="10">
        <f ca="1">'Data Backend'!AN76</f>
        <v>1.3649158213394408E-2</v>
      </c>
      <c r="C76" s="10">
        <f ca="1">'Data Backend'!AO76</f>
        <v>3.7233516999999994E-2</v>
      </c>
      <c r="D76" s="6">
        <f ca="1">'Data Backend'!AR76</f>
        <v>0.11225507986904537</v>
      </c>
      <c r="E76" s="6"/>
      <c r="F76" s="1">
        <f t="shared" si="62"/>
        <v>44931</v>
      </c>
      <c r="G76" s="11">
        <f ca="1">SUM('Data Backend'!S76:T76,-'Data Backend'!U76,'Data Backend'!V76)/'Data Backend'!X76</f>
        <v>0.70128722710760616</v>
      </c>
      <c r="H76" s="11">
        <f ca="1">'Data Backend'!AS76</f>
        <v>1.9716962732893546</v>
      </c>
      <c r="I76" s="8">
        <f>1</f>
        <v>1</v>
      </c>
      <c r="J76" s="6"/>
      <c r="K76" s="6">
        <f ca="1">'Data Backend'!AL76</f>
        <v>-3.8102197400698978E-3</v>
      </c>
      <c r="L76" s="6">
        <f ca="1">'Data Backend'!Y76</f>
        <v>6.9170509261773372E-3</v>
      </c>
      <c r="M76" s="6">
        <f ca="1">'Data Backend'!AT76</f>
        <v>-2.9751983586901454E-2</v>
      </c>
      <c r="N76" s="6"/>
      <c r="O76" s="6"/>
      <c r="P76" s="7">
        <f ca="1">_xlfn.COVARIANCE.P($B$4:B76,$C$4:C76)/VAR($B$4:B76)</f>
        <v>1.1276901640417598</v>
      </c>
      <c r="Q76" s="7"/>
      <c r="R76" s="1">
        <f t="shared" si="63"/>
        <v>44931</v>
      </c>
      <c r="S76">
        <f ca="1">_xlfn.COVARIANCE.P($K$5:K76,$L$5:L76)/_xlfn.VAR.P($K$5:K76)</f>
        <v>0.24671701627948572</v>
      </c>
      <c r="T76">
        <f ca="1">_xlfn.COVARIANCE.P($K$5:K76,$M$5:M76)/_xlfn.VAR.P($K$5:K76)</f>
        <v>0.74438352622054205</v>
      </c>
      <c r="AA76" s="6">
        <f t="shared" si="64"/>
        <v>0.77903999999999995</v>
      </c>
      <c r="AB76" s="4">
        <f t="shared" ca="1" si="65"/>
        <v>9.641459102116258E-3</v>
      </c>
      <c r="AC76" s="4">
        <f t="shared" ca="1" si="66"/>
        <v>2.874339201755095E-2</v>
      </c>
      <c r="AD76" s="4">
        <f t="shared" ca="1" si="67"/>
        <v>1.3569306174268539E-2</v>
      </c>
      <c r="AF76" s="1">
        <f t="shared" si="68"/>
        <v>44931</v>
      </c>
      <c r="AG76" s="13">
        <f ca="1">_xlfn.NORM.INV(0.05,AVERAGE(L$5:L76),STDEV(L$5:L76))</f>
        <v>-1.6643878767045362E-2</v>
      </c>
      <c r="AH76" s="13">
        <f ca="1">_xlfn.NORM.INV(0.05,AVERAGE(M$5:M76),STDEV(M$5:M76))</f>
        <v>-5.0225101961001377E-2</v>
      </c>
      <c r="AI76" s="13">
        <f ca="1">_xlfn.NORM.INV(0.05,AVERAGE(K$5:K76),STDEV(K$5:K76))</f>
        <v>-2.5899923519605836E-2</v>
      </c>
      <c r="AJ76" s="4">
        <f ca="1">CORREL($AG$6:AG76,$AI$6:AI76)</f>
        <v>-0.4285352132209278</v>
      </c>
      <c r="AK76" s="4">
        <f ca="1">CORREL($AH$6:AH76,$AI$6:AI76)</f>
        <v>-0.39963287920747398</v>
      </c>
      <c r="AM76" s="12">
        <f t="shared" si="69"/>
        <v>44931</v>
      </c>
      <c r="AN76" s="4" t="e">
        <f ca="1">_xlfn.NORM.INV(0.05,AVERAGE(L72:L76),STDEV(L72:L76))</f>
        <v>#NUM!</v>
      </c>
      <c r="AO76" s="4">
        <f t="shared" ca="1" si="71"/>
        <v>-5.661552824199069E-2</v>
      </c>
      <c r="AP76" s="4">
        <f t="shared" ca="1" si="72"/>
        <v>-9.7469182781518646E-3</v>
      </c>
      <c r="AR76" s="1">
        <f t="shared" si="73"/>
        <v>44931</v>
      </c>
      <c r="AS76">
        <f ca="1">CORREL(C$4:C76,$B$4:B76)</f>
        <v>0.84959108952266937</v>
      </c>
      <c r="AT76">
        <f ca="1">CORREL(D$4:D76,$B$4:B76)</f>
        <v>0.84959108952266993</v>
      </c>
    </row>
    <row r="77" spans="1:46" x14ac:dyDescent="0.2">
      <c r="A77" s="1">
        <f>'Data Backend'!A77</f>
        <v>44932</v>
      </c>
      <c r="B77" s="10">
        <f ca="1">'Data Backend'!AN77</f>
        <v>1.6012533857347799E-2</v>
      </c>
      <c r="C77" s="10">
        <f ca="1">'Data Backend'!AO77</f>
        <v>2.8244200000000053E-2</v>
      </c>
      <c r="D77" s="6">
        <f ca="1">'Data Backend'!AR77</f>
        <v>8.5153248532425563E-2</v>
      </c>
      <c r="E77" s="6"/>
      <c r="F77" s="1">
        <f t="shared" si="62"/>
        <v>44932</v>
      </c>
      <c r="G77" s="11">
        <f ca="1">SUM('Data Backend'!S77:T77,-'Data Backend'!U77,'Data Backend'!V77)/'Data Backend'!X77</f>
        <v>0.71863288895770094</v>
      </c>
      <c r="H77" s="11">
        <f ca="1">'Data Backend'!AS77</f>
        <v>2.0529776687691998</v>
      </c>
      <c r="I77" s="8">
        <f>1</f>
        <v>1</v>
      </c>
      <c r="J77" s="6"/>
      <c r="K77" s="6">
        <f ca="1">'Data Backend'!AL77</f>
        <v>2.3315519228752635E-3</v>
      </c>
      <c r="L77" s="6">
        <f ca="1">'Data Backend'!Y77</f>
        <v>6.9170509261773372E-3</v>
      </c>
      <c r="M77" s="6">
        <f ca="1">'Data Backend'!AT77</f>
        <v>-2.4366561076808679E-2</v>
      </c>
      <c r="N77" s="6"/>
      <c r="O77" s="6"/>
      <c r="P77" s="7">
        <f ca="1">_xlfn.COVARIANCE.P($B$4:B77,$C$4:C77)/VAR($B$4:B77)</f>
        <v>1.1279034580733331</v>
      </c>
      <c r="Q77" s="7"/>
      <c r="R77" s="1">
        <f t="shared" si="63"/>
        <v>44932</v>
      </c>
      <c r="S77">
        <f ca="1">_xlfn.COVARIANCE.P($K$5:K77,$L$5:L77)/_xlfn.VAR.P($K$5:K77)</f>
        <v>0.24730608313641667</v>
      </c>
      <c r="T77">
        <f ca="1">_xlfn.COVARIANCE.P($K$5:K77,$M$5:M77)/_xlfn.VAR.P($K$5:K77)</f>
        <v>0.74130734715356961</v>
      </c>
      <c r="AA77" s="6">
        <f t="shared" si="64"/>
        <v>0.74904000000000004</v>
      </c>
      <c r="AB77" s="4">
        <f t="shared" ca="1" si="65"/>
        <v>8.6496566694064386E-3</v>
      </c>
      <c r="AC77" s="4">
        <f t="shared" ca="1" si="66"/>
        <v>2.5777736810276113E-2</v>
      </c>
      <c r="AD77" s="4">
        <f t="shared" ca="1" si="67"/>
        <v>1.1975333402469977E-2</v>
      </c>
      <c r="AF77" s="1">
        <f t="shared" si="68"/>
        <v>44932</v>
      </c>
      <c r="AG77" s="13">
        <f ca="1">_xlfn.NORM.INV(0.05,AVERAGE(L$5:L77),STDEV(L$5:L77))</f>
        <v>-1.6476209004901394E-2</v>
      </c>
      <c r="AH77" s="13">
        <f ca="1">_xlfn.NORM.INV(0.05,AVERAGE(M$5:M77),STDEV(M$5:M77))</f>
        <v>-5.0469898140135638E-2</v>
      </c>
      <c r="AI77" s="13">
        <f ca="1">_xlfn.NORM.INV(0.05,AVERAGE(K$5:K77),STDEV(K$5:K77))</f>
        <v>-2.5692499560535285E-2</v>
      </c>
      <c r="AJ77" s="4">
        <f ca="1">CORREL($AG$6:AG77,$AI$6:AI77)</f>
        <v>-0.4229502691323872</v>
      </c>
      <c r="AK77" s="4">
        <f ca="1">CORREL($AH$6:AH77,$AI$6:AI77)</f>
        <v>-0.39446410766904244</v>
      </c>
      <c r="AM77" s="12">
        <f t="shared" si="69"/>
        <v>44932</v>
      </c>
      <c r="AN77" s="4" t="e">
        <f t="shared" ca="1" si="70"/>
        <v>#NUM!</v>
      </c>
      <c r="AO77" s="4">
        <f t="shared" ca="1" si="71"/>
        <v>-6.3729176898725926E-2</v>
      </c>
      <c r="AP77" s="4">
        <f t="shared" ca="1" si="72"/>
        <v>-7.4400172215703282E-3</v>
      </c>
      <c r="AR77" s="1">
        <f t="shared" si="73"/>
        <v>44932</v>
      </c>
      <c r="AS77">
        <f ca="1">CORREL(C$4:C77,$B$4:B77)</f>
        <v>0.8495871664247644</v>
      </c>
      <c r="AT77">
        <f ca="1">CORREL(D$4:D77,$B$4:B77)</f>
        <v>0.84958716642476495</v>
      </c>
    </row>
    <row r="78" spans="1:46" x14ac:dyDescent="0.2">
      <c r="A78" s="1">
        <f>'Data Backend'!A78</f>
        <v>44935</v>
      </c>
      <c r="B78" s="10">
        <f ca="1">'Data Backend'!AN78</f>
        <v>3.6619045090020785E-2</v>
      </c>
      <c r="C78" s="10">
        <f ca="1">'Data Backend'!AO78</f>
        <v>2.5543391000000026E-2</v>
      </c>
      <c r="D78" s="6">
        <f ca="1">'Data Backend'!AR78</f>
        <v>7.7010597651337775E-2</v>
      </c>
      <c r="E78" s="6"/>
      <c r="F78" s="1">
        <f t="shared" si="62"/>
        <v>44935</v>
      </c>
      <c r="G78" s="11">
        <f ca="1">SUM('Data Backend'!S78:T78,-'Data Backend'!U78,'Data Backend'!V78)/'Data Backend'!X78</f>
        <v>0.73559958322621566</v>
      </c>
      <c r="H78" s="11">
        <f ca="1">'Data Backend'!AS78</f>
        <v>2.1117742038142024</v>
      </c>
      <c r="I78" s="8">
        <f>1</f>
        <v>1</v>
      </c>
      <c r="J78" s="6"/>
      <c r="K78" s="6">
        <f ca="1">'Data Backend'!AL78</f>
        <v>2.0281749039491981E-2</v>
      </c>
      <c r="L78" s="6">
        <f ca="1">'Data Backend'!Y78</f>
        <v>6.9170509261773372E-3</v>
      </c>
      <c r="M78" s="6">
        <f ca="1">'Data Backend'!AT78</f>
        <v>-7.5036875133535075E-3</v>
      </c>
      <c r="N78" s="6"/>
      <c r="O78" s="6"/>
      <c r="P78" s="7">
        <f ca="1">_xlfn.COVARIANCE.P($B$4:B78,$C$4:C78)/VAR($B$4:B78)</f>
        <v>1.1227871792510147</v>
      </c>
      <c r="Q78" s="7"/>
      <c r="R78" s="1">
        <f t="shared" si="63"/>
        <v>44935</v>
      </c>
      <c r="S78">
        <f ca="1">_xlfn.COVARIANCE.P($K$5:K78,$L$5:L78)/_xlfn.VAR.P($K$5:K78)</f>
        <v>0.24818252626952006</v>
      </c>
      <c r="T78">
        <f ca="1">_xlfn.COVARIANCE.P($K$5:K78,$M$5:M78)/_xlfn.VAR.P($K$5:K78)</f>
        <v>0.71577850419944444</v>
      </c>
      <c r="AA78" s="6">
        <f t="shared" si="64"/>
        <v>0.71904000000000001</v>
      </c>
      <c r="AB78" s="4">
        <f t="shared" ca="1" si="65"/>
        <v>7.7189333697186531E-3</v>
      </c>
      <c r="AC78" s="4">
        <f t="shared" ca="1" si="66"/>
        <v>2.2994718429579442E-2</v>
      </c>
      <c r="AD78" s="4">
        <f t="shared" ca="1" si="67"/>
        <v>1.0479523804859423E-2</v>
      </c>
      <c r="AF78" s="1">
        <f t="shared" si="68"/>
        <v>44935</v>
      </c>
      <c r="AG78" s="13">
        <f ca="1">_xlfn.NORM.INV(0.05,AVERAGE(L$5:L78),STDEV(L$5:L78))</f>
        <v>-1.631172508728751E-2</v>
      </c>
      <c r="AH78" s="13">
        <f ca="1">_xlfn.NORM.INV(0.05,AVERAGE(M$5:M78),STDEV(M$5:M78))</f>
        <v>-5.0264666674518912E-2</v>
      </c>
      <c r="AI78" s="13">
        <f ca="1">_xlfn.NORM.INV(0.05,AVERAGE(K$5:K78),STDEV(K$5:K78))</f>
        <v>-2.5523772834501839E-2</v>
      </c>
      <c r="AJ78" s="4">
        <f ca="1">CORREL($AG$6:AG78,$AI$6:AI78)</f>
        <v>-0.41679336052379329</v>
      </c>
      <c r="AK78" s="4">
        <f ca="1">CORREL($AH$6:AH78,$AI$6:AI78)</f>
        <v>-0.38887656497993439</v>
      </c>
      <c r="AM78" s="12">
        <f t="shared" si="69"/>
        <v>44935</v>
      </c>
      <c r="AN78" s="4" t="e">
        <f t="shared" ca="1" si="70"/>
        <v>#NUM!</v>
      </c>
      <c r="AO78" s="4">
        <f t="shared" ca="1" si="71"/>
        <v>-4.134107095931587E-2</v>
      </c>
      <c r="AP78" s="4">
        <f t="shared" ca="1" si="72"/>
        <v>-1.1486463189958801E-2</v>
      </c>
      <c r="AR78" s="1">
        <f t="shared" si="73"/>
        <v>44935</v>
      </c>
      <c r="AS78">
        <f ca="1">CORREL(C$4:C78,$B$4:B78)</f>
        <v>0.84747517810629081</v>
      </c>
      <c r="AT78">
        <f ca="1">CORREL(D$4:D78,$B$4:B78)</f>
        <v>0.84747517810629047</v>
      </c>
    </row>
    <row r="79" spans="1:46" x14ac:dyDescent="0.2">
      <c r="A79" s="1">
        <f>'Data Backend'!A79</f>
        <v>44936</v>
      </c>
      <c r="B79" s="10">
        <f ca="1">'Data Backend'!AN79</f>
        <v>2.8333952944925356E-2</v>
      </c>
      <c r="C79" s="10">
        <f ca="1">'Data Backend'!AO79</f>
        <v>2.5863866999999985E-2</v>
      </c>
      <c r="D79" s="6">
        <f ca="1">'Data Backend'!AR79</f>
        <v>7.7976798587341634E-2</v>
      </c>
      <c r="E79" s="6"/>
      <c r="F79" s="1">
        <f t="shared" si="62"/>
        <v>44936</v>
      </c>
      <c r="G79" s="11">
        <f ca="1">SUM('Data Backend'!S79:T79,-'Data Backend'!U79,'Data Backend'!V79)/'Data Backend'!X79</f>
        <v>0.7116072516861538</v>
      </c>
      <c r="H79" s="11">
        <f ca="1">'Data Backend'!AS79</f>
        <v>2.0417032844475953</v>
      </c>
      <c r="I79" s="8">
        <f>1</f>
        <v>1</v>
      </c>
      <c r="J79" s="6"/>
      <c r="K79" s="6">
        <f ca="1">'Data Backend'!AL79</f>
        <v>-7.9924174501114775E-3</v>
      </c>
      <c r="L79" s="6">
        <f ca="1">'Data Backend'!Y79</f>
        <v>6.9170509261773372E-3</v>
      </c>
      <c r="M79" s="6">
        <f ca="1">'Data Backend'!AT79</f>
        <v>8.9711367567879563E-4</v>
      </c>
      <c r="N79" s="6"/>
      <c r="O79" s="6"/>
      <c r="P79" s="7">
        <f ca="1">_xlfn.COVARIANCE.P($B$4:B79,$C$4:C79)/VAR($B$4:B79)</f>
        <v>1.1211408694321361</v>
      </c>
      <c r="Q79" s="7"/>
      <c r="R79" s="1">
        <f t="shared" si="63"/>
        <v>44936</v>
      </c>
      <c r="S79">
        <f ca="1">_xlfn.COVARIANCE.P($K$5:K79,$L$5:L79)/_xlfn.VAR.P($K$5:K79)</f>
        <v>0.24459965211586948</v>
      </c>
      <c r="T79">
        <f ca="1">_xlfn.COVARIANCE.P($K$5:K79,$M$5:M79)/_xlfn.VAR.P($K$5:K79)</f>
        <v>0.71323176547976119</v>
      </c>
      <c r="AA79" s="6">
        <f t="shared" si="64"/>
        <v>0.68903999999999999</v>
      </c>
      <c r="AB79" s="4">
        <f t="shared" ca="1" si="65"/>
        <v>6.8352024449611299E-3</v>
      </c>
      <c r="AC79" s="4">
        <f t="shared" ca="1" si="66"/>
        <v>2.0352215111981951E-2</v>
      </c>
      <c r="AD79" s="4">
        <f t="shared" ca="1" si="67"/>
        <v>9.0592378837903078E-3</v>
      </c>
      <c r="AF79" s="1">
        <f t="shared" si="68"/>
        <v>44936</v>
      </c>
      <c r="AG79" s="13">
        <f ca="1">_xlfn.NORM.INV(0.05,AVERAGE(L$5:L79),STDEV(L$5:L79))</f>
        <v>-1.6150334195637241E-2</v>
      </c>
      <c r="AH79" s="13">
        <f ca="1">_xlfn.NORM.INV(0.05,AVERAGE(M$5:M79),STDEV(M$5:M79))</f>
        <v>-4.9921902061665635E-2</v>
      </c>
      <c r="AI79" s="13">
        <f ca="1">_xlfn.NORM.INV(0.05,AVERAGE(K$5:K79),STDEV(K$5:K79))</f>
        <v>-2.5512655320314225E-2</v>
      </c>
      <c r="AJ79" s="4">
        <f ca="1">CORREL($AG$6:AG79,$AI$6:AI79)</f>
        <v>-0.41060030146600884</v>
      </c>
      <c r="AK79" s="4">
        <f ca="1">CORREL($AH$6:AH79,$AI$6:AI79)</f>
        <v>-0.38330446353646558</v>
      </c>
      <c r="AM79" s="12">
        <f t="shared" si="69"/>
        <v>44936</v>
      </c>
      <c r="AN79" s="4" t="e">
        <f t="shared" ca="1" si="70"/>
        <v>#NUM!</v>
      </c>
      <c r="AO79" s="4">
        <f t="shared" ca="1" si="71"/>
        <v>-4.3657690207658674E-2</v>
      </c>
      <c r="AP79" s="4">
        <f t="shared" ca="1" si="72"/>
        <v>-1.6715377811286684E-2</v>
      </c>
      <c r="AR79" s="1">
        <f t="shared" si="73"/>
        <v>44936</v>
      </c>
      <c r="AS79">
        <f ca="1">CORREL(C$4:C79,$B$4:B79)</f>
        <v>0.84673259517638688</v>
      </c>
      <c r="AT79">
        <f ca="1">CORREL(D$4:D79,$B$4:B79)</f>
        <v>0.84673259517638622</v>
      </c>
    </row>
    <row r="80" spans="1:46" x14ac:dyDescent="0.2">
      <c r="A80" s="1">
        <f>'Data Backend'!A80</f>
        <v>44937</v>
      </c>
      <c r="B80" s="10">
        <f ca="1">'Data Backend'!AN80</f>
        <v>4.15582346380583E-2</v>
      </c>
      <c r="C80" s="10">
        <f ca="1">'Data Backend'!AO80</f>
        <v>3.5865100000000094E-2</v>
      </c>
      <c r="D80" s="6">
        <f ca="1">'Data Backend'!AR80</f>
        <v>0.10812944866345275</v>
      </c>
      <c r="E80" s="6"/>
      <c r="F80" s="1">
        <f t="shared" si="62"/>
        <v>44937</v>
      </c>
      <c r="G80" s="11">
        <f ca="1">SUM('Data Backend'!S80:T80,-'Data Backend'!U80,'Data Backend'!V80)/'Data Backend'!X80</f>
        <v>0.72806603871488673</v>
      </c>
      <c r="H80" s="11">
        <f ca="1">'Data Backend'!AS80</f>
        <v>2.051896358554087</v>
      </c>
      <c r="I80" s="8">
        <f>1</f>
        <v>1</v>
      </c>
      <c r="J80" s="6"/>
      <c r="K80" s="6">
        <f ca="1">'Data Backend'!AL80</f>
        <v>1.28599096191091E-2</v>
      </c>
      <c r="L80" s="6">
        <f ca="1">'Data Backend'!Y80</f>
        <v>6.9170509261773372E-3</v>
      </c>
      <c r="M80" s="6">
        <f ca="1">'Data Backend'!AT80</f>
        <v>2.7971520459090682E-2</v>
      </c>
      <c r="N80" s="6"/>
      <c r="O80" s="6"/>
      <c r="P80" s="7">
        <f ca="1">_xlfn.COVARIANCE.P($B$4:B80,$C$4:C80)/VAR($B$4:B80)</f>
        <v>1.1162920710477569</v>
      </c>
      <c r="Q80" s="7"/>
      <c r="R80" s="1">
        <f t="shared" si="63"/>
        <v>44937</v>
      </c>
      <c r="S80">
        <f ca="1">_xlfn.COVARIANCE.P($K$5:K80,$L$5:L80)/_xlfn.VAR.P($K$5:K80)</f>
        <v>0.24628420177537244</v>
      </c>
      <c r="T80">
        <f ca="1">_xlfn.COVARIANCE.P($K$5:K80,$M$5:M80)/_xlfn.VAR.P($K$5:K80)</f>
        <v>0.72478420969279433</v>
      </c>
      <c r="AA80" s="6">
        <f t="shared" si="64"/>
        <v>0.65903999999999996</v>
      </c>
      <c r="AB80" s="4">
        <f t="shared" ca="1" si="65"/>
        <v>5.9878384487459463E-3</v>
      </c>
      <c r="AC80" s="4">
        <f t="shared" ca="1" si="66"/>
        <v>1.781845499509381E-2</v>
      </c>
      <c r="AD80" s="4">
        <f t="shared" ca="1" si="67"/>
        <v>7.6973989799684209E-3</v>
      </c>
      <c r="AF80" s="1">
        <f t="shared" si="68"/>
        <v>44937</v>
      </c>
      <c r="AG80" s="13">
        <f ca="1">_xlfn.NORM.INV(0.05,AVERAGE(L$5:L80),STDEV(L$5:L80))</f>
        <v>-1.5991946934002271E-2</v>
      </c>
      <c r="AH80" s="13">
        <f ca="1">_xlfn.NORM.INV(0.05,AVERAGE(M$5:M80),STDEV(M$5:M80))</f>
        <v>-4.9473328521692644E-2</v>
      </c>
      <c r="AI80" s="13">
        <f ca="1">_xlfn.NORM.INV(0.05,AVERAGE(K$5:K80),STDEV(K$5:K80))</f>
        <v>-2.5281125041438823E-2</v>
      </c>
      <c r="AJ80" s="4">
        <f ca="1">CORREL($AG$6:AG80,$AI$6:AI80)</f>
        <v>-0.40361809924723552</v>
      </c>
      <c r="AK80" s="4">
        <f ca="1">CORREL($AH$6:AH80,$AI$6:AI80)</f>
        <v>-0.37700422371271686</v>
      </c>
      <c r="AM80" s="12">
        <f t="shared" si="69"/>
        <v>44937</v>
      </c>
      <c r="AN80" s="4" t="e">
        <f t="shared" ca="1" si="70"/>
        <v>#NUM!</v>
      </c>
      <c r="AO80" s="4">
        <f t="shared" ca="1" si="71"/>
        <v>-4.4273728688155808E-2</v>
      </c>
      <c r="AP80" s="4">
        <f t="shared" ca="1" si="72"/>
        <v>-1.4527185488030758E-2</v>
      </c>
      <c r="AR80" s="1">
        <f t="shared" si="73"/>
        <v>44937</v>
      </c>
      <c r="AS80">
        <f ca="1">CORREL(C$4:C80,$B$4:B80)</f>
        <v>0.84551193276790626</v>
      </c>
      <c r="AT80">
        <f ca="1">CORREL(D$4:D80,$B$4:B80)</f>
        <v>0.84551193276790582</v>
      </c>
    </row>
    <row r="81" spans="1:46" x14ac:dyDescent="0.2">
      <c r="A81" s="1">
        <f>'Data Backend'!A81</f>
        <v>44938</v>
      </c>
      <c r="B81" s="10">
        <f ca="1">'Data Backend'!AN81</f>
        <v>5.3348558075309471E-2</v>
      </c>
      <c r="C81" s="10">
        <f ca="1">'Data Backend'!AO81</f>
        <v>6.4790600000000031E-2</v>
      </c>
      <c r="D81" s="6">
        <f ca="1">'Data Backend'!AR81</f>
        <v>0.19533674398159473</v>
      </c>
      <c r="E81" s="6"/>
      <c r="F81" s="1">
        <f t="shared" si="62"/>
        <v>44938</v>
      </c>
      <c r="G81" s="11">
        <f ca="1">SUM('Data Backend'!S81:T81,-'Data Backend'!U81,'Data Backend'!V81)/'Data Backend'!X81</f>
        <v>0.74142249189652876</v>
      </c>
      <c r="H81" s="11">
        <f ca="1">'Data Backend'!AS81</f>
        <v>1.9911851195516115</v>
      </c>
      <c r="I81" s="8">
        <f>1</f>
        <v>1</v>
      </c>
      <c r="J81" s="6"/>
      <c r="K81" s="6">
        <f ca="1">'Data Backend'!AL81</f>
        <v>1.1319888840731318E-2</v>
      </c>
      <c r="L81" s="6">
        <f ca="1">'Data Backend'!Y81</f>
        <v>6.9170509261773372E-3</v>
      </c>
      <c r="M81" s="6">
        <f ca="1">'Data Backend'!AT81</f>
        <v>7.8697750902049668E-2</v>
      </c>
      <c r="N81" s="6"/>
      <c r="O81" s="6"/>
      <c r="P81" s="7">
        <f ca="1">_xlfn.COVARIANCE.P($B$4:B81,$C$4:C81)/VAR($B$4:B81)</f>
        <v>1.1151492916020658</v>
      </c>
      <c r="Q81" s="7"/>
      <c r="R81" s="1">
        <f t="shared" si="63"/>
        <v>44938</v>
      </c>
      <c r="S81">
        <f ca="1">_xlfn.COVARIANCE.P($K$5:K81,$L$5:L81)/_xlfn.VAR.P($K$5:K81)</f>
        <v>0.24791054770612964</v>
      </c>
      <c r="T81">
        <f ca="1">_xlfn.COVARIANCE.P($K$5:K81,$M$5:M81)/_xlfn.VAR.P($K$5:K81)</f>
        <v>0.76355607650278556</v>
      </c>
      <c r="AA81" s="6">
        <f t="shared" si="64"/>
        <v>0.62903999999999993</v>
      </c>
      <c r="AB81" s="4">
        <f t="shared" ca="1" si="65"/>
        <v>5.1684920374778232E-3</v>
      </c>
      <c r="AC81" s="4">
        <f t="shared" ca="1" si="66"/>
        <v>1.5368472144678486E-2</v>
      </c>
      <c r="AD81" s="4">
        <f t="shared" ca="1" si="67"/>
        <v>6.380588466947259E-3</v>
      </c>
      <c r="AF81" s="1">
        <f t="shared" si="68"/>
        <v>44938</v>
      </c>
      <c r="AG81" s="13">
        <f ca="1">_xlfn.NORM.INV(0.05,AVERAGE(L$5:L81),STDEV(L$5:L81))</f>
        <v>-1.5836477191958871E-2</v>
      </c>
      <c r="AH81" s="13">
        <f ca="1">_xlfn.NORM.INV(0.05,AVERAGE(M$5:M81),STDEV(M$5:M81))</f>
        <v>-5.0132991280090945E-2</v>
      </c>
      <c r="AI81" s="13">
        <f ca="1">_xlfn.NORM.INV(0.05,AVERAGE(K$5:K81),STDEV(K$5:K81))</f>
        <v>-2.5048834822844122E-2</v>
      </c>
      <c r="AJ81" s="4">
        <f ca="1">CORREL($AG$6:AG81,$AI$6:AI81)</f>
        <v>-0.39583918758033571</v>
      </c>
      <c r="AK81" s="4">
        <f ca="1">CORREL($AH$6:AH81,$AI$6:AI81)</f>
        <v>-0.37051165226654587</v>
      </c>
      <c r="AM81" s="12">
        <f t="shared" si="69"/>
        <v>44938</v>
      </c>
      <c r="AN81" s="4" t="e">
        <f t="shared" ca="1" si="70"/>
        <v>#NUM!</v>
      </c>
      <c r="AO81" s="4">
        <f t="shared" ca="1" si="71"/>
        <v>-5.1067920982474528E-2</v>
      </c>
      <c r="AP81" s="4">
        <f t="shared" ca="1" si="72"/>
        <v>-1.0128030397970323E-2</v>
      </c>
      <c r="AR81" s="1">
        <f t="shared" si="73"/>
        <v>44938</v>
      </c>
      <c r="AS81">
        <f ca="1">CORREL(C$4:C81,$B$4:B81)</f>
        <v>0.84685642362985158</v>
      </c>
      <c r="AT81">
        <f ca="1">CORREL(D$4:D81,$B$4:B81)</f>
        <v>0.84685642362985192</v>
      </c>
    </row>
    <row r="82" spans="1:46" x14ac:dyDescent="0.2">
      <c r="A82" s="1">
        <f>'Data Backend'!A82</f>
        <v>44939</v>
      </c>
      <c r="B82" s="10">
        <f ca="1">'Data Backend'!AN82</f>
        <v>4.5249349407828321E-2</v>
      </c>
      <c r="C82" s="10">
        <f ca="1">'Data Backend'!AO82</f>
        <v>9.5420524999999978E-2</v>
      </c>
      <c r="D82" s="6">
        <f ca="1">'Data Backend'!AR82</f>
        <v>0.28768269876362251</v>
      </c>
      <c r="E82" s="6"/>
      <c r="F82" s="1">
        <f t="shared" si="62"/>
        <v>44939</v>
      </c>
      <c r="G82" s="11">
        <f ca="1">SUM('Data Backend'!S82:T82,-'Data Backend'!U82,'Data Backend'!V82)/'Data Backend'!X82</f>
        <v>0.75180262392837671</v>
      </c>
      <c r="H82" s="11">
        <f ca="1">'Data Backend'!AS82</f>
        <v>1.9281809737589899</v>
      </c>
      <c r="I82" s="8">
        <f>1</f>
        <v>1</v>
      </c>
      <c r="J82" s="6"/>
      <c r="K82" s="6">
        <f ca="1">'Data Backend'!AL82</f>
        <v>-7.6890110167142645E-3</v>
      </c>
      <c r="L82" s="6">
        <f ca="1">'Data Backend'!Y82</f>
        <v>6.9170509261773372E-3</v>
      </c>
      <c r="M82" s="6">
        <f ca="1">'Data Backend'!AT82</f>
        <v>7.7255179552524478E-2</v>
      </c>
      <c r="N82" s="6"/>
      <c r="O82" s="6"/>
      <c r="P82" s="7">
        <f ca="1">_xlfn.COVARIANCE.P($B$4:B82,$C$4:C82)/VAR($B$4:B82)</f>
        <v>1.1255316221773</v>
      </c>
      <c r="Q82" s="7"/>
      <c r="R82" s="1">
        <f t="shared" si="63"/>
        <v>44939</v>
      </c>
      <c r="S82">
        <f ca="1">_xlfn.COVARIANCE.P($K$5:K82,$L$5:L82)/_xlfn.VAR.P($K$5:K82)</f>
        <v>0.24454954029330955</v>
      </c>
      <c r="T82">
        <f ca="1">_xlfn.COVARIANCE.P($K$5:K82,$M$5:M82)/_xlfn.VAR.P($K$5:K82)</f>
        <v>0.72758044223875518</v>
      </c>
      <c r="AA82" s="6">
        <f t="shared" si="64"/>
        <v>0.59903999999999991</v>
      </c>
      <c r="AB82" s="4">
        <f t="shared" ca="1" si="65"/>
        <v>4.3703473972066887E-3</v>
      </c>
      <c r="AC82" s="4">
        <f t="shared" ca="1" si="66"/>
        <v>1.2981886136705732E-2</v>
      </c>
      <c r="AD82" s="4">
        <f t="shared" ca="1" si="67"/>
        <v>5.097852326571839E-3</v>
      </c>
      <c r="AF82" s="1">
        <f t="shared" si="68"/>
        <v>44939</v>
      </c>
      <c r="AG82" s="13">
        <f ca="1">_xlfn.NORM.INV(0.05,AVERAGE(L$5:L82),STDEV(L$5:L82))</f>
        <v>-1.5683842011789972E-2</v>
      </c>
      <c r="AH82" s="13">
        <f ca="1">_xlfn.NORM.INV(0.05,AVERAGE(M$5:M82),STDEV(M$5:M82))</f>
        <v>-5.0628051875006207E-2</v>
      </c>
      <c r="AI82" s="13">
        <f ca="1">_xlfn.NORM.INV(0.05,AVERAGE(K$5:K82),STDEV(K$5:K82))</f>
        <v>-2.5037828085837117E-2</v>
      </c>
      <c r="AJ82" s="4">
        <f ca="1">CORREL($AG$6:AG82,$AI$6:AI82)</f>
        <v>-0.38807666360074</v>
      </c>
      <c r="AK82" s="4">
        <f ca="1">CORREL($AH$6:AH82,$AI$6:AI82)</f>
        <v>-0.36446014537721011</v>
      </c>
      <c r="AM82" s="12">
        <f t="shared" si="69"/>
        <v>44939</v>
      </c>
      <c r="AN82" s="4" t="e">
        <f t="shared" ca="1" si="70"/>
        <v>#NUM!</v>
      </c>
      <c r="AO82" s="4">
        <f t="shared" ca="1" si="71"/>
        <v>-3.191968060819303E-2</v>
      </c>
      <c r="AP82" s="4">
        <f t="shared" ca="1" si="72"/>
        <v>-1.5407801637521286E-2</v>
      </c>
      <c r="AR82" s="1">
        <f t="shared" si="73"/>
        <v>44939</v>
      </c>
      <c r="AS82">
        <f ca="1">CORREL(C$4:C82,$B$4:B82)</f>
        <v>0.8468700479642518</v>
      </c>
      <c r="AT82">
        <f ca="1">CORREL(D$4:D82,$B$4:B82)</f>
        <v>0.84687004796425158</v>
      </c>
    </row>
    <row r="83" spans="1:46" x14ac:dyDescent="0.2">
      <c r="A83" s="1">
        <f>'Data Backend'!A83</f>
        <v>44943</v>
      </c>
      <c r="B83" s="10">
        <f ca="1">'Data Backend'!AN83</f>
        <v>5.815497371076539E-2</v>
      </c>
      <c r="C83" s="10">
        <f ca="1">'Data Backend'!AO83</f>
        <v>0.1305568239999999</v>
      </c>
      <c r="D83" s="6">
        <f ca="1">'Data Backend'!AR83</f>
        <v>0.39361489019607965</v>
      </c>
      <c r="E83" s="6"/>
      <c r="F83" s="1">
        <f t="shared" si="62"/>
        <v>44943</v>
      </c>
      <c r="G83" s="11">
        <f ca="1">SUM('Data Backend'!S83:T83,-'Data Backend'!U83,'Data Backend'!V83)/'Data Backend'!X83</f>
        <v>0.75180610647483925</v>
      </c>
      <c r="H83" s="11">
        <f ca="1">'Data Backend'!AS83</f>
        <v>1.8387699986468609</v>
      </c>
      <c r="I83" s="8">
        <f>1</f>
        <v>1</v>
      </c>
      <c r="J83" s="6"/>
      <c r="K83" s="6">
        <f ca="1">'Data Backend'!AL83</f>
        <v>1.2346933590772879E-2</v>
      </c>
      <c r="L83" s="6">
        <f ca="1">'Data Backend'!Y83</f>
        <v>6.9170509261773372E-3</v>
      </c>
      <c r="M83" s="6">
        <f ca="1">'Data Backend'!AT83</f>
        <v>8.2265756567334813E-2</v>
      </c>
      <c r="N83" s="6"/>
      <c r="O83" s="6"/>
      <c r="P83" s="7">
        <f ca="1">_xlfn.COVARIANCE.P($B$4:B83,$C$4:C83)/VAR($B$4:B83)</f>
        <v>1.1480970110282278</v>
      </c>
      <c r="Q83" s="7"/>
      <c r="R83" s="1">
        <f t="shared" si="63"/>
        <v>44943</v>
      </c>
      <c r="S83">
        <f ca="1">_xlfn.COVARIANCE.P($K$5:K83,$L$5:L83)/_xlfn.VAR.P($K$5:K83)</f>
        <v>0.24608656089689426</v>
      </c>
      <c r="T83">
        <f ca="1">_xlfn.COVARIANCE.P($K$5:K83,$M$5:M83)/_xlfn.VAR.P($K$5:K83)</f>
        <v>0.7700562754429926</v>
      </c>
      <c r="AA83" s="6">
        <f t="shared" si="64"/>
        <v>0.56903999999999988</v>
      </c>
      <c r="AB83" s="4">
        <f t="shared" ca="1" si="65"/>
        <v>3.5876303076395918E-3</v>
      </c>
      <c r="AC83" s="4">
        <f t="shared" ca="1" si="66"/>
        <v>1.06414310864439E-2</v>
      </c>
      <c r="AD83" s="4">
        <f t="shared" ca="1" si="67"/>
        <v>3.8399105352993849E-3</v>
      </c>
      <c r="AF83" s="1">
        <f t="shared" si="68"/>
        <v>44943</v>
      </c>
      <c r="AG83" s="13">
        <f ca="1">_xlfn.NORM.INV(0.05,AVERAGE(L$5:L83),STDEV(L$5:L83))</f>
        <v>-1.5533961460118911E-2</v>
      </c>
      <c r="AH83" s="13">
        <f ca="1">_xlfn.NORM.INV(0.05,AVERAGE(M$5:M83),STDEV(M$5:M83))</f>
        <v>-5.1200775734256562E-2</v>
      </c>
      <c r="AI83" s="13">
        <f ca="1">_xlfn.NORM.INV(0.05,AVERAGE(K$5:K83),STDEV(K$5:K83))</f>
        <v>-2.4815718444816691E-2</v>
      </c>
      <c r="AJ83" s="4">
        <f ca="1">CORREL($AG$6:AG83,$AI$6:AI83)</f>
        <v>-0.37956357591229267</v>
      </c>
      <c r="AK83" s="4">
        <f ca="1">CORREL($AH$6:AH83,$AI$6:AI83)</f>
        <v>-0.35825512322485931</v>
      </c>
      <c r="AM83" s="12">
        <f t="shared" si="69"/>
        <v>44943</v>
      </c>
      <c r="AN83" s="4" t="e">
        <f t="shared" ca="1" si="70"/>
        <v>#NUM!</v>
      </c>
      <c r="AO83" s="4">
        <f t="shared" ca="1" si="71"/>
        <v>-7.2720445934267852E-3</v>
      </c>
      <c r="AP83" s="4">
        <f t="shared" ca="1" si="72"/>
        <v>-1.3887997861927777E-2</v>
      </c>
      <c r="AR83" s="1">
        <f t="shared" si="73"/>
        <v>44943</v>
      </c>
      <c r="AS83">
        <f ca="1">CORREL(C$4:C83,$B$4:B83)</f>
        <v>0.8465005980549074</v>
      </c>
      <c r="AT83">
        <f ca="1">CORREL(D$4:D83,$B$4:B83)</f>
        <v>0.84650059805490752</v>
      </c>
    </row>
    <row r="84" spans="1:46" x14ac:dyDescent="0.2">
      <c r="A84" s="1">
        <f>'Data Backend'!A84</f>
        <v>44944</v>
      </c>
      <c r="B84" s="10">
        <f ca="1">'Data Backend'!AN84</f>
        <v>5.9562377184130932E-2</v>
      </c>
      <c r="C84" s="10">
        <f ca="1">'Data Backend'!AO84</f>
        <v>9.9665754000000106E-2</v>
      </c>
      <c r="D84" s="6">
        <f ca="1">'Data Backend'!AR84</f>
        <v>0.30048161111072602</v>
      </c>
      <c r="E84" s="6"/>
      <c r="F84" s="1">
        <f t="shared" si="62"/>
        <v>44944</v>
      </c>
      <c r="G84" s="11">
        <f ca="1">SUM('Data Backend'!S84:T84,-'Data Backend'!U84,'Data Backend'!V84)/'Data Backend'!X84</f>
        <v>0.74565971616135274</v>
      </c>
      <c r="H84" s="11">
        <f ca="1">'Data Backend'!AS84</f>
        <v>1.9009430603587105</v>
      </c>
      <c r="I84" s="8">
        <f>1</f>
        <v>1</v>
      </c>
      <c r="J84" s="6"/>
      <c r="K84" s="6">
        <f ca="1">'Data Backend'!AL84</f>
        <v>1.3300542059826448E-3</v>
      </c>
      <c r="L84" s="6">
        <f ca="1">'Data Backend'!Y84</f>
        <v>6.9170509261773372E-3</v>
      </c>
      <c r="M84" s="6">
        <f ca="1">'Data Backend'!AT84</f>
        <v>-6.6828561994088598E-2</v>
      </c>
      <c r="N84" s="6"/>
      <c r="O84" s="6"/>
      <c r="P84" s="7">
        <f ca="1">_xlfn.COVARIANCE.P($B$4:B84,$C$4:C84)/VAR($B$4:B84)</f>
        <v>1.1570486729375642</v>
      </c>
      <c r="Q84" s="7"/>
      <c r="R84" s="1">
        <f t="shared" si="63"/>
        <v>44944</v>
      </c>
      <c r="S84">
        <f ca="1">_xlfn.COVARIANCE.P($K$5:K84,$L$5:L84)/_xlfn.VAR.P($K$5:K84)</f>
        <v>0.24622047709439407</v>
      </c>
      <c r="T84">
        <f ca="1">_xlfn.COVARIANCE.P($K$5:K84,$M$5:M84)/_xlfn.VAR.P($K$5:K84)</f>
        <v>0.76819990538793925</v>
      </c>
      <c r="AA84" s="6">
        <f t="shared" si="64"/>
        <v>0.53903999999999985</v>
      </c>
      <c r="AB84" s="4">
        <f t="shared" ca="1" si="65"/>
        <v>2.8152634431777906E-3</v>
      </c>
      <c r="AC84" s="4">
        <f t="shared" ca="1" si="66"/>
        <v>8.3319249408909651E-3</v>
      </c>
      <c r="AD84" s="4">
        <f t="shared" ca="1" si="67"/>
        <v>2.5986030821327074E-3</v>
      </c>
      <c r="AF84" s="1">
        <f t="shared" si="68"/>
        <v>44944</v>
      </c>
      <c r="AG84" s="13">
        <f ca="1">_xlfn.NORM.INV(0.05,AVERAGE(L$5:L84),STDEV(L$5:L84))</f>
        <v>-1.5386758504096272E-2</v>
      </c>
      <c r="AH84" s="13">
        <f ca="1">_xlfn.NORM.INV(0.05,AVERAGE(M$5:M84),STDEV(M$5:M84))</f>
        <v>-5.327818898764828E-2</v>
      </c>
      <c r="AI84" s="13">
        <f ca="1">_xlfn.NORM.INV(0.05,AVERAGE(K$5:K84),STDEV(K$5:K84))</f>
        <v>-2.4646828333532853E-2</v>
      </c>
      <c r="AJ84" s="4">
        <f ca="1">CORREL($AG$6:AG84,$AI$6:AI84)</f>
        <v>-0.37051074476674906</v>
      </c>
      <c r="AK84" s="4">
        <f ca="1">CORREL($AH$6:AH84,$AI$6:AI84)</f>
        <v>-0.35285663493696234</v>
      </c>
      <c r="AM84" s="12">
        <f t="shared" si="69"/>
        <v>44944</v>
      </c>
      <c r="AN84" s="4" t="e">
        <f t="shared" ca="1" si="70"/>
        <v>#NUM!</v>
      </c>
      <c r="AO84" s="4">
        <f t="shared" ca="1" si="71"/>
        <v>-6.4898530023920431E-2</v>
      </c>
      <c r="AP84" s="4">
        <f t="shared" ca="1" si="72"/>
        <v>-8.7891894536091912E-3</v>
      </c>
      <c r="AR84" s="1">
        <f t="shared" si="73"/>
        <v>44944</v>
      </c>
      <c r="AS84">
        <f ca="1">CORREL(C$4:C84,$B$4:B84)</f>
        <v>0.84931388278827269</v>
      </c>
      <c r="AT84">
        <f ca="1">CORREL(D$4:D84,$B$4:B84)</f>
        <v>0.84931388278827258</v>
      </c>
    </row>
    <row r="85" spans="1:46" x14ac:dyDescent="0.2">
      <c r="A85" s="1">
        <f>'Data Backend'!A85</f>
        <v>44945</v>
      </c>
      <c r="B85" s="10">
        <f ca="1">'Data Backend'!AN85</f>
        <v>3.3937012055871296E-2</v>
      </c>
      <c r="C85" s="10">
        <f ca="1">'Data Backend'!AO85</f>
        <v>0.12403027199999994</v>
      </c>
      <c r="D85" s="6">
        <f ca="1">'Data Backend'!AR85</f>
        <v>0.37393803248668078</v>
      </c>
      <c r="E85" s="6"/>
      <c r="F85" s="1">
        <f t="shared" si="62"/>
        <v>44945</v>
      </c>
      <c r="G85" s="11">
        <f ca="1">SUM('Data Backend'!S85:T85,-'Data Backend'!U85,'Data Backend'!V85)/'Data Backend'!X85</f>
        <v>0.69559565385085997</v>
      </c>
      <c r="H85" s="11">
        <f ca="1">'Data Backend'!AS85</f>
        <v>1.715693336082291</v>
      </c>
      <c r="I85" s="8">
        <f>1</f>
        <v>1</v>
      </c>
      <c r="J85" s="6"/>
      <c r="K85" s="6">
        <f ca="1">'Data Backend'!AL85</f>
        <v>-2.4184857522367875E-2</v>
      </c>
      <c r="L85" s="6">
        <f ca="1">'Data Backend'!Y85</f>
        <v>6.9170509261773372E-3</v>
      </c>
      <c r="M85" s="6">
        <f ca="1">'Data Backend'!AT85</f>
        <v>5.6484013882531325E-2</v>
      </c>
      <c r="N85" s="6"/>
      <c r="O85" s="6"/>
      <c r="P85" s="7">
        <f ca="1">_xlfn.COVARIANCE.P($B$4:B85,$C$4:C85)/VAR($B$4:B85)</f>
        <v>1.1684821384194626</v>
      </c>
      <c r="Q85" s="7"/>
      <c r="R85" s="1">
        <f t="shared" si="63"/>
        <v>44945</v>
      </c>
      <c r="S85">
        <f ca="1">_xlfn.COVARIANCE.P($K$5:K85,$L$5:L85)/_xlfn.VAR.P($K$5:K85)</f>
        <v>0.23182085871503691</v>
      </c>
      <c r="T85">
        <f ca="1">_xlfn.COVARIANCE.P($K$5:K85,$M$5:M85)/_xlfn.VAR.P($K$5:K85)</f>
        <v>0.67757705881742836</v>
      </c>
      <c r="AA85" s="6">
        <f t="shared" si="64"/>
        <v>0.50903999999999983</v>
      </c>
      <c r="AB85" s="4">
        <f t="shared" ca="1" si="65"/>
        <v>2.0486093348051188E-3</v>
      </c>
      <c r="AC85" s="4">
        <f t="shared" ca="1" si="66"/>
        <v>6.0395008918169898E-3</v>
      </c>
      <c r="AD85" s="4">
        <f t="shared" ca="1" si="67"/>
        <v>1.3664768704690568E-3</v>
      </c>
      <c r="AF85" s="1">
        <f t="shared" si="68"/>
        <v>44945</v>
      </c>
      <c r="AG85" s="13">
        <f ca="1">_xlfn.NORM.INV(0.05,AVERAGE(L$5:L85),STDEV(L$5:L85))</f>
        <v>-1.5242158892181373E-2</v>
      </c>
      <c r="AH85" s="13">
        <f ca="1">_xlfn.NORM.INV(0.05,AVERAGE(M$5:M85),STDEV(M$5:M85))</f>
        <v>-5.3077770301556283E-2</v>
      </c>
      <c r="AI85" s="13">
        <f ca="1">_xlfn.NORM.INV(0.05,AVERAGE(K$5:K85),STDEV(K$5:K85))</f>
        <v>-2.5205643921426081E-2</v>
      </c>
      <c r="AJ85" s="4">
        <f ca="1">CORREL($AG$6:AG85,$AI$6:AI85)</f>
        <v>-0.36357430366464843</v>
      </c>
      <c r="AK85" s="4">
        <f ca="1">CORREL($AH$6:AH85,$AI$6:AI85)</f>
        <v>-0.34890602026950879</v>
      </c>
      <c r="AM85" s="12">
        <f t="shared" si="69"/>
        <v>44945</v>
      </c>
      <c r="AN85" s="4" t="e">
        <f t="shared" ca="1" si="70"/>
        <v>#NUM!</v>
      </c>
      <c r="AO85" s="4">
        <f t="shared" ca="1" si="71"/>
        <v>-5.910472627046251E-2</v>
      </c>
      <c r="AP85" s="4">
        <f t="shared" ca="1" si="72"/>
        <v>-2.6279119433065896E-2</v>
      </c>
      <c r="AR85" s="1">
        <f t="shared" si="73"/>
        <v>44945</v>
      </c>
      <c r="AS85">
        <f ca="1">CORREL(C$4:C85,$B$4:B85)</f>
        <v>0.8398261955794557</v>
      </c>
      <c r="AT85">
        <f ca="1">CORREL(D$4:D85,$B$4:B85)</f>
        <v>0.83982619557945593</v>
      </c>
    </row>
    <row r="86" spans="1:46" x14ac:dyDescent="0.2">
      <c r="A86" s="1">
        <f>'Data Backend'!A86</f>
        <v>44946</v>
      </c>
      <c r="B86" s="10">
        <f ca="1">'Data Backend'!AN86</f>
        <v>3.5902065962079899E-2</v>
      </c>
      <c r="C86" s="10">
        <f ca="1">'Data Backend'!AO86</f>
        <v>0.1040677000000001</v>
      </c>
      <c r="D86" s="6">
        <f ca="1">'Data Backend'!AR86</f>
        <v>0.31375300848662313</v>
      </c>
      <c r="E86" s="6"/>
      <c r="F86" s="1">
        <f t="shared" si="62"/>
        <v>44946</v>
      </c>
      <c r="G86" s="11">
        <f ca="1">SUM('Data Backend'!S86:T86,-'Data Backend'!U86,'Data Backend'!V86)/'Data Backend'!X86</f>
        <v>0.72233034260489648</v>
      </c>
      <c r="H86" s="11">
        <f ca="1">'Data Backend'!AS86</f>
        <v>1.8301630459726854</v>
      </c>
      <c r="I86" s="8">
        <f>1</f>
        <v>1</v>
      </c>
      <c r="J86" s="6"/>
      <c r="K86" s="6">
        <f ca="1">'Data Backend'!AL86</f>
        <v>1.9005547565236203E-3</v>
      </c>
      <c r="L86" s="6">
        <f ca="1">'Data Backend'!Y86</f>
        <v>6.9170509261773372E-3</v>
      </c>
      <c r="M86" s="6">
        <f ca="1">'Data Backend'!AT86</f>
        <v>-4.380475871326539E-2</v>
      </c>
      <c r="N86" s="6"/>
      <c r="O86" s="6"/>
      <c r="P86" s="7">
        <f ca="1">_xlfn.COVARIANCE.P($B$4:B86,$C$4:C86)/VAR($B$4:B86)</f>
        <v>1.1773024446996165</v>
      </c>
      <c r="Q86" s="7"/>
      <c r="R86" s="1">
        <f t="shared" si="63"/>
        <v>44946</v>
      </c>
      <c r="S86">
        <f ca="1">_xlfn.COVARIANCE.P($K$5:K86,$L$5:L86)/_xlfn.VAR.P($K$5:K86)</f>
        <v>0.23215674955090071</v>
      </c>
      <c r="T86">
        <f ca="1">_xlfn.COVARIANCE.P($K$5:K86,$M$5:M86)/_xlfn.VAR.P($K$5:K86)</f>
        <v>0.67417659427734866</v>
      </c>
      <c r="AA86" s="6">
        <f t="shared" si="64"/>
        <v>0.4790399999999998</v>
      </c>
      <c r="AB86" s="4">
        <f t="shared" ca="1" si="65"/>
        <v>1.2832640249487441E-3</v>
      </c>
      <c r="AC86" s="4">
        <f t="shared" ca="1" si="66"/>
        <v>3.7509903692752363E-3</v>
      </c>
      <c r="AD86" s="4">
        <f t="shared" ca="1" si="67"/>
        <v>1.3645409103136739E-4</v>
      </c>
      <c r="AF86" s="1">
        <f t="shared" si="68"/>
        <v>44946</v>
      </c>
      <c r="AG86" s="13">
        <f ca="1">_xlfn.NORM.INV(0.05,AVERAGE(L$5:L86),STDEV(L$5:L86))</f>
        <v>-1.5100091039512651E-2</v>
      </c>
      <c r="AH86" s="13">
        <f ca="1">_xlfn.NORM.INV(0.05,AVERAGE(M$5:M86),STDEV(M$5:M86))</f>
        <v>-5.3980081820322365E-2</v>
      </c>
      <c r="AI86" s="13">
        <f ca="1">_xlfn.NORM.INV(0.05,AVERAGE(K$5:K86),STDEV(K$5:K86))</f>
        <v>-2.5030794508105803E-2</v>
      </c>
      <c r="AJ86" s="4">
        <f ca="1">CORREL($AG$6:AG86,$AI$6:AI86)</f>
        <v>-0.35607418393839346</v>
      </c>
      <c r="AK86" s="4">
        <f ca="1">CORREL($AH$6:AH86,$AI$6:AI86)</f>
        <v>-0.34506719221215759</v>
      </c>
      <c r="AM86" s="12">
        <f t="shared" si="69"/>
        <v>44946</v>
      </c>
      <c r="AN86" s="4" t="e">
        <f t="shared" ca="1" si="70"/>
        <v>#NUM!</v>
      </c>
      <c r="AO86" s="4">
        <f t="shared" ca="1" si="71"/>
        <v>-9.5497933837560306E-2</v>
      </c>
      <c r="AP86" s="4">
        <f t="shared" ca="1" si="72"/>
        <v>-2.5763455252829505E-2</v>
      </c>
      <c r="AR86" s="1">
        <f t="shared" si="73"/>
        <v>44946</v>
      </c>
      <c r="AS86">
        <f ca="1">CORREL(C$4:C86,$B$4:B86)</f>
        <v>0.83648974123720987</v>
      </c>
      <c r="AT86">
        <f ca="1">CORREL(D$4:D86,$B$4:B86)</f>
        <v>0.83648974123720954</v>
      </c>
    </row>
    <row r="87" spans="1:46" x14ac:dyDescent="0.2">
      <c r="A87" s="1">
        <f>'Data Backend'!A87</f>
        <v>44949</v>
      </c>
      <c r="B87" s="10">
        <f ca="1">'Data Backend'!AN87</f>
        <v>5.3481331987891068E-2</v>
      </c>
      <c r="C87" s="10">
        <f ca="1">'Data Backend'!AO87</f>
        <v>0.11561985000000008</v>
      </c>
      <c r="D87" s="6">
        <f ca="1">'Data Backend'!AR87</f>
        <v>0.34858150779033359</v>
      </c>
      <c r="E87" s="6"/>
      <c r="F87" s="1">
        <f t="shared" ref="F87:F108" si="74">A87</f>
        <v>44949</v>
      </c>
      <c r="G87" s="11">
        <f ca="1">SUM('Data Backend'!S87:T87,-'Data Backend'!U87,'Data Backend'!V87)/'Data Backend'!X87</f>
        <v>0.70176534596439821</v>
      </c>
      <c r="H87" s="11">
        <f ca="1">'Data Backend'!AS87</f>
        <v>1.750261314080914</v>
      </c>
      <c r="I87" s="8">
        <f>1</f>
        <v>1</v>
      </c>
      <c r="J87" s="6"/>
      <c r="K87" s="6">
        <f ca="1">'Data Backend'!AL87</f>
        <v>1.6970007690335631E-2</v>
      </c>
      <c r="L87" s="6">
        <f ca="1">'Data Backend'!Y87</f>
        <v>6.9170509261773372E-3</v>
      </c>
      <c r="M87" s="6">
        <f ca="1">'Data Backend'!AT87</f>
        <v>2.6510690425615824E-2</v>
      </c>
      <c r="N87" s="6"/>
      <c r="O87" s="6"/>
      <c r="P87" s="7">
        <f ca="1">_xlfn.COVARIANCE.P($B$4:B87,$C$4:C87)/VAR($B$4:B87)</f>
        <v>1.1913040394497547</v>
      </c>
      <c r="Q87" s="7"/>
      <c r="R87" s="1">
        <f t="shared" ref="R87:R108" si="75">A87</f>
        <v>44949</v>
      </c>
      <c r="S87">
        <f ca="1">_xlfn.COVARIANCE.P($K$5:K87,$L$5:L87)/_xlfn.VAR.P($K$5:K87)</f>
        <v>0.23322627789537601</v>
      </c>
      <c r="T87">
        <f ca="1">_xlfn.COVARIANCE.P($K$5:K87,$M$5:M87)/_xlfn.VAR.P($K$5:K87)</f>
        <v>0.68356212754156043</v>
      </c>
      <c r="AA87" s="6">
        <f t="shared" si="64"/>
        <v>0.44903999999999977</v>
      </c>
      <c r="AB87" s="4">
        <f t="shared" ref="AB87:AB108" ca="1" si="76">_xlfn.NORM.INV($AA87,AVERAGE(L$5:L$59),STDEV(L$5:L$59))</f>
        <v>5.1487613993146859E-4</v>
      </c>
      <c r="AC87" s="4">
        <f t="shared" ref="AC87:AC108" ca="1" si="77">_xlfn.NORM.INV($AA87,AVERAGE(M$5:M$59),STDEV(M$5:M$59))</f>
        <v>1.4533820379644537E-3</v>
      </c>
      <c r="AD87" s="4">
        <f t="shared" ref="AD87:AD108" ca="1" si="78">_xlfn.NORM.INV($AA87,AVERAGE(K$5:K$59),STDEV(K$5:K$59))</f>
        <v>-1.0984585553825267E-3</v>
      </c>
      <c r="AF87" s="1">
        <f t="shared" ref="AF87:AF108" si="79">A87</f>
        <v>44949</v>
      </c>
      <c r="AG87" s="13">
        <f ca="1">_xlfn.NORM.INV(0.05,AVERAGE(L$5:L87),STDEV(L$5:L87))</f>
        <v>-1.4960485917823743E-2</v>
      </c>
      <c r="AH87" s="13">
        <f ca="1">_xlfn.NORM.INV(0.05,AVERAGE(M$5:M87),STDEV(M$5:M87))</f>
        <v>-5.349782454200127E-2</v>
      </c>
      <c r="AI87" s="13">
        <f ca="1">_xlfn.NORM.INV(0.05,AVERAGE(K$5:K87),STDEV(K$5:K87))</f>
        <v>-2.4848788396140815E-2</v>
      </c>
      <c r="AJ87" s="4">
        <f ca="1">CORREL($AG$6:AG87,$AI$6:AI87)</f>
        <v>-0.34799225074528572</v>
      </c>
      <c r="AK87" s="4">
        <f ca="1">CORREL($AH$6:AH87,$AI$6:AI87)</f>
        <v>-0.34074575997165041</v>
      </c>
      <c r="AM87" s="12">
        <f t="shared" ref="AM87:AM108" si="80">AF87</f>
        <v>44949</v>
      </c>
      <c r="AN87" s="4" t="e">
        <f t="shared" ref="AN87:AN108" ca="1" si="81">_xlfn.NORM.INV(0.05,AVERAGE(L83:L87),STDEV(L83:L87))</f>
        <v>#NUM!</v>
      </c>
      <c r="AO87" s="4">
        <f t="shared" ref="AO87:AO108" ca="1" si="82">_xlfn.NORM.INV(0.05,AVERAGE(M83:M87),STDEV(M83:M87))</f>
        <v>-9.4553829299148962E-2</v>
      </c>
      <c r="AP87" s="4">
        <f t="shared" ref="AP87:AP108" ca="1" si="83">_xlfn.NORM.INV(0.05,AVERAGE(K83:K87),STDEV(K83:K87))</f>
        <v>-2.4551523958771092E-2</v>
      </c>
      <c r="AR87" s="1">
        <f t="shared" ref="AR87:AR108" si="84">A87</f>
        <v>44949</v>
      </c>
      <c r="AS87">
        <f ca="1">CORREL(C$4:C87,$B$4:B87)</f>
        <v>0.8374201186654574</v>
      </c>
      <c r="AT87">
        <f ca="1">CORREL(D$4:D87,$B$4:B87)</f>
        <v>0.83742011866545718</v>
      </c>
    </row>
    <row r="88" spans="1:46" x14ac:dyDescent="0.2">
      <c r="A88" s="1">
        <f>'Data Backend'!A88</f>
        <v>44950</v>
      </c>
      <c r="B88" s="10">
        <f ca="1">'Data Backend'!AN88</f>
        <v>5.9217165011418604E-2</v>
      </c>
      <c r="C88" s="10">
        <f ca="1">'Data Backend'!AO88</f>
        <v>0.12112574300000012</v>
      </c>
      <c r="D88" s="6">
        <f ca="1">'Data Backend'!AR88</f>
        <v>0.36518118754837037</v>
      </c>
      <c r="E88" s="6"/>
      <c r="F88" s="1">
        <f t="shared" si="74"/>
        <v>44950</v>
      </c>
      <c r="G88" s="11">
        <f ca="1">SUM('Data Backend'!S88:T88,-'Data Backend'!U88,'Data Backend'!V88)/'Data Backend'!X88</f>
        <v>0.69253930511164796</v>
      </c>
      <c r="H88" s="11">
        <f ca="1">'Data Backend'!AS88</f>
        <v>1.714669406732712</v>
      </c>
      <c r="I88" s="8">
        <f>1</f>
        <v>1</v>
      </c>
      <c r="J88" s="6"/>
      <c r="K88" s="6">
        <f ca="1">'Data Backend'!AL88</f>
        <v>5.4446460980035472E-3</v>
      </c>
      <c r="L88" s="6">
        <f ca="1">'Data Backend'!Y88</f>
        <v>6.9170509261773372E-3</v>
      </c>
      <c r="M88" s="6">
        <f ca="1">'Data Backend'!AT88</f>
        <v>1.2308992568966559E-2</v>
      </c>
      <c r="N88" s="6"/>
      <c r="O88" s="6"/>
      <c r="P88" s="7">
        <f ca="1">_xlfn.COVARIANCE.P($B$4:B88,$C$4:C88)/VAR($B$4:B88)</f>
        <v>1.2063025307734365</v>
      </c>
      <c r="Q88" s="7"/>
      <c r="R88" s="1">
        <f t="shared" si="75"/>
        <v>44950</v>
      </c>
      <c r="S88">
        <f ca="1">_xlfn.COVARIANCE.P($K$5:K88,$L$5:L88)/_xlfn.VAR.P($K$5:K88)</f>
        <v>0.23415200201678107</v>
      </c>
      <c r="T88">
        <f ca="1">_xlfn.COVARIANCE.P($K$5:K88,$M$5:M88)/_xlfn.VAR.P($K$5:K88)</f>
        <v>0.684700096995839</v>
      </c>
      <c r="AA88" s="6">
        <f t="shared" si="64"/>
        <v>0.41903999999999975</v>
      </c>
      <c r="AB88" s="4">
        <f t="shared" ca="1" si="76"/>
        <v>-2.6102845887267527E-4</v>
      </c>
      <c r="AC88" s="4">
        <f t="shared" ca="1" si="77"/>
        <v>-8.6670252515261021E-4</v>
      </c>
      <c r="AD88" s="4">
        <f t="shared" ca="1" si="78"/>
        <v>-2.3454516693517729E-3</v>
      </c>
      <c r="AF88" s="1">
        <f t="shared" si="79"/>
        <v>44950</v>
      </c>
      <c r="AG88" s="13">
        <f ca="1">_xlfn.NORM.INV(0.05,AVERAGE(L$5:L88),STDEV(L$5:L88))</f>
        <v>-1.4823276949832848E-2</v>
      </c>
      <c r="AH88" s="13">
        <f ca="1">_xlfn.NORM.INV(0.05,AVERAGE(M$5:M88),STDEV(M$5:M88))</f>
        <v>-5.3071145359672799E-2</v>
      </c>
      <c r="AI88" s="13">
        <f ca="1">_xlfn.NORM.INV(0.05,AVERAGE(K$5:K88),STDEV(K$5:K88))</f>
        <v>-2.4652170870665669E-2</v>
      </c>
      <c r="AJ88" s="4">
        <f ca="1">CORREL($AG$6:AG88,$AI$6:AI88)</f>
        <v>-0.33928589782031915</v>
      </c>
      <c r="AK88" s="4">
        <f ca="1">CORREL($AH$6:AH88,$AI$6:AI88)</f>
        <v>-0.33592092724562794</v>
      </c>
      <c r="AM88" s="12">
        <f t="shared" si="80"/>
        <v>44950</v>
      </c>
      <c r="AN88" s="4" t="e">
        <f t="shared" ca="1" si="81"/>
        <v>#NUM!</v>
      </c>
      <c r="AO88" s="4">
        <f t="shared" ca="1" si="82"/>
        <v>-8.6867487968622842E-2</v>
      </c>
      <c r="AP88" s="4">
        <f t="shared" ca="1" si="83"/>
        <v>-2.4483139537451917E-2</v>
      </c>
      <c r="AR88" s="1">
        <f t="shared" si="84"/>
        <v>44950</v>
      </c>
      <c r="AS88">
        <f ca="1">CORREL(C$4:C88,$B$4:B88)</f>
        <v>0.83943609596435975</v>
      </c>
      <c r="AT88">
        <f ca="1">CORREL(D$4:D88,$B$4:B88)</f>
        <v>0.8394360959643592</v>
      </c>
    </row>
    <row r="89" spans="1:46" x14ac:dyDescent="0.2">
      <c r="A89" s="1">
        <f>'Data Backend'!A89</f>
        <v>44951</v>
      </c>
      <c r="B89" s="10">
        <f ca="1">'Data Backend'!AN89</f>
        <v>5.1436613734133552E-2</v>
      </c>
      <c r="C89" s="10">
        <f ca="1">'Data Backend'!AO89</f>
        <v>0.11327346099999991</v>
      </c>
      <c r="D89" s="6">
        <f ca="1">'Data Backend'!AR89</f>
        <v>0.3415073953824499</v>
      </c>
      <c r="E89" s="6"/>
      <c r="F89" s="1">
        <f t="shared" si="74"/>
        <v>44951</v>
      </c>
      <c r="G89" s="11">
        <f ca="1">SUM('Data Backend'!S89:T89,-'Data Backend'!U89,'Data Backend'!V89)/'Data Backend'!X89</f>
        <v>0.70880353178561928</v>
      </c>
      <c r="H89" s="11">
        <f ca="1">'Data Backend'!AS89</f>
        <v>1.7733995763274635</v>
      </c>
      <c r="I89" s="8">
        <f>1</f>
        <v>1</v>
      </c>
      <c r="J89" s="6"/>
      <c r="K89" s="6">
        <f ca="1">'Data Backend'!AL89</f>
        <v>-7.3455675892498684E-3</v>
      </c>
      <c r="L89" s="6">
        <f ca="1">'Data Backend'!Y89</f>
        <v>6.9170509261773372E-3</v>
      </c>
      <c r="M89" s="6">
        <f ca="1">'Data Backend'!AT89</f>
        <v>-1.7341135654260431E-2</v>
      </c>
      <c r="N89" s="6"/>
      <c r="O89" s="6"/>
      <c r="P89" s="7">
        <f ca="1">_xlfn.COVARIANCE.P($B$4:B89,$C$4:C89)/VAR($B$4:B89)</f>
        <v>1.2182983338756559</v>
      </c>
      <c r="Q89" s="7"/>
      <c r="R89" s="1">
        <f t="shared" si="75"/>
        <v>44951</v>
      </c>
      <c r="S89">
        <f ca="1">_xlfn.COVARIANCE.P($K$5:K89,$L$5:L89)/_xlfn.VAR.P($K$5:K89)</f>
        <v>0.23136312650973084</v>
      </c>
      <c r="T89">
        <f ca="1">_xlfn.COVARIANCE.P($K$5:K89,$M$5:M89)/_xlfn.VAR.P($K$5:K89)</f>
        <v>0.69119390580117535</v>
      </c>
      <c r="AA89" s="6">
        <f t="shared" si="64"/>
        <v>0.38903999999999972</v>
      </c>
      <c r="AB89" s="4">
        <f t="shared" ca="1" si="76"/>
        <v>-1.0492351315309859E-3</v>
      </c>
      <c r="AC89" s="4">
        <f t="shared" ca="1" si="77"/>
        <v>-3.2235723472916842E-3</v>
      </c>
      <c r="AD89" s="4">
        <f t="shared" ca="1" si="78"/>
        <v>-3.6122160302079834E-3</v>
      </c>
      <c r="AF89" s="1">
        <f t="shared" si="79"/>
        <v>44951</v>
      </c>
      <c r="AG89" s="13">
        <f ca="1">_xlfn.NORM.INV(0.05,AVERAGE(L$5:L89),STDEV(L$5:L89))</f>
        <v>-1.4688399908010717E-2</v>
      </c>
      <c r="AH89" s="13">
        <f ca="1">_xlfn.NORM.INV(0.05,AVERAGE(M$5:M89),STDEV(M$5:M89))</f>
        <v>-5.3114108184597095E-2</v>
      </c>
      <c r="AI89" s="13">
        <f ca="1">_xlfn.NORM.INV(0.05,AVERAGE(K$5:K89),STDEV(K$5:K89))</f>
        <v>-2.4637785075167125E-2</v>
      </c>
      <c r="AJ89" s="4">
        <f ca="1">CORREL($AG$6:AG89,$AI$6:AI89)</f>
        <v>-0.33063785714233551</v>
      </c>
      <c r="AK89" s="4">
        <f ca="1">CORREL($AH$6:AH89,$AI$6:AI89)</f>
        <v>-0.33124840246126941</v>
      </c>
      <c r="AM89" s="12">
        <f t="shared" si="80"/>
        <v>44951</v>
      </c>
      <c r="AN89" s="4" t="e">
        <f t="shared" ca="1" si="81"/>
        <v>#NUM!</v>
      </c>
      <c r="AO89" s="4">
        <f t="shared" ca="1" si="82"/>
        <v>-5.7037666376222915E-2</v>
      </c>
      <c r="AP89" s="4">
        <f t="shared" ca="1" si="83"/>
        <v>-2.6787807494253441E-2</v>
      </c>
      <c r="AR89" s="1">
        <f t="shared" si="84"/>
        <v>44951</v>
      </c>
      <c r="AS89">
        <f ca="1">CORREL(C$4:C89,$B$4:B89)</f>
        <v>0.84004625978878344</v>
      </c>
      <c r="AT89">
        <f ca="1">CORREL(D$4:D89,$B$4:B89)</f>
        <v>0.84004625978878278</v>
      </c>
    </row>
    <row r="90" spans="1:46" x14ac:dyDescent="0.2">
      <c r="A90" s="1">
        <f>'Data Backend'!A90</f>
        <v>44952</v>
      </c>
      <c r="B90" s="10">
        <f ca="1">'Data Backend'!AN90</f>
        <v>7.0502947580859399E-2</v>
      </c>
      <c r="C90" s="10">
        <f ca="1">'Data Backend'!AO90</f>
        <v>0.14093407999999985</v>
      </c>
      <c r="D90" s="6">
        <f ca="1">'Data Backend'!AR90</f>
        <v>0.42490120948473353</v>
      </c>
      <c r="E90" s="6"/>
      <c r="F90" s="1">
        <f t="shared" si="74"/>
        <v>44952</v>
      </c>
      <c r="G90" s="11">
        <f ca="1">SUM('Data Backend'!S90:T90,-'Data Backend'!U90,'Data Backend'!V90)/'Data Backend'!X90</f>
        <v>0.70042397190905192</v>
      </c>
      <c r="H90" s="11">
        <f ca="1">'Data Backend'!AS90</f>
        <v>1.6908642484996113</v>
      </c>
      <c r="I90" s="8">
        <f>1</f>
        <v>1</v>
      </c>
      <c r="J90" s="6"/>
      <c r="K90" s="6">
        <f ca="1">'Data Backend'!AL90</f>
        <v>1.8133602727617104E-2</v>
      </c>
      <c r="L90" s="6">
        <f ca="1">'Data Backend'!Y90</f>
        <v>6.9170509261773372E-3</v>
      </c>
      <c r="M90" s="6">
        <f ca="1">'Data Backend'!AT90</f>
        <v>6.2164259689756696E-2</v>
      </c>
      <c r="N90" s="6"/>
      <c r="O90" s="6"/>
      <c r="P90" s="7">
        <f ca="1">_xlfn.COVARIANCE.P($B$4:B90,$C$4:C90)/VAR($B$4:B90)</f>
        <v>1.2383624659476373</v>
      </c>
      <c r="Q90" s="7"/>
      <c r="R90" s="1">
        <f t="shared" si="75"/>
        <v>44952</v>
      </c>
      <c r="S90">
        <f ca="1">_xlfn.COVARIANCE.P($K$5:K90,$L$5:L90)/_xlfn.VAR.P($K$5:K90)</f>
        <v>0.23213621026429621</v>
      </c>
      <c r="T90">
        <f ca="1">_xlfn.COVARIANCE.P($K$5:K90,$M$5:M90)/_xlfn.VAR.P($K$5:K90)</f>
        <v>0.73037887157510561</v>
      </c>
      <c r="AA90" s="6">
        <f t="shared" si="64"/>
        <v>0.35903999999999969</v>
      </c>
      <c r="AB90" s="4">
        <f t="shared" ca="1" si="76"/>
        <v>-1.8550634416051621E-3</v>
      </c>
      <c r="AC90" s="4">
        <f t="shared" ca="1" si="77"/>
        <v>-5.6331338134916475E-3</v>
      </c>
      <c r="AD90" s="4">
        <f t="shared" ca="1" si="78"/>
        <v>-4.907300961077974E-3</v>
      </c>
      <c r="AF90" s="1">
        <f t="shared" si="79"/>
        <v>44952</v>
      </c>
      <c r="AG90" s="13">
        <f ca="1">_xlfn.NORM.INV(0.05,AVERAGE(L$5:L90),STDEV(L$5:L90))</f>
        <v>-1.4555792817615477E-2</v>
      </c>
      <c r="AH90" s="13">
        <f ca="1">_xlfn.NORM.INV(0.05,AVERAGE(M$5:M90),STDEV(M$5:M90))</f>
        <v>-5.3027701588984559E-2</v>
      </c>
      <c r="AI90" s="13">
        <f ca="1">_xlfn.NORM.INV(0.05,AVERAGE(K$5:K90),STDEV(K$5:K90))</f>
        <v>-2.4474520389519274E-2</v>
      </c>
      <c r="AJ90" s="4">
        <f ca="1">CORREL($AG$6:AG90,$AI$6:AI90)</f>
        <v>-0.32150848773745078</v>
      </c>
      <c r="AK90" s="4">
        <f ca="1">CORREL($AH$6:AH90,$AI$6:AI90)</f>
        <v>-0.32631704954014817</v>
      </c>
      <c r="AM90" s="12">
        <f t="shared" si="80"/>
        <v>44952</v>
      </c>
      <c r="AN90" s="4" t="e">
        <f t="shared" ca="1" si="81"/>
        <v>#NUM!</v>
      </c>
      <c r="AO90" s="4">
        <f t="shared" ca="1" si="82"/>
        <v>-5.8952270342271289E-2</v>
      </c>
      <c r="AP90" s="4">
        <f t="shared" ca="1" si="83"/>
        <v>-1.0571881830921699E-2</v>
      </c>
      <c r="AR90" s="1">
        <f t="shared" si="84"/>
        <v>44952</v>
      </c>
      <c r="AS90">
        <f ca="1">CORREL(C$4:C90,$B$4:B90)</f>
        <v>0.84358680070388692</v>
      </c>
      <c r="AT90">
        <f ca="1">CORREL(D$4:D90,$B$4:B90)</f>
        <v>0.84358680070388714</v>
      </c>
    </row>
    <row r="91" spans="1:46" x14ac:dyDescent="0.2">
      <c r="A91" s="1">
        <f>'Data Backend'!A91</f>
        <v>44953</v>
      </c>
      <c r="B91" s="10">
        <f ca="1">'Data Backend'!AN91</f>
        <v>7.1897073662966715E-2</v>
      </c>
      <c r="C91" s="10">
        <f ca="1">'Data Backend'!AO91</f>
        <v>0.12521809999999989</v>
      </c>
      <c r="D91" s="6">
        <f ca="1">'Data Backend'!AR91</f>
        <v>0.37751920713130782</v>
      </c>
      <c r="E91" s="6"/>
      <c r="F91" s="1">
        <f t="shared" si="74"/>
        <v>44953</v>
      </c>
      <c r="G91" s="11">
        <f ca="1">SUM('Data Backend'!S91:T91,-'Data Backend'!U91,'Data Backend'!V91)/'Data Backend'!X91</f>
        <v>0.69301195919262237</v>
      </c>
      <c r="H91" s="11">
        <f ca="1">'Data Backend'!AS91</f>
        <v>1.7066785028303493</v>
      </c>
      <c r="I91" s="8">
        <f>1</f>
        <v>1</v>
      </c>
      <c r="J91" s="6"/>
      <c r="K91" s="6">
        <f ca="1">'Data Backend'!AL91</f>
        <v>1.3023094287203385E-3</v>
      </c>
      <c r="L91" s="6">
        <f ca="1">'Data Backend'!Y91</f>
        <v>6.9170509261773372E-3</v>
      </c>
      <c r="M91" s="6">
        <f ca="1">'Data Backend'!AT91</f>
        <v>-3.3252833275760674E-2</v>
      </c>
      <c r="N91" s="6"/>
      <c r="O91" s="6"/>
      <c r="P91" s="7">
        <f ca="1">_xlfn.COVARIANCE.P($B$4:B91,$C$4:C91)/VAR($B$4:B91)</f>
        <v>1.2496718301714704</v>
      </c>
      <c r="Q91" s="7"/>
      <c r="R91" s="1">
        <f t="shared" si="75"/>
        <v>44953</v>
      </c>
      <c r="S91">
        <f ca="1">_xlfn.COVARIANCE.P($K$5:K91,$L$5:L91)/_xlfn.VAR.P($K$5:K91)</f>
        <v>0.23222818049259553</v>
      </c>
      <c r="T91">
        <f ca="1">_xlfn.COVARIANCE.P($K$5:K91,$M$5:M91)/_xlfn.VAR.P($K$5:K91)</f>
        <v>0.72964412798643907</v>
      </c>
      <c r="AA91" s="6">
        <f t="shared" si="64"/>
        <v>0.32903999999999967</v>
      </c>
      <c r="AB91" s="4">
        <f t="shared" ca="1" si="76"/>
        <v>-2.6846536557110562E-3</v>
      </c>
      <c r="AC91" s="4">
        <f t="shared" ca="1" si="77"/>
        <v>-8.1137473482310006E-3</v>
      </c>
      <c r="AD91" s="4">
        <f t="shared" ca="1" si="78"/>
        <v>-6.2405747759267678E-3</v>
      </c>
      <c r="AF91" s="1">
        <f t="shared" si="79"/>
        <v>44953</v>
      </c>
      <c r="AG91" s="13">
        <f ca="1">_xlfn.NORM.INV(0.05,AVERAGE(L$5:L91),STDEV(L$5:L91))</f>
        <v>-1.4425395863870377E-2</v>
      </c>
      <c r="AH91" s="13">
        <f ca="1">_xlfn.NORM.INV(0.05,AVERAGE(M$5:M91),STDEV(M$5:M91))</f>
        <v>-5.351708249514673E-2</v>
      </c>
      <c r="AI91" s="13">
        <f ca="1">_xlfn.NORM.INV(0.05,AVERAGE(K$5:K91),STDEV(K$5:K91))</f>
        <v>-2.4322086133091603E-2</v>
      </c>
      <c r="AJ91" s="4">
        <f ca="1">CORREL($AG$6:AG91,$AI$6:AI91)</f>
        <v>-0.31195431643409216</v>
      </c>
      <c r="AK91" s="4">
        <f ca="1">CORREL($AH$6:AH91,$AI$6:AI91)</f>
        <v>-0.32144874770777254</v>
      </c>
      <c r="AM91" s="12">
        <f t="shared" si="80"/>
        <v>44953</v>
      </c>
      <c r="AN91" s="4" t="e">
        <f t="shared" ca="1" si="81"/>
        <v>#NUM!</v>
      </c>
      <c r="AO91" s="4">
        <f t="shared" ca="1" si="82"/>
        <v>-5.1562108716528207E-2</v>
      </c>
      <c r="AP91" s="4">
        <f t="shared" ca="1" si="83"/>
        <v>-1.0814373054625402E-2</v>
      </c>
      <c r="AR91" s="1">
        <f t="shared" si="84"/>
        <v>44953</v>
      </c>
      <c r="AS91">
        <f ca="1">CORREL(C$4:C91,$B$4:B91)</f>
        <v>0.84758819201600499</v>
      </c>
      <c r="AT91">
        <f ca="1">CORREL(D$4:D91,$B$4:B91)</f>
        <v>0.84758819201600499</v>
      </c>
    </row>
    <row r="92" spans="1:46" x14ac:dyDescent="0.2">
      <c r="A92" s="1">
        <f>'Data Backend'!A92</f>
        <v>44956</v>
      </c>
      <c r="B92" s="10">
        <f ca="1">'Data Backend'!AN92</f>
        <v>6.9626639757820463E-2</v>
      </c>
      <c r="C92" s="10">
        <f ca="1">'Data Backend'!AO92</f>
        <v>0.12771479999999991</v>
      </c>
      <c r="D92" s="6">
        <f ca="1">'Data Backend'!AR92</f>
        <v>0.38504649116168954</v>
      </c>
      <c r="E92" s="6"/>
      <c r="F92" s="1">
        <f t="shared" si="74"/>
        <v>44956</v>
      </c>
      <c r="G92" s="11">
        <f ca="1">SUM('Data Backend'!S92:T92,-'Data Backend'!U92,'Data Backend'!V92)/'Data Backend'!X92</f>
        <v>0.68129202525319343</v>
      </c>
      <c r="H92" s="11">
        <f ca="1">'Data Backend'!AS92</f>
        <v>1.6724000683497988</v>
      </c>
      <c r="I92" s="8">
        <f>1</f>
        <v>1</v>
      </c>
      <c r="J92" s="6"/>
      <c r="K92" s="6">
        <f ca="1">'Data Backend'!AL92</f>
        <v>-2.1181454459872073E-3</v>
      </c>
      <c r="L92" s="6">
        <f ca="1">'Data Backend'!Y92</f>
        <v>6.9170509261773372E-3</v>
      </c>
      <c r="M92" s="6">
        <f ca="1">'Data Backend'!AT92</f>
        <v>5.4643768242312873E-3</v>
      </c>
      <c r="N92" s="6"/>
      <c r="O92" s="6"/>
      <c r="P92" s="7">
        <f ca="1">_xlfn.COVARIANCE.P($B$4:B92,$C$4:C92)/VAR($B$4:B92)</f>
        <v>1.2620409200074787</v>
      </c>
      <c r="Q92" s="7"/>
      <c r="R92" s="1">
        <f t="shared" si="75"/>
        <v>44956</v>
      </c>
      <c r="S92">
        <f ca="1">_xlfn.COVARIANCE.P($K$5:K92,$L$5:L92)/_xlfn.VAR.P($K$5:K92)</f>
        <v>0.23140954980633383</v>
      </c>
      <c r="T92">
        <f ca="1">_xlfn.COVARIANCE.P($K$5:K92,$M$5:M92)/_xlfn.VAR.P($K$5:K92)</f>
        <v>0.72914512478264559</v>
      </c>
      <c r="AA92" s="6">
        <f t="shared" si="64"/>
        <v>0.29903999999999964</v>
      </c>
      <c r="AB92" s="4">
        <f t="shared" ca="1" si="76"/>
        <v>-3.5453610057647822E-3</v>
      </c>
      <c r="AC92" s="4">
        <f t="shared" ca="1" si="77"/>
        <v>-1.0687406325505747E-2</v>
      </c>
      <c r="AD92" s="4">
        <f t="shared" ca="1" si="78"/>
        <v>-7.6238584171294654E-3</v>
      </c>
      <c r="AF92" s="1">
        <f t="shared" si="79"/>
        <v>44956</v>
      </c>
      <c r="AG92" s="13">
        <f ca="1">_xlfn.NORM.INV(0.05,AVERAGE(L$5:L92),STDEV(L$5:L92))</f>
        <v>-1.4297151303151481E-2</v>
      </c>
      <c r="AH92" s="13">
        <f ca="1">_xlfn.NORM.INV(0.05,AVERAGE(M$5:M92),STDEV(M$5:M92))</f>
        <v>-5.3170996414219712E-2</v>
      </c>
      <c r="AI92" s="13">
        <f ca="1">_xlfn.NORM.INV(0.05,AVERAGE(K$5:K92),STDEV(K$5:K92))</f>
        <v>-2.4216718413286858E-2</v>
      </c>
      <c r="AJ92" s="4">
        <f ca="1">CORREL($AG$6:AG92,$AI$6:AI92)</f>
        <v>-0.30216669921497435</v>
      </c>
      <c r="AK92" s="4">
        <f ca="1">CORREL($AH$6:AH92,$AI$6:AI92)</f>
        <v>-0.31634039687479315</v>
      </c>
      <c r="AM92" s="12">
        <f t="shared" si="80"/>
        <v>44956</v>
      </c>
      <c r="AN92" s="4" t="e">
        <f t="shared" ca="1" si="81"/>
        <v>#NUM!</v>
      </c>
      <c r="AO92" s="4">
        <f t="shared" ca="1" si="82"/>
        <v>-5.3891890897532442E-2</v>
      </c>
      <c r="AP92" s="4">
        <f t="shared" ca="1" si="83"/>
        <v>-1.2759308489849207E-2</v>
      </c>
      <c r="AR92" s="1">
        <f t="shared" si="84"/>
        <v>44956</v>
      </c>
      <c r="AS92">
        <f ca="1">CORREL(C$4:C92,$B$4:B92)</f>
        <v>0.85094649264701716</v>
      </c>
      <c r="AT92">
        <f ca="1">CORREL(D$4:D92,$B$4:B92)</f>
        <v>0.85094649264701672</v>
      </c>
    </row>
    <row r="93" spans="1:46" x14ac:dyDescent="0.2">
      <c r="A93" s="1">
        <f>'Data Backend'!A93</f>
        <v>44957</v>
      </c>
      <c r="B93" s="10">
        <f ca="1">'Data Backend'!AN93</f>
        <v>6.5191991077593103E-2</v>
      </c>
      <c r="C93" s="10">
        <f ca="1">'Data Backend'!AO93</f>
        <v>0.13858029999999988</v>
      </c>
      <c r="D93" s="6">
        <f ca="1">'Data Backend'!AR93</f>
        <v>0.41780481400068203</v>
      </c>
      <c r="E93" s="6"/>
      <c r="F93" s="1">
        <f t="shared" si="74"/>
        <v>44957</v>
      </c>
      <c r="G93" s="11">
        <f ca="1">SUM('Data Backend'!S93:T93,-'Data Backend'!U93,'Data Backend'!V93)/'Data Backend'!X93</f>
        <v>0.68114352584530058</v>
      </c>
      <c r="H93" s="11">
        <f ca="1">'Data Backend'!AS93</f>
        <v>1.6491410198887018</v>
      </c>
      <c r="I93" s="8">
        <f>1</f>
        <v>1</v>
      </c>
      <c r="J93" s="6"/>
      <c r="K93" s="6">
        <f ca="1">'Data Backend'!AL93</f>
        <v>-4.145978152929608E-3</v>
      </c>
      <c r="L93" s="6">
        <f ca="1">'Data Backend'!Y93</f>
        <v>6.9170509261773372E-3</v>
      </c>
      <c r="M93" s="6">
        <f ca="1">'Data Backend'!AT93</f>
        <v>2.3651424734137949E-2</v>
      </c>
      <c r="N93" s="6"/>
      <c r="O93" s="6"/>
      <c r="P93" s="7">
        <f ca="1">_xlfn.COVARIANCE.P($B$4:B93,$C$4:C93)/VAR($B$4:B93)</f>
        <v>1.2787592377925581</v>
      </c>
      <c r="Q93" s="7"/>
      <c r="R93" s="1">
        <f t="shared" si="75"/>
        <v>44957</v>
      </c>
      <c r="S93">
        <f ca="1">_xlfn.COVARIANCE.P($K$5:K93,$L$5:L93)/_xlfn.VAR.P($K$5:K93)</f>
        <v>0.22995520899989505</v>
      </c>
      <c r="T93">
        <f ca="1">_xlfn.COVARIANCE.P($K$5:K93,$M$5:M93)/_xlfn.VAR.P($K$5:K93)</f>
        <v>0.72350976106853704</v>
      </c>
      <c r="AA93" s="6">
        <f t="shared" si="64"/>
        <v>0.26903999999999961</v>
      </c>
      <c r="AB93" s="4">
        <f t="shared" ca="1" si="76"/>
        <v>-4.4463312752528565E-3</v>
      </c>
      <c r="AC93" s="4">
        <f t="shared" ca="1" si="77"/>
        <v>-1.338145816807557E-2</v>
      </c>
      <c r="AD93" s="4">
        <f t="shared" ca="1" si="78"/>
        <v>-9.0718505074898446E-3</v>
      </c>
      <c r="AF93" s="1">
        <f t="shared" si="79"/>
        <v>44957</v>
      </c>
      <c r="AG93" s="13">
        <f ca="1">_xlfn.NORM.INV(0.05,AVERAGE(L$5:L93),STDEV(L$5:L93))</f>
        <v>-1.417100337804688E-2</v>
      </c>
      <c r="AH93" s="13">
        <f ca="1">_xlfn.NORM.INV(0.05,AVERAGE(M$5:M93),STDEV(M$5:M93))</f>
        <v>-5.2725495066704466E-2</v>
      </c>
      <c r="AI93" s="13">
        <f ca="1">_xlfn.NORM.INV(0.05,AVERAGE(K$5:K93),STDEV(K$5:K93))</f>
        <v>-2.4145562003718965E-2</v>
      </c>
      <c r="AJ93" s="4">
        <f ca="1">CORREL($AG$6:AG93,$AI$6:AI93)</f>
        <v>-0.29228461051005039</v>
      </c>
      <c r="AK93" s="4">
        <f ca="1">CORREL($AH$6:AH93,$AI$6:AI93)</f>
        <v>-0.31102307804962132</v>
      </c>
      <c r="AM93" s="12">
        <f t="shared" si="80"/>
        <v>44957</v>
      </c>
      <c r="AN93" s="4" t="e">
        <f ca="1">_xlfn.NORM.INV(0.05,AVERAGE(L89:L93),STDEV(L89:L93))</f>
        <v>#NUM!</v>
      </c>
      <c r="AO93" s="4">
        <f t="shared" ca="1" si="82"/>
        <v>-5.3016388670325598E-2</v>
      </c>
      <c r="AP93" s="4">
        <f t="shared" ca="1" si="83"/>
        <v>-1.5270284894697185E-2</v>
      </c>
      <c r="AR93" s="1">
        <f t="shared" si="84"/>
        <v>44957</v>
      </c>
      <c r="AS93">
        <f ca="1">CORREL(C$4:C93,$B$4:B93)</f>
        <v>0.85269991965414105</v>
      </c>
      <c r="AT93">
        <f ca="1">CORREL(D$4:D93,$B$4:B93)</f>
        <v>0.85269991965414049</v>
      </c>
    </row>
    <row r="94" spans="1:46" x14ac:dyDescent="0.2">
      <c r="A94" s="1">
        <f>'Data Backend'!A94</f>
        <v>44958</v>
      </c>
      <c r="B94" s="10" t="e" vm="416">
        <f ca="1">'Data Backend'!AN94</f>
        <v>#VALUE!</v>
      </c>
      <c r="C94" s="10" t="e" vm="416">
        <f ca="1">'Data Backend'!AO94</f>
        <v>#VALUE!</v>
      </c>
      <c r="D94" s="6" t="e" vm="416">
        <f ca="1">'Data Backend'!AR94</f>
        <v>#VALUE!</v>
      </c>
      <c r="E94" s="6"/>
      <c r="F94" s="1">
        <f t="shared" si="74"/>
        <v>44958</v>
      </c>
      <c r="G94" s="11" t="e" vm="416">
        <f ca="1">SUM('Data Backend'!S94:T94,-'Data Backend'!U94,'Data Backend'!V94)/'Data Backend'!X94</f>
        <v>#VALUE!</v>
      </c>
      <c r="H94" s="11" t="e" vm="416">
        <f ca="1">'Data Backend'!AS94</f>
        <v>#VALUE!</v>
      </c>
      <c r="I94" s="8">
        <f>1</f>
        <v>1</v>
      </c>
      <c r="J94" s="6"/>
      <c r="K94" s="6" t="e" vm="416">
        <f ca="1">'Data Backend'!AL94</f>
        <v>#VALUE!</v>
      </c>
      <c r="L94" s="6">
        <f ca="1">'Data Backend'!Y94</f>
        <v>6.9170509261773372E-3</v>
      </c>
      <c r="M94" s="6" t="e" vm="416">
        <f ca="1">'Data Backend'!AT94</f>
        <v>#VALUE!</v>
      </c>
      <c r="N94" s="6"/>
      <c r="O94" s="6"/>
      <c r="P94" s="7" t="e">
        <f ca="1">_xlfn.COVARIANCE.P($B$4:B94,$C$4:C94)/VAR($B$4:B94)</f>
        <v>#VALUE!</v>
      </c>
      <c r="Q94" s="7"/>
      <c r="R94" s="1">
        <f t="shared" si="75"/>
        <v>44958</v>
      </c>
      <c r="S94" t="e">
        <f ca="1">_xlfn.COVARIANCE.P($K$5:K94,$L$5:L94)/_xlfn.VAR.P($K$5:K94)</f>
        <v>#VALUE!</v>
      </c>
      <c r="T94" t="e">
        <f ca="1">_xlfn.COVARIANCE.P($K$5:K94,$M$5:M94)/_xlfn.VAR.P($K$5:K94)</f>
        <v>#VALUE!</v>
      </c>
      <c r="AA94" s="6">
        <f t="shared" si="64"/>
        <v>0.23903999999999959</v>
      </c>
      <c r="AB94" s="4">
        <f t="shared" ca="1" si="76"/>
        <v>-5.3993888638369731E-3</v>
      </c>
      <c r="AC94" s="4">
        <f t="shared" ca="1" si="77"/>
        <v>-1.6231259809209718E-2</v>
      </c>
      <c r="AD94" s="4">
        <f t="shared" ca="1" si="78"/>
        <v>-1.0603554601024317E-2</v>
      </c>
      <c r="AF94" s="1">
        <f t="shared" si="79"/>
        <v>44958</v>
      </c>
      <c r="AG94" s="13">
        <f ca="1">_xlfn.NORM.INV(0.05,AVERAGE(L$5:L94),STDEV(L$5:L94))</f>
        <v>-1.4046898236145314E-2</v>
      </c>
      <c r="AH94" s="13" t="e" vm="416">
        <f ca="1">_xlfn.NORM.INV(0.05,AVERAGE(M$5:M94),STDEV(M$5:M94))</f>
        <v>#VALUE!</v>
      </c>
      <c r="AI94" s="13" t="e" vm="416">
        <f ca="1">_xlfn.NORM.INV(0.05,AVERAGE(K$5:K94),STDEV(K$5:K94))</f>
        <v>#VALUE!</v>
      </c>
      <c r="AJ94" s="4" t="e">
        <f ca="1">CORREL($AG$6:AG94,$AI$6:AI94)</f>
        <v>#VALUE!</v>
      </c>
      <c r="AK94" s="4" t="e">
        <f ca="1">CORREL($AH$6:AH94,$AI$6:AI94)</f>
        <v>#VALUE!</v>
      </c>
      <c r="AM94" s="12">
        <f t="shared" si="80"/>
        <v>44958</v>
      </c>
      <c r="AN94" s="4" t="e">
        <f t="shared" ca="1" si="81"/>
        <v>#NUM!</v>
      </c>
      <c r="AO94" s="4" t="e" vm="416">
        <f t="shared" ca="1" si="82"/>
        <v>#VALUE!</v>
      </c>
      <c r="AP94" s="4" t="e" vm="416">
        <f t="shared" ca="1" si="83"/>
        <v>#VALUE!</v>
      </c>
      <c r="AR94" s="1">
        <f t="shared" si="84"/>
        <v>44958</v>
      </c>
      <c r="AS94" t="e">
        <f ca="1">CORREL(C$4:C94,$B$4:B94)</f>
        <v>#VALUE!</v>
      </c>
      <c r="AT94" t="e">
        <f ca="1">CORREL(D$4:D94,$B$4:B94)</f>
        <v>#VALUE!</v>
      </c>
    </row>
    <row r="95" spans="1:46" x14ac:dyDescent="0.2">
      <c r="A95" s="1">
        <f>'Data Backend'!A95</f>
        <v>44959</v>
      </c>
      <c r="B95" s="10">
        <f>'Data Backend'!AN95</f>
        <v>0</v>
      </c>
      <c r="C95" s="10">
        <f>'Data Backend'!AO95</f>
        <v>0</v>
      </c>
      <c r="D95" s="6">
        <f>'Data Backend'!AR95</f>
        <v>0</v>
      </c>
      <c r="E95" s="6"/>
      <c r="F95" s="1">
        <f t="shared" si="74"/>
        <v>44959</v>
      </c>
      <c r="G95" s="11" t="e">
        <f>SUM('Data Backend'!S95:T95,-'Data Backend'!U95,'Data Backend'!V95)/'Data Backend'!X95</f>
        <v>#DIV/0!</v>
      </c>
      <c r="H95" s="11">
        <f>'Data Backend'!AS95</f>
        <v>0</v>
      </c>
      <c r="I95" s="8">
        <f>1</f>
        <v>1</v>
      </c>
      <c r="J95" s="6"/>
      <c r="K95" s="6">
        <f>'Data Backend'!AL95</f>
        <v>0</v>
      </c>
      <c r="L95" s="6">
        <f>'Data Backend'!Y95</f>
        <v>0</v>
      </c>
      <c r="M95" s="6">
        <f>'Data Backend'!AT95</f>
        <v>0</v>
      </c>
      <c r="N95" s="6"/>
      <c r="O95" s="6"/>
      <c r="P95" s="7" t="e">
        <f ca="1">_xlfn.COVARIANCE.P($B$4:B95,$C$4:C95)/VAR($B$4:B95)</f>
        <v>#VALUE!</v>
      </c>
      <c r="Q95" s="7"/>
      <c r="R95" s="1">
        <f t="shared" si="75"/>
        <v>44959</v>
      </c>
      <c r="S95" t="e">
        <f ca="1">_xlfn.COVARIANCE.P($K$5:K95,$L$5:L95)/_xlfn.VAR.P($K$5:K95)</f>
        <v>#VALUE!</v>
      </c>
      <c r="T95" t="e">
        <f ca="1">_xlfn.COVARIANCE.P($K$5:K95,$M$5:M95)/_xlfn.VAR.P($K$5:K95)</f>
        <v>#VALUE!</v>
      </c>
      <c r="AA95" s="6">
        <f t="shared" si="64"/>
        <v>0.20903999999999956</v>
      </c>
      <c r="AB95" s="4">
        <f t="shared" ca="1" si="76"/>
        <v>-6.4204876813873119E-3</v>
      </c>
      <c r="AC95" s="4">
        <f t="shared" ca="1" si="77"/>
        <v>-1.9284516108588386E-2</v>
      </c>
      <c r="AD95" s="4">
        <f t="shared" ca="1" si="78"/>
        <v>-1.2244610983638727E-2</v>
      </c>
      <c r="AF95" s="1">
        <f t="shared" si="79"/>
        <v>44959</v>
      </c>
      <c r="AG95" s="13">
        <f ca="1">_xlfn.NORM.INV(0.05,AVERAGE(L$5:L95),STDEV(L$5:L95))</f>
        <v>-1.3985484535320478E-2</v>
      </c>
      <c r="AH95" s="13" t="e" vm="416">
        <f ca="1">_xlfn.NORM.INV(0.05,AVERAGE(M$5:M95),STDEV(M$5:M95))</f>
        <v>#VALUE!</v>
      </c>
      <c r="AI95" s="13" t="e" vm="416">
        <f ca="1">_xlfn.NORM.INV(0.05,AVERAGE(K$5:K95),STDEV(K$5:K95))</f>
        <v>#VALUE!</v>
      </c>
      <c r="AJ95" s="4" t="e">
        <f ca="1">CORREL($AG$6:AG95,$AI$6:AI95)</f>
        <v>#VALUE!</v>
      </c>
      <c r="AK95" s="4" t="e">
        <f ca="1">CORREL($AH$6:AH95,$AI$6:AI95)</f>
        <v>#VALUE!</v>
      </c>
      <c r="AM95" s="12">
        <f t="shared" si="80"/>
        <v>44959</v>
      </c>
      <c r="AN95" s="4">
        <f t="shared" ca="1" si="81"/>
        <v>4.454518226191008E-4</v>
      </c>
      <c r="AO95" s="4" t="e" vm="416">
        <f t="shared" ca="1" si="82"/>
        <v>#VALUE!</v>
      </c>
      <c r="AP95" s="4" t="e" vm="416">
        <f t="shared" ca="1" si="83"/>
        <v>#VALUE!</v>
      </c>
      <c r="AR95" s="1">
        <f t="shared" si="84"/>
        <v>44959</v>
      </c>
      <c r="AS95" t="e">
        <f ca="1">CORREL(C$4:C95,$B$4:B95)</f>
        <v>#VALUE!</v>
      </c>
      <c r="AT95" t="e">
        <f ca="1">CORREL(D$4:D95,$B$4:B95)</f>
        <v>#VALUE!</v>
      </c>
    </row>
    <row r="96" spans="1:46" x14ac:dyDescent="0.2">
      <c r="A96" s="1">
        <f>'Data Backend'!A96</f>
        <v>44960</v>
      </c>
      <c r="B96" s="10">
        <f>'Data Backend'!AN96</f>
        <v>0</v>
      </c>
      <c r="C96" s="10">
        <f>'Data Backend'!AO96</f>
        <v>0</v>
      </c>
      <c r="D96" s="6">
        <f>'Data Backend'!AR96</f>
        <v>0</v>
      </c>
      <c r="E96" s="6"/>
      <c r="F96" s="1">
        <f t="shared" si="74"/>
        <v>44960</v>
      </c>
      <c r="G96" s="11" t="e">
        <f>SUM('Data Backend'!S96:T96,-'Data Backend'!U96,'Data Backend'!V96)/'Data Backend'!X96</f>
        <v>#DIV/0!</v>
      </c>
      <c r="H96" s="11">
        <f>'Data Backend'!AS96</f>
        <v>0</v>
      </c>
      <c r="I96" s="8">
        <f>1</f>
        <v>1</v>
      </c>
      <c r="J96" s="6"/>
      <c r="K96" s="6">
        <f>'Data Backend'!AL96</f>
        <v>0</v>
      </c>
      <c r="L96" s="6">
        <f>'Data Backend'!Y96</f>
        <v>0</v>
      </c>
      <c r="M96" s="6">
        <f>'Data Backend'!AT96</f>
        <v>0</v>
      </c>
      <c r="N96" s="6"/>
      <c r="O96" s="6"/>
      <c r="P96" s="7" t="e">
        <f ca="1">_xlfn.COVARIANCE.P($B$4:B96,$C$4:C96)/VAR($B$4:B96)</f>
        <v>#VALUE!</v>
      </c>
      <c r="Q96" s="7"/>
      <c r="R96" s="1">
        <f t="shared" si="75"/>
        <v>44960</v>
      </c>
      <c r="S96" t="e">
        <f ca="1">_xlfn.COVARIANCE.P($K$5:K96,$L$5:L96)/_xlfn.VAR.P($K$5:K96)</f>
        <v>#VALUE!</v>
      </c>
      <c r="T96" t="e">
        <f ca="1">_xlfn.COVARIANCE.P($K$5:K96,$M$5:M96)/_xlfn.VAR.P($K$5:K96)</f>
        <v>#VALUE!</v>
      </c>
      <c r="AA96" s="6">
        <f t="shared" si="64"/>
        <v>0.17903999999999953</v>
      </c>
      <c r="AB96" s="4">
        <f t="shared" ca="1" si="76"/>
        <v>-7.5322407194177259E-3</v>
      </c>
      <c r="AC96" s="4">
        <f t="shared" ca="1" si="77"/>
        <v>-2.2608843694103771E-2</v>
      </c>
      <c r="AD96" s="4">
        <f t="shared" ca="1" si="78"/>
        <v>-1.4031362067463997E-2</v>
      </c>
      <c r="AF96" s="1">
        <f t="shared" si="79"/>
        <v>44960</v>
      </c>
      <c r="AG96" s="13">
        <f ca="1">_xlfn.NORM.INV(0.05,AVERAGE(L$5:L96),STDEV(L$5:L96))</f>
        <v>-1.3924880933881596E-2</v>
      </c>
      <c r="AH96" s="13" t="e" vm="416">
        <f ca="1">_xlfn.NORM.INV(0.05,AVERAGE(M$5:M96),STDEV(M$5:M96))</f>
        <v>#VALUE!</v>
      </c>
      <c r="AI96" s="13" t="e" vm="416">
        <f ca="1">_xlfn.NORM.INV(0.05,AVERAGE(K$5:K96),STDEV(K$5:K96))</f>
        <v>#VALUE!</v>
      </c>
      <c r="AJ96" s="4" t="e">
        <f ca="1">CORREL($AG$6:AG96,$AI$6:AI96)</f>
        <v>#VALUE!</v>
      </c>
      <c r="AK96" s="4" t="e">
        <f ca="1">CORREL($AH$6:AH96,$AI$6:AI96)</f>
        <v>#VALUE!</v>
      </c>
      <c r="AM96" s="12">
        <f t="shared" si="80"/>
        <v>44960</v>
      </c>
      <c r="AN96" s="4">
        <f t="shared" ca="1" si="81"/>
        <v>-2.0815027266809262E-3</v>
      </c>
      <c r="AO96" s="4" t="e" vm="416">
        <f t="shared" ca="1" si="82"/>
        <v>#VALUE!</v>
      </c>
      <c r="AP96" s="4" t="e" vm="416">
        <f t="shared" ca="1" si="83"/>
        <v>#VALUE!</v>
      </c>
      <c r="AR96" s="1">
        <f t="shared" si="84"/>
        <v>44960</v>
      </c>
      <c r="AS96" t="e">
        <f ca="1">CORREL(C$4:C96,$B$4:B96)</f>
        <v>#VALUE!</v>
      </c>
      <c r="AT96" t="e">
        <f ca="1">CORREL(D$4:D96,$B$4:B96)</f>
        <v>#VALUE!</v>
      </c>
    </row>
    <row r="97" spans="1:46" x14ac:dyDescent="0.2">
      <c r="A97" s="1">
        <f>'Data Backend'!A97</f>
        <v>44963</v>
      </c>
      <c r="B97" s="10">
        <f>'Data Backend'!AN97</f>
        <v>0</v>
      </c>
      <c r="C97" s="10">
        <f>'Data Backend'!AO97</f>
        <v>0</v>
      </c>
      <c r="D97" s="6">
        <f>'Data Backend'!AR97</f>
        <v>0</v>
      </c>
      <c r="E97" s="6"/>
      <c r="F97" s="1">
        <f t="shared" si="74"/>
        <v>44963</v>
      </c>
      <c r="G97" s="11" t="e">
        <f>SUM('Data Backend'!S97:T97,-'Data Backend'!U97,'Data Backend'!V97)/'Data Backend'!X97</f>
        <v>#DIV/0!</v>
      </c>
      <c r="H97" s="11">
        <f>'Data Backend'!AS97</f>
        <v>0</v>
      </c>
      <c r="I97" s="8">
        <f>1</f>
        <v>1</v>
      </c>
      <c r="J97" s="6"/>
      <c r="K97" s="6">
        <f>'Data Backend'!AL97</f>
        <v>0</v>
      </c>
      <c r="L97" s="6">
        <f>'Data Backend'!Y97</f>
        <v>0</v>
      </c>
      <c r="M97" s="6">
        <f>'Data Backend'!AT97</f>
        <v>0</v>
      </c>
      <c r="N97" s="6"/>
      <c r="O97" s="6"/>
      <c r="P97" s="7" t="e">
        <f ca="1">_xlfn.COVARIANCE.P($B$4:B97,$C$4:C97)/VAR($B$4:B97)</f>
        <v>#VALUE!</v>
      </c>
      <c r="Q97" s="7"/>
      <c r="R97" s="1">
        <f t="shared" si="75"/>
        <v>44963</v>
      </c>
      <c r="S97" t="e">
        <f ca="1">_xlfn.COVARIANCE.P($K$5:K97,$L$5:L97)/_xlfn.VAR.P($K$5:K97)</f>
        <v>#VALUE!</v>
      </c>
      <c r="T97" t="e">
        <f ca="1">_xlfn.COVARIANCE.P($K$5:K97,$M$5:M97)/_xlfn.VAR.P($K$5:K97)</f>
        <v>#VALUE!</v>
      </c>
      <c r="AA97" s="6">
        <f t="shared" si="64"/>
        <v>0.14903999999999951</v>
      </c>
      <c r="AB97" s="4">
        <f t="shared" ca="1" si="76"/>
        <v>-8.7686952048275715E-3</v>
      </c>
      <c r="AC97" s="4">
        <f t="shared" ca="1" si="77"/>
        <v>-2.6306049470455097E-2</v>
      </c>
      <c r="AD97" s="4">
        <f t="shared" ca="1" si="78"/>
        <v>-1.6018526767117573E-2</v>
      </c>
      <c r="AF97" s="1">
        <f t="shared" si="79"/>
        <v>44963</v>
      </c>
      <c r="AG97" s="13">
        <f ca="1">_xlfn.NORM.INV(0.05,AVERAGE(L$5:L97),STDEV(L$5:L97))</f>
        <v>-1.3865070109156968E-2</v>
      </c>
      <c r="AH97" s="13" t="e" vm="416">
        <f ca="1">_xlfn.NORM.INV(0.05,AVERAGE(M$5:M97),STDEV(M$5:M97))</f>
        <v>#VALUE!</v>
      </c>
      <c r="AI97" s="13" t="e" vm="416">
        <f ca="1">_xlfn.NORM.INV(0.05,AVERAGE(K$5:K97),STDEV(K$5:K97))</f>
        <v>#VALUE!</v>
      </c>
      <c r="AJ97" s="4" t="e">
        <f ca="1">CORREL($AG$6:AG97,$AI$6:AI97)</f>
        <v>#VALUE!</v>
      </c>
      <c r="AK97" s="4" t="e">
        <f ca="1">CORREL($AH$6:AH97,$AI$6:AI97)</f>
        <v>#VALUE!</v>
      </c>
      <c r="AM97" s="12">
        <f t="shared" si="80"/>
        <v>44963</v>
      </c>
      <c r="AN97" s="4">
        <f t="shared" ca="1" si="81"/>
        <v>-3.4649129119163928E-3</v>
      </c>
      <c r="AO97" s="4" t="e" vm="416">
        <f t="shared" ca="1" si="82"/>
        <v>#VALUE!</v>
      </c>
      <c r="AP97" s="4" t="e" vm="416">
        <f t="shared" ca="1" si="83"/>
        <v>#VALUE!</v>
      </c>
      <c r="AR97" s="1">
        <f t="shared" si="84"/>
        <v>44963</v>
      </c>
      <c r="AS97" t="e">
        <f ca="1">CORREL(C$4:C97,$B$4:B97)</f>
        <v>#VALUE!</v>
      </c>
      <c r="AT97" t="e">
        <f ca="1">CORREL(D$4:D97,$B$4:B97)</f>
        <v>#VALUE!</v>
      </c>
    </row>
    <row r="98" spans="1:46" x14ac:dyDescent="0.2">
      <c r="A98" s="1">
        <f>'Data Backend'!A98</f>
        <v>44964</v>
      </c>
      <c r="B98" s="10">
        <f>'Data Backend'!AN98</f>
        <v>0</v>
      </c>
      <c r="C98" s="10">
        <f>'Data Backend'!AO98</f>
        <v>0</v>
      </c>
      <c r="D98" s="6">
        <f>'Data Backend'!AR98</f>
        <v>0</v>
      </c>
      <c r="E98" s="6"/>
      <c r="F98" s="1">
        <f t="shared" si="74"/>
        <v>44964</v>
      </c>
      <c r="G98" s="11" t="e">
        <f>SUM('Data Backend'!S98:T98,-'Data Backend'!U98,'Data Backend'!V98)/'Data Backend'!X98</f>
        <v>#DIV/0!</v>
      </c>
      <c r="H98" s="11">
        <f>'Data Backend'!AS98</f>
        <v>0</v>
      </c>
      <c r="I98" s="8">
        <f>1</f>
        <v>1</v>
      </c>
      <c r="J98" s="6"/>
      <c r="K98" s="6">
        <f>'Data Backend'!AL98</f>
        <v>0</v>
      </c>
      <c r="L98" s="6">
        <f>'Data Backend'!Y98</f>
        <v>0</v>
      </c>
      <c r="M98" s="6">
        <f>'Data Backend'!AT98</f>
        <v>0</v>
      </c>
      <c r="N98" s="6"/>
      <c r="O98" s="6"/>
      <c r="P98" s="7" t="e">
        <f ca="1">_xlfn.COVARIANCE.P($B$4:B98,$C$4:C98)/VAR($B$4:B98)</f>
        <v>#VALUE!</v>
      </c>
      <c r="Q98" s="7"/>
      <c r="R98" s="1">
        <f t="shared" si="75"/>
        <v>44964</v>
      </c>
      <c r="S98" t="e">
        <f ca="1">_xlfn.COVARIANCE.P($K$5:K98,$L$5:L98)/_xlfn.VAR.P($K$5:K98)</f>
        <v>#VALUE!</v>
      </c>
      <c r="T98" t="e">
        <f ca="1">_xlfn.COVARIANCE.P($K$5:K98,$M$5:M98)/_xlfn.VAR.P($K$5:K98)</f>
        <v>#VALUE!</v>
      </c>
      <c r="AA98" s="6">
        <f t="shared" si="64"/>
        <v>0.11903999999999948</v>
      </c>
      <c r="AB98" s="4">
        <f t="shared" ca="1" si="76"/>
        <v>-1.0185333110411435E-2</v>
      </c>
      <c r="AC98" s="4">
        <f t="shared" ca="1" si="77"/>
        <v>-3.0542033818707751E-2</v>
      </c>
      <c r="AD98" s="4">
        <f t="shared" ca="1" si="78"/>
        <v>-1.8295272794881235E-2</v>
      </c>
      <c r="AF98" s="1">
        <f t="shared" si="79"/>
        <v>44964</v>
      </c>
      <c r="AG98" s="13">
        <f ca="1">_xlfn.NORM.INV(0.05,AVERAGE(L$5:L98),STDEV(L$5:L98))</f>
        <v>-1.3806035231609818E-2</v>
      </c>
      <c r="AH98" s="13" t="e" vm="416">
        <f ca="1">_xlfn.NORM.INV(0.05,AVERAGE(M$5:M98),STDEV(M$5:M98))</f>
        <v>#VALUE!</v>
      </c>
      <c r="AI98" s="13" t="e" vm="416">
        <f ca="1">_xlfn.NORM.INV(0.05,AVERAGE(K$5:K98),STDEV(K$5:K98))</f>
        <v>#VALUE!</v>
      </c>
      <c r="AJ98" s="4" t="e">
        <f ca="1">CORREL($AG$6:AG98,$AI$6:AI98)</f>
        <v>#VALUE!</v>
      </c>
      <c r="AK98" s="4" t="e">
        <f ca="1">CORREL($AH$6:AH98,$AI$6:AI98)</f>
        <v>#VALUE!</v>
      </c>
      <c r="AM98" s="12">
        <f t="shared" si="80"/>
        <v>44964</v>
      </c>
      <c r="AN98" s="4">
        <f t="shared" ca="1" si="81"/>
        <v>-3.7047787330873015E-3</v>
      </c>
      <c r="AO98" s="4" t="e" vm="416">
        <f t="shared" ca="1" si="82"/>
        <v>#VALUE!</v>
      </c>
      <c r="AP98" s="4" t="e" vm="416">
        <f t="shared" ca="1" si="83"/>
        <v>#VALUE!</v>
      </c>
      <c r="AR98" s="1">
        <f t="shared" si="84"/>
        <v>44964</v>
      </c>
      <c r="AS98" t="e">
        <f ca="1">CORREL(C$4:C98,$B$4:B98)</f>
        <v>#VALUE!</v>
      </c>
      <c r="AT98" t="e">
        <f ca="1">CORREL(D$4:D98,$B$4:B98)</f>
        <v>#VALUE!</v>
      </c>
    </row>
    <row r="99" spans="1:46" x14ac:dyDescent="0.2">
      <c r="A99" s="1">
        <f>'Data Backend'!A99</f>
        <v>44965</v>
      </c>
      <c r="B99" s="10">
        <f>'Data Backend'!AN99</f>
        <v>0</v>
      </c>
      <c r="C99" s="10">
        <f>'Data Backend'!AO99</f>
        <v>0</v>
      </c>
      <c r="D99" s="6">
        <f>'Data Backend'!AR99</f>
        <v>0</v>
      </c>
      <c r="E99" s="6"/>
      <c r="F99" s="1">
        <f t="shared" si="74"/>
        <v>44965</v>
      </c>
      <c r="G99" s="11" t="e">
        <f>SUM('Data Backend'!S99:T99,-'Data Backend'!U99,'Data Backend'!V99)/'Data Backend'!X99</f>
        <v>#DIV/0!</v>
      </c>
      <c r="H99" s="11">
        <f>'Data Backend'!AS99</f>
        <v>0</v>
      </c>
      <c r="I99" s="8">
        <f>1</f>
        <v>1</v>
      </c>
      <c r="J99" s="6"/>
      <c r="K99" s="6">
        <f>'Data Backend'!AL99</f>
        <v>0</v>
      </c>
      <c r="L99" s="6">
        <f>'Data Backend'!Y99</f>
        <v>0</v>
      </c>
      <c r="M99" s="6">
        <f>'Data Backend'!AT99</f>
        <v>0</v>
      </c>
      <c r="N99" s="6"/>
      <c r="O99" s="6"/>
      <c r="P99" s="7" t="e">
        <f ca="1">_xlfn.COVARIANCE.P($B$4:B99,$C$4:C99)/VAR($B$4:B99)</f>
        <v>#VALUE!</v>
      </c>
      <c r="Q99" s="7"/>
      <c r="R99" s="1">
        <f t="shared" si="75"/>
        <v>44965</v>
      </c>
      <c r="S99" t="e">
        <f ca="1">_xlfn.COVARIANCE.P($K$5:K99,$L$5:L99)/_xlfn.VAR.P($K$5:K99)</f>
        <v>#VALUE!</v>
      </c>
      <c r="T99" t="e">
        <f ca="1">_xlfn.COVARIANCE.P($K$5:K99,$M$5:M99)/_xlfn.VAR.P($K$5:K99)</f>
        <v>#VALUE!</v>
      </c>
      <c r="AA99" s="6">
        <f t="shared" si="64"/>
        <v>8.9039999999999453E-2</v>
      </c>
      <c r="AB99" s="4">
        <f t="shared" ca="1" si="76"/>
        <v>-1.1883294912410046E-2</v>
      </c>
      <c r="AC99" s="4">
        <f t="shared" ca="1" si="77"/>
        <v>-3.5619223684125484E-2</v>
      </c>
      <c r="AD99" s="4">
        <f t="shared" ca="1" si="78"/>
        <v>-2.1024147811395409E-2</v>
      </c>
      <c r="AF99" s="1">
        <f t="shared" si="79"/>
        <v>44965</v>
      </c>
      <c r="AG99" s="13">
        <f ca="1">_xlfn.NORM.INV(0.05,AVERAGE(L$5:L99),STDEV(L$5:L99))</f>
        <v>-1.374775994825342E-2</v>
      </c>
      <c r="AH99" s="13" t="e" vm="416">
        <f ca="1">_xlfn.NORM.INV(0.05,AVERAGE(M$5:M99),STDEV(M$5:M99))</f>
        <v>#VALUE!</v>
      </c>
      <c r="AI99" s="13" t="e" vm="416">
        <f ca="1">_xlfn.NORM.INV(0.05,AVERAGE(K$5:K99),STDEV(K$5:K99))</f>
        <v>#VALUE!</v>
      </c>
      <c r="AJ99" s="4" t="e">
        <f ca="1">CORREL($AG$6:AG99,$AI$6:AI99)</f>
        <v>#VALUE!</v>
      </c>
      <c r="AK99" s="4" t="e">
        <f ca="1">CORREL($AH$6:AH99,$AI$6:AI99)</f>
        <v>#VALUE!</v>
      </c>
      <c r="AM99" s="12">
        <f t="shared" si="80"/>
        <v>44965</v>
      </c>
      <c r="AN99" s="4" t="e">
        <f t="shared" si="81"/>
        <v>#NUM!</v>
      </c>
      <c r="AO99" s="4" t="e">
        <f t="shared" si="82"/>
        <v>#NUM!</v>
      </c>
      <c r="AP99" s="4" t="e">
        <f t="shared" si="83"/>
        <v>#NUM!</v>
      </c>
      <c r="AR99" s="1">
        <f t="shared" si="84"/>
        <v>44965</v>
      </c>
      <c r="AS99" t="e">
        <f ca="1">CORREL(C$4:C99,$B$4:B99)</f>
        <v>#VALUE!</v>
      </c>
      <c r="AT99" t="e">
        <f ca="1">CORREL(D$4:D99,$B$4:B99)</f>
        <v>#VALUE!</v>
      </c>
    </row>
    <row r="100" spans="1:46" x14ac:dyDescent="0.2">
      <c r="A100" s="1">
        <f>'Data Backend'!A100</f>
        <v>44966</v>
      </c>
      <c r="B100" s="10">
        <f>'Data Backend'!AN100</f>
        <v>0</v>
      </c>
      <c r="C100" s="10">
        <f>'Data Backend'!AO100</f>
        <v>0</v>
      </c>
      <c r="D100" s="6">
        <f>'Data Backend'!AR100</f>
        <v>0</v>
      </c>
      <c r="E100" s="6"/>
      <c r="F100" s="1">
        <f t="shared" si="74"/>
        <v>44966</v>
      </c>
      <c r="G100" s="11" t="e">
        <f>SUM('Data Backend'!S100:T100,-'Data Backend'!U100,'Data Backend'!V100)/'Data Backend'!X100</f>
        <v>#DIV/0!</v>
      </c>
      <c r="H100" s="11">
        <f>'Data Backend'!AS100</f>
        <v>0</v>
      </c>
      <c r="I100" s="8">
        <f>1</f>
        <v>1</v>
      </c>
      <c r="J100" s="6"/>
      <c r="K100" s="6">
        <f>'Data Backend'!AL100</f>
        <v>0</v>
      </c>
      <c r="L100" s="6">
        <f>'Data Backend'!Y100</f>
        <v>0</v>
      </c>
      <c r="M100" s="6">
        <f>'Data Backend'!AT100</f>
        <v>0</v>
      </c>
      <c r="N100" s="6"/>
      <c r="O100" s="6"/>
      <c r="P100" s="7" t="e">
        <f ca="1">_xlfn.COVARIANCE.P($B$4:B100,$C$4:C100)/VAR($B$4:B100)</f>
        <v>#VALUE!</v>
      </c>
      <c r="Q100" s="7"/>
      <c r="R100" s="1">
        <f t="shared" si="75"/>
        <v>44966</v>
      </c>
      <c r="S100" t="e">
        <f ca="1">_xlfn.COVARIANCE.P($K$5:K100,$L$5:L100)/_xlfn.VAR.P($K$5:K100)</f>
        <v>#VALUE!</v>
      </c>
      <c r="T100" t="e">
        <f ca="1">_xlfn.COVARIANCE.P($K$5:K100,$M$5:M100)/_xlfn.VAR.P($K$5:K100)</f>
        <v>#VALUE!</v>
      </c>
      <c r="AA100" s="6">
        <f t="shared" si="64"/>
        <v>5.9039999999999426E-2</v>
      </c>
      <c r="AB100" s="4">
        <f t="shared" ca="1" si="76"/>
        <v>-1.408286280216289E-2</v>
      </c>
      <c r="AC100" s="4">
        <f t="shared" ca="1" si="77"/>
        <v>-4.2196299673117929E-2</v>
      </c>
      <c r="AD100" s="4">
        <f t="shared" ca="1" si="78"/>
        <v>-2.4559177783452606E-2</v>
      </c>
      <c r="AF100" s="1">
        <f t="shared" si="79"/>
        <v>44966</v>
      </c>
      <c r="AG100" s="13">
        <f ca="1">_xlfn.NORM.INV(0.05,AVERAGE(L$5:L100),STDEV(L$5:L100))</f>
        <v>-1.3690228366644708E-2</v>
      </c>
      <c r="AH100" s="13" t="e" vm="416">
        <f ca="1">_xlfn.NORM.INV(0.05,AVERAGE(M$5:M100),STDEV(M$5:M100))</f>
        <v>#VALUE!</v>
      </c>
      <c r="AI100" s="13" t="e" vm="416">
        <f ca="1">_xlfn.NORM.INV(0.05,AVERAGE(K$5:K100),STDEV(K$5:K100))</f>
        <v>#VALUE!</v>
      </c>
      <c r="AJ100" s="4" t="e">
        <f ca="1">CORREL($AG$6:AG100,$AI$6:AI100)</f>
        <v>#VALUE!</v>
      </c>
      <c r="AK100" s="4" t="e">
        <f ca="1">CORREL($AH$6:AH100,$AI$6:AI100)</f>
        <v>#VALUE!</v>
      </c>
      <c r="AM100" s="12">
        <f t="shared" si="80"/>
        <v>44966</v>
      </c>
      <c r="AN100" s="4" t="e">
        <f t="shared" si="81"/>
        <v>#NUM!</v>
      </c>
      <c r="AO100" s="4" t="e">
        <f t="shared" si="82"/>
        <v>#NUM!</v>
      </c>
      <c r="AP100" s="4" t="e">
        <f t="shared" si="83"/>
        <v>#NUM!</v>
      </c>
      <c r="AR100" s="1">
        <f t="shared" si="84"/>
        <v>44966</v>
      </c>
      <c r="AS100" t="e">
        <f ca="1">CORREL(C$4:C100,$B$4:B100)</f>
        <v>#VALUE!</v>
      </c>
      <c r="AT100" t="e">
        <f ca="1">CORREL(D$4:D100,$B$4:B100)</f>
        <v>#VALUE!</v>
      </c>
    </row>
    <row r="101" spans="1:46" x14ac:dyDescent="0.2">
      <c r="A101" s="1">
        <f>'Data Backend'!A101</f>
        <v>44967</v>
      </c>
      <c r="B101" s="10">
        <f>'Data Backend'!AN101</f>
        <v>0</v>
      </c>
      <c r="C101" s="10">
        <f>'Data Backend'!AO101</f>
        <v>0</v>
      </c>
      <c r="D101" s="6">
        <f>'Data Backend'!AR101</f>
        <v>0</v>
      </c>
      <c r="E101" s="6"/>
      <c r="F101" s="1">
        <f t="shared" si="74"/>
        <v>44967</v>
      </c>
      <c r="G101" s="11" t="e">
        <f>SUM('Data Backend'!S101:T101,-'Data Backend'!U101,'Data Backend'!V101)/'Data Backend'!X101</f>
        <v>#DIV/0!</v>
      </c>
      <c r="H101" s="11">
        <f>'Data Backend'!AS101</f>
        <v>0</v>
      </c>
      <c r="I101" s="8">
        <f>1</f>
        <v>1</v>
      </c>
      <c r="J101" s="6"/>
      <c r="K101" s="6">
        <f>'Data Backend'!AL101</f>
        <v>0</v>
      </c>
      <c r="L101" s="6">
        <f>'Data Backend'!Y101</f>
        <v>0</v>
      </c>
      <c r="M101" s="6">
        <f>'Data Backend'!AT101</f>
        <v>0</v>
      </c>
      <c r="N101" s="6"/>
      <c r="O101" s="6"/>
      <c r="P101" s="7" t="e">
        <f ca="1">_xlfn.COVARIANCE.P($B$4:B101,$C$4:C101)/VAR($B$4:B101)</f>
        <v>#VALUE!</v>
      </c>
      <c r="Q101" s="7"/>
      <c r="R101" s="1">
        <f t="shared" si="75"/>
        <v>44967</v>
      </c>
      <c r="S101" t="e">
        <f ca="1">_xlfn.COVARIANCE.P($K$5:K101,$L$5:L101)/_xlfn.VAR.P($K$5:K101)</f>
        <v>#VALUE!</v>
      </c>
      <c r="T101" t="e">
        <f ca="1">_xlfn.COVARIANCE.P($K$5:K101,$M$5:M101)/_xlfn.VAR.P($K$5:K101)</f>
        <v>#VALUE!</v>
      </c>
      <c r="AA101" s="6">
        <f t="shared" si="64"/>
        <v>4.0959999999999996E-2</v>
      </c>
      <c r="AB101" s="4">
        <f t="shared" ca="1" si="76"/>
        <v>-1.588132870854746E-2</v>
      </c>
      <c r="AC101" s="4">
        <f t="shared" ca="1" si="77"/>
        <v>-4.7574013625485467E-2</v>
      </c>
      <c r="AD101" s="4">
        <f t="shared" ca="1" si="78"/>
        <v>-2.7449577717189977E-2</v>
      </c>
      <c r="AF101" s="1">
        <f t="shared" si="79"/>
        <v>44967</v>
      </c>
      <c r="AG101" s="13">
        <f ca="1">_xlfn.NORM.INV(0.05,AVERAGE(L$5:L101),STDEV(L$5:L101))</f>
        <v>-1.363342503944168E-2</v>
      </c>
      <c r="AH101" s="13" t="e" vm="416">
        <f ca="1">_xlfn.NORM.INV(0.05,AVERAGE(M$5:M101),STDEV(M$5:M101))</f>
        <v>#VALUE!</v>
      </c>
      <c r="AI101" s="13" t="e" vm="416">
        <f ca="1">_xlfn.NORM.INV(0.05,AVERAGE(K$5:K101),STDEV(K$5:K101))</f>
        <v>#VALUE!</v>
      </c>
      <c r="AJ101" s="4" t="e">
        <f ca="1">CORREL($AG$6:AG101,$AI$6:AI101)</f>
        <v>#VALUE!</v>
      </c>
      <c r="AK101" s="4" t="e">
        <f ca="1">CORREL($AH$6:AH101,$AI$6:AI101)</f>
        <v>#VALUE!</v>
      </c>
      <c r="AM101" s="12">
        <f t="shared" si="80"/>
        <v>44967</v>
      </c>
      <c r="AN101" s="4" t="e">
        <f t="shared" si="81"/>
        <v>#NUM!</v>
      </c>
      <c r="AO101" s="4" t="e">
        <f t="shared" si="82"/>
        <v>#NUM!</v>
      </c>
      <c r="AP101" s="4" t="e">
        <f t="shared" si="83"/>
        <v>#NUM!</v>
      </c>
      <c r="AR101" s="1">
        <f t="shared" si="84"/>
        <v>44967</v>
      </c>
      <c r="AS101" t="e">
        <f ca="1">CORREL(C$4:C101,$B$4:B101)</f>
        <v>#VALUE!</v>
      </c>
      <c r="AT101" t="e">
        <f ca="1">CORREL(D$4:D101,$B$4:B101)</f>
        <v>#VALUE!</v>
      </c>
    </row>
    <row r="102" spans="1:46" x14ac:dyDescent="0.2">
      <c r="A102" s="1">
        <f>'Data Backend'!A102</f>
        <v>44970</v>
      </c>
      <c r="B102" s="10">
        <f>'Data Backend'!AN102</f>
        <v>0</v>
      </c>
      <c r="C102" s="10">
        <f>'Data Backend'!AO102</f>
        <v>0</v>
      </c>
      <c r="D102" s="6">
        <f>'Data Backend'!AR102</f>
        <v>0</v>
      </c>
      <c r="E102" s="6"/>
      <c r="F102" s="1">
        <f t="shared" si="74"/>
        <v>44970</v>
      </c>
      <c r="G102" s="11" t="e">
        <f>SUM('Data Backend'!S102:T102,-'Data Backend'!U102,'Data Backend'!V102)/'Data Backend'!X102</f>
        <v>#DIV/0!</v>
      </c>
      <c r="H102" s="11">
        <f>'Data Backend'!AS102</f>
        <v>0</v>
      </c>
      <c r="I102" s="8">
        <f>1</f>
        <v>1</v>
      </c>
      <c r="J102" s="6"/>
      <c r="K102" s="6">
        <f>'Data Backend'!AL102</f>
        <v>0</v>
      </c>
      <c r="L102" s="6">
        <f>'Data Backend'!Y102</f>
        <v>0</v>
      </c>
      <c r="M102" s="6">
        <f>'Data Backend'!AT102</f>
        <v>0</v>
      </c>
      <c r="N102" s="6"/>
      <c r="O102" s="6"/>
      <c r="P102" s="7" t="e">
        <f ca="1">_xlfn.COVARIANCE.P($B$4:B102,$C$4:C102)/VAR($B$4:B102)</f>
        <v>#VALUE!</v>
      </c>
      <c r="Q102" s="7"/>
      <c r="R102" s="1">
        <f t="shared" si="75"/>
        <v>44970</v>
      </c>
      <c r="S102" t="e">
        <f ca="1">_xlfn.COVARIANCE.P($K$5:K102,$L$5:L102)/_xlfn.VAR.P($K$5:K102)</f>
        <v>#VALUE!</v>
      </c>
      <c r="T102" t="e">
        <f ca="1">_xlfn.COVARIANCE.P($K$5:K102,$M$5:M102)/_xlfn.VAR.P($K$5:K102)</f>
        <v>#VALUE!</v>
      </c>
      <c r="AA102" s="6">
        <f t="shared" si="64"/>
        <v>2.0480000000000054E-2</v>
      </c>
      <c r="AB102" s="4">
        <f t="shared" ca="1" si="76"/>
        <v>-1.8977118152422465E-2</v>
      </c>
      <c r="AC102" s="4">
        <f t="shared" ca="1" si="77"/>
        <v>-5.6830942003619989E-2</v>
      </c>
      <c r="AD102" s="4">
        <f t="shared" ca="1" si="78"/>
        <v>-3.2424967893715115E-2</v>
      </c>
      <c r="AF102" s="1">
        <f t="shared" si="79"/>
        <v>44970</v>
      </c>
      <c r="AG102" s="13">
        <f ca="1">_xlfn.NORM.INV(0.05,AVERAGE(L$5:L102),STDEV(L$5:L102))</f>
        <v>-1.3577334949509332E-2</v>
      </c>
      <c r="AH102" s="13" t="e" vm="416">
        <f ca="1">_xlfn.NORM.INV(0.05,AVERAGE(M$5:M102),STDEV(M$5:M102))</f>
        <v>#VALUE!</v>
      </c>
      <c r="AI102" s="13" t="e" vm="416">
        <f ca="1">_xlfn.NORM.INV(0.05,AVERAGE(K$5:K102),STDEV(K$5:K102))</f>
        <v>#VALUE!</v>
      </c>
      <c r="AJ102" s="4" t="e">
        <f ca="1">CORREL($AG$6:AG102,$AI$6:AI102)</f>
        <v>#VALUE!</v>
      </c>
      <c r="AK102" s="4" t="e">
        <f ca="1">CORREL($AH$6:AH102,$AI$6:AI102)</f>
        <v>#VALUE!</v>
      </c>
      <c r="AM102" s="12">
        <f t="shared" si="80"/>
        <v>44970</v>
      </c>
      <c r="AN102" s="4" t="e">
        <f t="shared" si="81"/>
        <v>#NUM!</v>
      </c>
      <c r="AO102" s="4" t="e">
        <f t="shared" si="82"/>
        <v>#NUM!</v>
      </c>
      <c r="AP102" s="4" t="e">
        <f t="shared" si="83"/>
        <v>#NUM!</v>
      </c>
      <c r="AR102" s="1">
        <f t="shared" si="84"/>
        <v>44970</v>
      </c>
      <c r="AS102" t="e">
        <f ca="1">CORREL(C$4:C102,$B$4:B102)</f>
        <v>#VALUE!</v>
      </c>
      <c r="AT102" t="e">
        <f ca="1">CORREL(D$4:D102,$B$4:B102)</f>
        <v>#VALUE!</v>
      </c>
    </row>
    <row r="103" spans="1:46" x14ac:dyDescent="0.2">
      <c r="A103" s="1">
        <f>'Data Backend'!A103</f>
        <v>44971</v>
      </c>
      <c r="B103" s="10">
        <f>'Data Backend'!AN103</f>
        <v>0</v>
      </c>
      <c r="C103" s="10">
        <f>'Data Backend'!AO103</f>
        <v>0</v>
      </c>
      <c r="D103" s="6">
        <f>'Data Backend'!AR103</f>
        <v>0</v>
      </c>
      <c r="E103" s="6"/>
      <c r="F103" s="1">
        <f t="shared" si="74"/>
        <v>44971</v>
      </c>
      <c r="G103" s="11" t="e">
        <f>SUM('Data Backend'!S103:T103,-'Data Backend'!U103,'Data Backend'!V103)/'Data Backend'!X103</f>
        <v>#DIV/0!</v>
      </c>
      <c r="H103" s="11">
        <f>'Data Backend'!AS103</f>
        <v>0</v>
      </c>
      <c r="I103" s="8">
        <f>1</f>
        <v>1</v>
      </c>
      <c r="J103" s="6"/>
      <c r="K103" s="6">
        <f>'Data Backend'!AL103</f>
        <v>0</v>
      </c>
      <c r="L103" s="6">
        <f>'Data Backend'!Y103</f>
        <v>0</v>
      </c>
      <c r="M103" s="6">
        <f>'Data Backend'!AT103</f>
        <v>0</v>
      </c>
      <c r="N103" s="6"/>
      <c r="O103" s="6"/>
      <c r="P103" s="7" t="e">
        <f ca="1">_xlfn.COVARIANCE.P($B$4:B103,$C$4:C103)/VAR($B$4:B103)</f>
        <v>#VALUE!</v>
      </c>
      <c r="Q103" s="7"/>
      <c r="R103" s="1">
        <f t="shared" si="75"/>
        <v>44971</v>
      </c>
      <c r="S103" t="e">
        <f ca="1">_xlfn.COVARIANCE.P($K$5:K103,$L$5:L103)/_xlfn.VAR.P($K$5:K103)</f>
        <v>#VALUE!</v>
      </c>
      <c r="T103" t="e">
        <f ca="1">_xlfn.COVARIANCE.P($K$5:K103,$M$5:M103)/_xlfn.VAR.P($K$5:K103)</f>
        <v>#VALUE!</v>
      </c>
      <c r="AA103" s="6">
        <f t="shared" si="64"/>
        <v>1.0240000000000027E-2</v>
      </c>
      <c r="AB103" s="4">
        <f t="shared" ca="1" si="76"/>
        <v>-2.1759742313908547E-2</v>
      </c>
      <c r="AC103" s="4">
        <f t="shared" ca="1" si="77"/>
        <v>-6.5151453793304642E-2</v>
      </c>
      <c r="AD103" s="4">
        <f t="shared" ca="1" si="78"/>
        <v>-3.6897055278537379E-2</v>
      </c>
      <c r="AF103" s="1">
        <f t="shared" si="79"/>
        <v>44971</v>
      </c>
      <c r="AG103" s="13">
        <f ca="1">_xlfn.NORM.INV(0.05,AVERAGE(L$5:L103),STDEV(L$5:L103))</f>
        <v>-1.352194349555827E-2</v>
      </c>
      <c r="AH103" s="13" t="e" vm="416">
        <f ca="1">_xlfn.NORM.INV(0.05,AVERAGE(M$5:M103),STDEV(M$5:M103))</f>
        <v>#VALUE!</v>
      </c>
      <c r="AI103" s="13" t="e" vm="416">
        <f ca="1">_xlfn.NORM.INV(0.05,AVERAGE(K$5:K103),STDEV(K$5:K103))</f>
        <v>#VALUE!</v>
      </c>
      <c r="AJ103" s="4" t="e">
        <f ca="1">CORREL($AG$6:AG103,$AI$6:AI103)</f>
        <v>#VALUE!</v>
      </c>
      <c r="AK103" s="4" t="e">
        <f ca="1">CORREL($AH$6:AH103,$AI$6:AI103)</f>
        <v>#VALUE!</v>
      </c>
      <c r="AM103" s="12">
        <f t="shared" si="80"/>
        <v>44971</v>
      </c>
      <c r="AN103" s="4" t="e">
        <f t="shared" si="81"/>
        <v>#NUM!</v>
      </c>
      <c r="AO103" s="4" t="e">
        <f t="shared" si="82"/>
        <v>#NUM!</v>
      </c>
      <c r="AP103" s="4" t="e">
        <f t="shared" si="83"/>
        <v>#NUM!</v>
      </c>
      <c r="AR103" s="1">
        <f t="shared" si="84"/>
        <v>44971</v>
      </c>
      <c r="AS103" t="e">
        <f ca="1">CORREL(C$4:C103,$B$4:B103)</f>
        <v>#VALUE!</v>
      </c>
      <c r="AT103" t="e">
        <f ca="1">CORREL(D$4:D103,$B$4:B103)</f>
        <v>#VALUE!</v>
      </c>
    </row>
    <row r="104" spans="1:46" x14ac:dyDescent="0.2">
      <c r="A104" s="1">
        <f>'Data Backend'!A104</f>
        <v>44972</v>
      </c>
      <c r="B104" s="10">
        <f>'Data Backend'!AN104</f>
        <v>0</v>
      </c>
      <c r="C104" s="10">
        <f>'Data Backend'!AO104</f>
        <v>0</v>
      </c>
      <c r="D104" s="6">
        <f>'Data Backend'!AR104</f>
        <v>0</v>
      </c>
      <c r="E104" s="6"/>
      <c r="F104" s="1">
        <f t="shared" si="74"/>
        <v>44972</v>
      </c>
      <c r="G104" s="11" t="e">
        <f>SUM('Data Backend'!S104:T104,-'Data Backend'!U104,'Data Backend'!V104)/'Data Backend'!X104</f>
        <v>#DIV/0!</v>
      </c>
      <c r="H104" s="11">
        <f>'Data Backend'!AS104</f>
        <v>0</v>
      </c>
      <c r="I104" s="8">
        <f>1</f>
        <v>1</v>
      </c>
      <c r="J104" s="6"/>
      <c r="K104" s="6">
        <f>'Data Backend'!AL104</f>
        <v>0</v>
      </c>
      <c r="L104" s="6">
        <f>'Data Backend'!Y104</f>
        <v>0</v>
      </c>
      <c r="M104" s="6">
        <f>'Data Backend'!AT104</f>
        <v>0</v>
      </c>
      <c r="N104" s="6"/>
      <c r="O104" s="6"/>
      <c r="P104" s="7" t="e">
        <f ca="1">_xlfn.COVARIANCE.P($B$4:B104,$C$4:C104)/VAR($B$4:B104)</f>
        <v>#VALUE!</v>
      </c>
      <c r="Q104" s="7"/>
      <c r="R104" s="1">
        <f t="shared" si="75"/>
        <v>44972</v>
      </c>
      <c r="S104" t="e">
        <f ca="1">_xlfn.COVARIANCE.P($K$5:K104,$L$5:L104)/_xlfn.VAR.P($K$5:K104)</f>
        <v>#VALUE!</v>
      </c>
      <c r="T104" t="e">
        <f ca="1">_xlfn.COVARIANCE.P($K$5:K104,$M$5:M104)/_xlfn.VAR.P($K$5:K104)</f>
        <v>#VALUE!</v>
      </c>
      <c r="AA104" s="6">
        <f t="shared" si="64"/>
        <v>5.1200000000000134E-3</v>
      </c>
      <c r="AB104" s="4">
        <f t="shared" ca="1" si="76"/>
        <v>-2.430511396656156E-2</v>
      </c>
      <c r="AC104" s="4">
        <f t="shared" ca="1" si="77"/>
        <v>-7.2762540888055449E-2</v>
      </c>
      <c r="AD104" s="4">
        <f t="shared" ca="1" si="78"/>
        <v>-4.0987842893719477E-2</v>
      </c>
      <c r="AF104" s="1">
        <f t="shared" si="79"/>
        <v>44972</v>
      </c>
      <c r="AG104" s="13">
        <f ca="1">_xlfn.NORM.INV(0.05,AVERAGE(L$5:L104),STDEV(L$5:L104))</f>
        <v>-1.3467236478299966E-2</v>
      </c>
      <c r="AH104" s="13" t="e" vm="416">
        <f ca="1">_xlfn.NORM.INV(0.05,AVERAGE(M$5:M104),STDEV(M$5:M104))</f>
        <v>#VALUE!</v>
      </c>
      <c r="AI104" s="13" t="e" vm="416">
        <f ca="1">_xlfn.NORM.INV(0.05,AVERAGE(K$5:K104),STDEV(K$5:K104))</f>
        <v>#VALUE!</v>
      </c>
      <c r="AJ104" s="4" t="e">
        <f ca="1">CORREL($AG$6:AG104,$AI$6:AI104)</f>
        <v>#VALUE!</v>
      </c>
      <c r="AK104" s="4" t="e">
        <f ca="1">CORREL($AH$6:AH104,$AI$6:AI104)</f>
        <v>#VALUE!</v>
      </c>
      <c r="AM104" s="12">
        <f t="shared" si="80"/>
        <v>44972</v>
      </c>
      <c r="AN104" s="4" t="e">
        <f t="shared" si="81"/>
        <v>#NUM!</v>
      </c>
      <c r="AO104" s="4" t="e">
        <f t="shared" si="82"/>
        <v>#NUM!</v>
      </c>
      <c r="AP104" s="4" t="e">
        <f t="shared" si="83"/>
        <v>#NUM!</v>
      </c>
      <c r="AR104" s="1">
        <f t="shared" si="84"/>
        <v>44972</v>
      </c>
      <c r="AS104" t="e">
        <f ca="1">CORREL(C$4:C104,$B$4:B104)</f>
        <v>#VALUE!</v>
      </c>
      <c r="AT104" t="e">
        <f ca="1">CORREL(D$4:D104,$B$4:B104)</f>
        <v>#VALUE!</v>
      </c>
    </row>
    <row r="105" spans="1:46" x14ac:dyDescent="0.2">
      <c r="A105" s="1">
        <f>'Data Backend'!A105</f>
        <v>44973</v>
      </c>
      <c r="B105" s="10">
        <f>'Data Backend'!AN105</f>
        <v>0</v>
      </c>
      <c r="C105" s="10">
        <f>'Data Backend'!AO105</f>
        <v>0</v>
      </c>
      <c r="D105" s="6">
        <f>'Data Backend'!AR105</f>
        <v>0</v>
      </c>
      <c r="E105" s="6"/>
      <c r="F105" s="1">
        <f t="shared" si="74"/>
        <v>44973</v>
      </c>
      <c r="G105" s="11" t="e">
        <f>SUM('Data Backend'!S105:T105,-'Data Backend'!U105,'Data Backend'!V105)/'Data Backend'!X105</f>
        <v>#DIV/0!</v>
      </c>
      <c r="H105" s="11">
        <f>'Data Backend'!AS105</f>
        <v>0</v>
      </c>
      <c r="I105" s="8">
        <f>1</f>
        <v>1</v>
      </c>
      <c r="J105" s="6"/>
      <c r="K105" s="6">
        <f>'Data Backend'!AL105</f>
        <v>0</v>
      </c>
      <c r="L105" s="6">
        <f>'Data Backend'!Y105</f>
        <v>0</v>
      </c>
      <c r="M105" s="6">
        <f>'Data Backend'!AT105</f>
        <v>0</v>
      </c>
      <c r="N105" s="6"/>
      <c r="O105" s="6"/>
      <c r="P105" s="7" t="e">
        <f ca="1">_xlfn.COVARIANCE.P($B$4:B105,$C$4:C105)/VAR($B$4:B105)</f>
        <v>#VALUE!</v>
      </c>
      <c r="Q105" s="7"/>
      <c r="R105" s="1">
        <f t="shared" si="75"/>
        <v>44973</v>
      </c>
      <c r="S105" t="e">
        <f ca="1">_xlfn.COVARIANCE.P($K$5:K105,$L$5:L105)/_xlfn.VAR.P($K$5:K105)</f>
        <v>#VALUE!</v>
      </c>
      <c r="T105" t="e">
        <f ca="1">_xlfn.COVARIANCE.P($K$5:K105,$M$5:M105)/_xlfn.VAR.P($K$5:K105)</f>
        <v>#VALUE!</v>
      </c>
      <c r="AA105" s="6">
        <f t="shared" si="64"/>
        <v>2.5600000000000067E-3</v>
      </c>
      <c r="AB105" s="4">
        <f t="shared" ca="1" si="76"/>
        <v>-2.6663136589304432E-2</v>
      </c>
      <c r="AC105" s="4">
        <f t="shared" ca="1" si="77"/>
        <v>-7.9813423038951836E-2</v>
      </c>
      <c r="AD105" s="4">
        <f t="shared" ca="1" si="78"/>
        <v>-4.4777532989223469E-2</v>
      </c>
      <c r="AF105" s="1">
        <f t="shared" si="79"/>
        <v>44973</v>
      </c>
      <c r="AG105" s="13">
        <f ca="1">_xlfn.NORM.INV(0.05,AVERAGE(L$5:L105),STDEV(L$5:L105))</f>
        <v>-1.3413200087102376E-2</v>
      </c>
      <c r="AH105" s="13" t="e" vm="416">
        <f ca="1">_xlfn.NORM.INV(0.05,AVERAGE(M$5:M105),STDEV(M$5:M105))</f>
        <v>#VALUE!</v>
      </c>
      <c r="AI105" s="13" t="e" vm="416">
        <f ca="1">_xlfn.NORM.INV(0.05,AVERAGE(K$5:K105),STDEV(K$5:K105))</f>
        <v>#VALUE!</v>
      </c>
      <c r="AJ105" s="4" t="e">
        <f ca="1">CORREL($AG$6:AG105,$AI$6:AI105)</f>
        <v>#VALUE!</v>
      </c>
      <c r="AK105" s="4" t="e">
        <f ca="1">CORREL($AH$6:AH105,$AI$6:AI105)</f>
        <v>#VALUE!</v>
      </c>
      <c r="AM105" s="12">
        <f t="shared" si="80"/>
        <v>44973</v>
      </c>
      <c r="AN105" s="4" t="e">
        <f t="shared" si="81"/>
        <v>#NUM!</v>
      </c>
      <c r="AO105" s="4" t="e">
        <f t="shared" si="82"/>
        <v>#NUM!</v>
      </c>
      <c r="AP105" s="4" t="e">
        <f t="shared" si="83"/>
        <v>#NUM!</v>
      </c>
      <c r="AR105" s="1">
        <f t="shared" si="84"/>
        <v>44973</v>
      </c>
      <c r="AS105" t="e">
        <f ca="1">CORREL(C$4:C105,$B$4:B105)</f>
        <v>#VALUE!</v>
      </c>
      <c r="AT105" t="e">
        <f ca="1">CORREL(D$4:D105,$B$4:B105)</f>
        <v>#VALUE!</v>
      </c>
    </row>
    <row r="106" spans="1:46" x14ac:dyDescent="0.2">
      <c r="A106" s="1">
        <f>'Data Backend'!A106</f>
        <v>44974</v>
      </c>
      <c r="B106" s="10">
        <f>'Data Backend'!AN106</f>
        <v>0</v>
      </c>
      <c r="C106" s="10">
        <f>'Data Backend'!AO106</f>
        <v>0</v>
      </c>
      <c r="D106" s="6">
        <f>'Data Backend'!AR106</f>
        <v>0</v>
      </c>
      <c r="E106" s="6"/>
      <c r="F106" s="1">
        <f t="shared" si="74"/>
        <v>44974</v>
      </c>
      <c r="G106" s="11" t="e">
        <f>SUM('Data Backend'!S106:T106,-'Data Backend'!U106,'Data Backend'!V106)/'Data Backend'!X106</f>
        <v>#DIV/0!</v>
      </c>
      <c r="H106" s="11">
        <f>'Data Backend'!AS106</f>
        <v>0</v>
      </c>
      <c r="I106" s="8">
        <f>1</f>
        <v>1</v>
      </c>
      <c r="J106" s="6"/>
      <c r="K106" s="6">
        <f>'Data Backend'!AL106</f>
        <v>0</v>
      </c>
      <c r="L106" s="6">
        <f>'Data Backend'!Y106</f>
        <v>0</v>
      </c>
      <c r="M106" s="6">
        <f>'Data Backend'!AT106</f>
        <v>0</v>
      </c>
      <c r="N106" s="6"/>
      <c r="O106" s="6"/>
      <c r="P106" s="7" t="e">
        <f ca="1">_xlfn.COVARIANCE.P($B$4:B106,$C$4:C106)/VAR($B$4:B106)</f>
        <v>#VALUE!</v>
      </c>
      <c r="Q106" s="7"/>
      <c r="R106" s="1">
        <f t="shared" si="75"/>
        <v>44974</v>
      </c>
      <c r="S106" t="e">
        <f ca="1">_xlfn.COVARIANCE.P($K$5:K106,$L$5:L106)/_xlfn.VAR.P($K$5:K106)</f>
        <v>#VALUE!</v>
      </c>
      <c r="T106" t="e">
        <f ca="1">_xlfn.COVARIANCE.P($K$5:K106,$M$5:M106)/_xlfn.VAR.P($K$5:K106)</f>
        <v>#VALUE!</v>
      </c>
      <c r="AA106" s="6">
        <f t="shared" si="64"/>
        <v>1.2799999999999478E-3</v>
      </c>
      <c r="AB106" s="4">
        <f t="shared" ca="1" si="76"/>
        <v>-2.8868598027812754E-2</v>
      </c>
      <c r="AC106" s="4">
        <f t="shared" ca="1" si="77"/>
        <v>-8.6408121724743131E-2</v>
      </c>
      <c r="AD106" s="4">
        <f t="shared" ca="1" si="78"/>
        <v>-4.832203476326026E-2</v>
      </c>
      <c r="AF106" s="1">
        <f t="shared" si="79"/>
        <v>44974</v>
      </c>
      <c r="AG106" s="13">
        <f ca="1">_xlfn.NORM.INV(0.05,AVERAGE(L$5:L106),STDEV(L$5:L106))</f>
        <v>-1.3359820887129732E-2</v>
      </c>
      <c r="AH106" s="13" t="e" vm="416">
        <f ca="1">_xlfn.NORM.INV(0.05,AVERAGE(M$5:M106),STDEV(M$5:M106))</f>
        <v>#VALUE!</v>
      </c>
      <c r="AI106" s="13" t="e" vm="416">
        <f ca="1">_xlfn.NORM.INV(0.05,AVERAGE(K$5:K106),STDEV(K$5:K106))</f>
        <v>#VALUE!</v>
      </c>
      <c r="AJ106" s="4" t="e">
        <f ca="1">CORREL($AG$6:AG106,$AI$6:AI106)</f>
        <v>#VALUE!</v>
      </c>
      <c r="AK106" s="4" t="e">
        <f ca="1">CORREL($AH$6:AH106,$AI$6:AI106)</f>
        <v>#VALUE!</v>
      </c>
      <c r="AM106" s="12">
        <f t="shared" si="80"/>
        <v>44974</v>
      </c>
      <c r="AN106" s="4" t="e">
        <f t="shared" si="81"/>
        <v>#NUM!</v>
      </c>
      <c r="AO106" s="4" t="e">
        <f t="shared" si="82"/>
        <v>#NUM!</v>
      </c>
      <c r="AP106" s="4" t="e">
        <f t="shared" si="83"/>
        <v>#NUM!</v>
      </c>
      <c r="AR106" s="1">
        <f t="shared" si="84"/>
        <v>44974</v>
      </c>
      <c r="AS106" t="e">
        <f ca="1">CORREL(C$4:C106,$B$4:B106)</f>
        <v>#VALUE!</v>
      </c>
      <c r="AT106" t="e">
        <f ca="1">CORREL(D$4:D106,$B$4:B106)</f>
        <v>#VALUE!</v>
      </c>
    </row>
    <row r="107" spans="1:46" x14ac:dyDescent="0.2">
      <c r="A107" s="1">
        <f>'Data Backend'!A107</f>
        <v>44977</v>
      </c>
      <c r="B107" s="10">
        <f>'Data Backend'!AN107</f>
        <v>0</v>
      </c>
      <c r="C107" s="10">
        <f>'Data Backend'!AO107</f>
        <v>0</v>
      </c>
      <c r="D107" s="6">
        <f>'Data Backend'!AR107</f>
        <v>0</v>
      </c>
      <c r="E107" s="6"/>
      <c r="F107" s="1">
        <f t="shared" si="74"/>
        <v>44977</v>
      </c>
      <c r="G107" s="11" t="e">
        <f>SUM('Data Backend'!S107:T107,-'Data Backend'!U107,'Data Backend'!V107)/'Data Backend'!X107</f>
        <v>#DIV/0!</v>
      </c>
      <c r="H107" s="11">
        <f>'Data Backend'!AS107</f>
        <v>0</v>
      </c>
      <c r="I107" s="8">
        <f>1</f>
        <v>1</v>
      </c>
      <c r="J107" s="6"/>
      <c r="K107" s="6">
        <f>'Data Backend'!AL107</f>
        <v>0</v>
      </c>
      <c r="L107" s="6">
        <f>'Data Backend'!Y107</f>
        <v>0</v>
      </c>
      <c r="M107" s="6">
        <f>'Data Backend'!AT107</f>
        <v>0</v>
      </c>
      <c r="N107" s="6"/>
      <c r="O107" s="6"/>
      <c r="P107" s="7" t="e">
        <f ca="1">_xlfn.COVARIANCE.P($B$4:B107,$C$4:C107)/VAR($B$4:B107)</f>
        <v>#VALUE!</v>
      </c>
      <c r="Q107" s="7"/>
      <c r="R107" s="1">
        <f t="shared" si="75"/>
        <v>44977</v>
      </c>
      <c r="S107" t="e">
        <f ca="1">_xlfn.COVARIANCE.P($K$5:K107,$L$5:L107)/_xlfn.VAR.P($K$5:K107)</f>
        <v>#VALUE!</v>
      </c>
      <c r="T107" t="e">
        <f ca="1">_xlfn.COVARIANCE.P($K$5:K107,$M$5:M107)/_xlfn.VAR.P($K$5:K107)</f>
        <v>#VALUE!</v>
      </c>
      <c r="AA107" s="6">
        <f t="shared" si="64"/>
        <v>6.3999999999997392E-4</v>
      </c>
      <c r="AB107" s="4">
        <f t="shared" ca="1" si="76"/>
        <v>-3.0946845307848674E-2</v>
      </c>
      <c r="AC107" s="4">
        <f t="shared" ca="1" si="77"/>
        <v>-9.2622428793141476E-2</v>
      </c>
      <c r="AD107" s="4">
        <f t="shared" ca="1" si="78"/>
        <v>-5.1662084624189461E-2</v>
      </c>
      <c r="AF107" s="1">
        <f t="shared" si="79"/>
        <v>44977</v>
      </c>
      <c r="AG107" s="13">
        <f ca="1">_xlfn.NORM.INV(0.05,AVERAGE(L$5:L107),STDEV(L$5:L107))</f>
        <v>-1.330708580695023E-2</v>
      </c>
      <c r="AH107" s="13" t="e" vm="416">
        <f ca="1">_xlfn.NORM.INV(0.05,AVERAGE(M$5:M107),STDEV(M$5:M107))</f>
        <v>#VALUE!</v>
      </c>
      <c r="AI107" s="13" t="e" vm="416">
        <f ca="1">_xlfn.NORM.INV(0.05,AVERAGE(K$5:K107),STDEV(K$5:K107))</f>
        <v>#VALUE!</v>
      </c>
      <c r="AJ107" s="4" t="e">
        <f ca="1">CORREL($AG$6:AG107,$AI$6:AI107)</f>
        <v>#VALUE!</v>
      </c>
      <c r="AK107" s="4" t="e">
        <f ca="1">CORREL($AH$6:AH107,$AI$6:AI107)</f>
        <v>#VALUE!</v>
      </c>
      <c r="AM107" s="12">
        <f t="shared" si="80"/>
        <v>44977</v>
      </c>
      <c r="AN107" s="4" t="e">
        <f t="shared" si="81"/>
        <v>#NUM!</v>
      </c>
      <c r="AO107" s="4" t="e">
        <f t="shared" si="82"/>
        <v>#NUM!</v>
      </c>
      <c r="AP107" s="4" t="e">
        <f t="shared" si="83"/>
        <v>#NUM!</v>
      </c>
      <c r="AR107" s="1">
        <f t="shared" si="84"/>
        <v>44977</v>
      </c>
      <c r="AS107" t="e">
        <f ca="1">CORREL(C$4:C107,$B$4:B107)</f>
        <v>#VALUE!</v>
      </c>
      <c r="AT107" t="e">
        <f ca="1">CORREL(D$4:D107,$B$4:B107)</f>
        <v>#VALUE!</v>
      </c>
    </row>
    <row r="108" spans="1:46" x14ac:dyDescent="0.2">
      <c r="A108" s="1">
        <f>'Data Backend'!A108</f>
        <v>44978</v>
      </c>
      <c r="B108" s="10">
        <f>'Data Backend'!AN108</f>
        <v>0</v>
      </c>
      <c r="C108" s="10">
        <f>'Data Backend'!AO108</f>
        <v>0</v>
      </c>
      <c r="D108" s="6">
        <f>'Data Backend'!AR108</f>
        <v>0</v>
      </c>
      <c r="E108" s="6"/>
      <c r="F108" s="1">
        <f t="shared" si="74"/>
        <v>44978</v>
      </c>
      <c r="G108" s="11" t="e">
        <f>SUM('Data Backend'!S108:T108,-'Data Backend'!U108,'Data Backend'!V108)/'Data Backend'!X108</f>
        <v>#DIV/0!</v>
      </c>
      <c r="H108" s="11">
        <f>'Data Backend'!AS108</f>
        <v>0</v>
      </c>
      <c r="I108" s="8">
        <f>1</f>
        <v>1</v>
      </c>
      <c r="J108" s="6"/>
      <c r="K108" s="6">
        <f>'Data Backend'!AL108</f>
        <v>0</v>
      </c>
      <c r="L108" s="6">
        <f>'Data Backend'!Y108</f>
        <v>0</v>
      </c>
      <c r="M108" s="6">
        <f>'Data Backend'!AT108</f>
        <v>0</v>
      </c>
      <c r="N108" s="6"/>
      <c r="O108" s="6"/>
      <c r="P108" s="7" t="e">
        <f ca="1">_xlfn.COVARIANCE.P($B$4:B108,$C$4:C108)/VAR($B$4:B108)</f>
        <v>#VALUE!</v>
      </c>
      <c r="Q108" s="7"/>
      <c r="R108" s="1">
        <f t="shared" si="75"/>
        <v>44978</v>
      </c>
      <c r="S108" t="e">
        <f ca="1">_xlfn.COVARIANCE.P($K$5:K108,$L$5:L108)/_xlfn.VAR.P($K$5:K108)</f>
        <v>#VALUE!</v>
      </c>
      <c r="T108" t="e">
        <f ca="1">_xlfn.COVARIANCE.P($K$5:K108,$M$5:M108)/_xlfn.VAR.P($K$5:K108)</f>
        <v>#VALUE!</v>
      </c>
      <c r="AA108" s="6">
        <f t="shared" si="64"/>
        <v>3.1999999999998696E-4</v>
      </c>
      <c r="AB108" s="4">
        <f t="shared" ca="1" si="76"/>
        <v>-3.2916996002430497E-2</v>
      </c>
      <c r="AC108" s="4">
        <f t="shared" ca="1" si="77"/>
        <v>-9.8513508985936471E-2</v>
      </c>
      <c r="AD108" s="4">
        <f t="shared" ca="1" si="78"/>
        <v>-5.48284073311456E-2</v>
      </c>
      <c r="AF108" s="1">
        <f t="shared" si="79"/>
        <v>44978</v>
      </c>
      <c r="AG108" s="13">
        <f ca="1">_xlfn.NORM.INV(0.05,AVERAGE(L$5:L108),STDEV(L$5:L108))</f>
        <v>-1.3254982126595656E-2</v>
      </c>
      <c r="AH108" s="13" t="e" vm="416">
        <f ca="1">_xlfn.NORM.INV(0.05,AVERAGE(M$5:M108),STDEV(M$5:M108))</f>
        <v>#VALUE!</v>
      </c>
      <c r="AI108" s="13" t="e" vm="416">
        <f ca="1">_xlfn.NORM.INV(0.05,AVERAGE(K$5:K108),STDEV(K$5:K108))</f>
        <v>#VALUE!</v>
      </c>
      <c r="AJ108" s="4" t="e">
        <f ca="1">CORREL($AG$6:AG108,$AI$6:AI108)</f>
        <v>#VALUE!</v>
      </c>
      <c r="AK108" s="4" t="e">
        <f ca="1">CORREL($AH$6:AH108,$AI$6:AI108)</f>
        <v>#VALUE!</v>
      </c>
      <c r="AM108" s="12">
        <f t="shared" si="80"/>
        <v>44978</v>
      </c>
      <c r="AN108" s="4" t="e">
        <f t="shared" si="81"/>
        <v>#NUM!</v>
      </c>
      <c r="AO108" s="4" t="e">
        <f t="shared" si="82"/>
        <v>#NUM!</v>
      </c>
      <c r="AP108" s="4" t="e">
        <f t="shared" si="83"/>
        <v>#NUM!</v>
      </c>
      <c r="AR108" s="1">
        <f t="shared" si="84"/>
        <v>44978</v>
      </c>
      <c r="AS108" t="e">
        <f ca="1">CORREL(C$4:C108,$B$4:B108)</f>
        <v>#VALUE!</v>
      </c>
      <c r="AT108" t="e">
        <f ca="1">CORREL(D$4:D108,$B$4:B108)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C121-BEF1-484A-9877-E4D0DC7F41B6}">
  <dimension ref="A1"/>
  <sheetViews>
    <sheetView topLeftCell="D1" zoomScale="82" zoomScaleNormal="62" workbookViewId="0">
      <selection activeCell="R67" sqref="R67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 Backend</vt:lpstr>
      <vt:lpstr>Middle Infra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2022-12-07T16:45:10Z</dcterms:created>
  <dcterms:modified xsi:type="dcterms:W3CDTF">2023-02-01T15:26:40Z</dcterms:modified>
</cp:coreProperties>
</file>