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wnloads/"/>
    </mc:Choice>
  </mc:AlternateContent>
  <xr:revisionPtr revIDLastSave="0" documentId="8_{15ECF0C2-7406-4840-8374-586E88BA3F16}" xr6:coauthVersionLast="47" xr6:coauthVersionMax="47" xr10:uidLastSave="{00000000-0000-0000-0000-000000000000}"/>
  <bookViews>
    <workbookView xWindow="40920" yWindow="1980" windowWidth="26960" windowHeight="13500" activeTab="1" xr2:uid="{E26B75FC-9989-4D2B-A8FA-900EA2F6829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2" l="1"/>
  <c r="L16" i="2"/>
  <c r="L21" i="2"/>
  <c r="L24" i="2" s="1"/>
  <c r="L42" i="2"/>
  <c r="E33" i="2"/>
  <c r="F33" i="2"/>
  <c r="G33" i="2"/>
  <c r="H33" i="2"/>
  <c r="I33" i="2"/>
  <c r="J33" i="2"/>
  <c r="K33" i="2"/>
  <c r="L33" i="2"/>
  <c r="D33" i="2"/>
  <c r="L29" i="2"/>
  <c r="L43" i="2" s="1"/>
  <c r="D29" i="2"/>
  <c r="D43" i="2" s="1"/>
  <c r="H42" i="2"/>
  <c r="H29" i="2"/>
  <c r="H43" i="2" s="1"/>
  <c r="E35" i="2"/>
  <c r="E29" i="2"/>
  <c r="E43" i="2" s="1"/>
  <c r="I42" i="2"/>
  <c r="I35" i="2"/>
  <c r="I29" i="2"/>
  <c r="F35" i="2"/>
  <c r="F29" i="2"/>
  <c r="F43" i="2" s="1"/>
  <c r="J42" i="2"/>
  <c r="J29" i="2"/>
  <c r="K42" i="2"/>
  <c r="G35" i="2"/>
  <c r="K35" i="2"/>
  <c r="K29" i="2"/>
  <c r="G29" i="2"/>
  <c r="G43" i="2" s="1"/>
  <c r="M7" i="1"/>
  <c r="M5" i="1"/>
  <c r="M4" i="1"/>
  <c r="I34" i="2" l="1"/>
  <c r="I36" i="2" s="1"/>
  <c r="I38" i="2" s="1"/>
  <c r="I39" i="2" s="1"/>
  <c r="J34" i="2"/>
  <c r="J36" i="2" s="1"/>
  <c r="J38" i="2" s="1"/>
  <c r="J39" i="2" s="1"/>
  <c r="K34" i="2"/>
  <c r="K36" i="2" s="1"/>
  <c r="K38" i="2" s="1"/>
  <c r="K39" i="2" s="1"/>
  <c r="H34" i="2"/>
  <c r="H36" i="2" s="1"/>
  <c r="H38" i="2" s="1"/>
  <c r="H39" i="2" s="1"/>
  <c r="G34" i="2"/>
  <c r="G36" i="2" s="1"/>
  <c r="G38" i="2" s="1"/>
  <c r="G39" i="2" s="1"/>
  <c r="F34" i="2"/>
  <c r="F36" i="2" s="1"/>
  <c r="F38" i="2" s="1"/>
  <c r="F39" i="2" s="1"/>
  <c r="K43" i="2"/>
  <c r="E34" i="2"/>
  <c r="E36" i="2" s="1"/>
  <c r="E38" i="2" s="1"/>
  <c r="E39" i="2" s="1"/>
  <c r="L34" i="2"/>
  <c r="L36" i="2" s="1"/>
  <c r="L38" i="2" s="1"/>
  <c r="L39" i="2" s="1"/>
  <c r="J43" i="2"/>
  <c r="I43" i="2"/>
  <c r="D34" i="2"/>
  <c r="D36" i="2"/>
  <c r="D38" i="2"/>
  <c r="D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tc={58BDA373-292F-924E-B80F-2F2E3A8E8461}</author>
  </authors>
  <commentList>
    <comment ref="B6" authorId="0" shapeId="0" xr:uid="{58BDA373-292F-924E-B80F-2F2E3A8E8461}">
      <text>
        <t>[Threaded comment]
Your version of Excel allows you to read this threaded comment; however, any edits to it will get removed if the file is opened in a newer version of Excel. Learn more: https://go.microsoft.com/fwlink/?linkid=870924
Comment:
    Customers with trailing twelve month product revenue greater than $1m</t>
      </text>
    </comment>
  </commentList>
</comments>
</file>

<file path=xl/sharedStrings.xml><?xml version="1.0" encoding="utf-8"?>
<sst xmlns="http://schemas.openxmlformats.org/spreadsheetml/2006/main" count="53" uniqueCount="49">
  <si>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</si>
  <si>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</si>
  <si>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</si>
  <si>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</si>
  <si>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</si>
  <si>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</si>
  <si>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</si>
  <si>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</si>
  <si>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</si>
  <si>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</si>
  <si>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</si>
  <si>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</si>
  <si>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</si>
  <si>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</si>
  <si>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</si>
  <si>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</si>
  <si>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</si>
  <si>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</si>
  <si>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</si>
  <si>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</si>
  <si>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</si>
  <si>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COGS</t>
  </si>
  <si>
    <t>Gross Profit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</si>
  <si>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</si>
  <si>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</si>
  <si>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</si>
  <si>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</si>
  <si>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</si>
  <si>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</si>
  <si>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</si>
  <si>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</si>
  <si>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 Income</t>
  </si>
  <si>
    <t>Interest</t>
  </si>
  <si>
    <t>Revenue Growth</t>
  </si>
  <si>
    <t>Gross Margin</t>
  </si>
  <si>
    <t>Product Revenue</t>
  </si>
  <si>
    <t>Professional Services &amp; Other</t>
  </si>
  <si>
    <t>Geographic Mix</t>
  </si>
  <si>
    <t>US</t>
  </si>
  <si>
    <t>Other Americas</t>
  </si>
  <si>
    <t>Total Americas</t>
  </si>
  <si>
    <t>EMEA</t>
  </si>
  <si>
    <t>APAC</t>
  </si>
  <si>
    <t>Total Revenues</t>
  </si>
  <si>
    <t>Net Revenue Retention Rate</t>
  </si>
  <si>
    <t>Customer Count</t>
  </si>
  <si>
    <t>Enterprise User Count</t>
  </si>
  <si>
    <t>Average Product Revenue per Customer</t>
  </si>
  <si>
    <t>$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</si>
</sst>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7247D113-A63F-7C4D-A6B8-74BF486F3C28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11-27T23:36:30.63" personId="{7247D113-A63F-7C4D-A6B8-74BF486F3C28}" id="{58BDA373-292F-924E-B80F-2F2E3A8E8461}">
    <text>Customers with trailing twelve month product revenue greater than $1m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5F87-C53B-4BF8-B238-ED8253036919}">
  <dimension ref="L2:N7"/>
  <sheetViews>
    <sheetView workbookViewId="0">
      <selection activeCell="B2" sqref="B2"/>
    </sheetView>
  </sheetViews>
  <sheetFormatPr baseColWidth="10" defaultColWidth="8.83203125" defaultRowHeight="13" x14ac:dyDescent="0.15"/>
  <sheetData>
    <row r="2" spans="12:14" x14ac:dyDescent="0.15">
      <c r="L2" t="s">
        <v>0</v>
      </c>
      <c r="M2" s="1">
        <v>141.30000000000001</v>
      </c>
    </row>
    <row r="3" spans="12:14" x14ac:dyDescent="0.15">
      <c r="L3" t="s">
        <v>1</v>
      </c>
      <c r="M3" s="2">
        <v>314.36099999999999</v>
      </c>
      <c r="N3" s="3" t="s">
        <v>6</v>
      </c>
    </row>
    <row r="4" spans="12:14" x14ac:dyDescent="0.15">
      <c r="L4" t="s">
        <v>2</v>
      </c>
      <c r="M4" s="2">
        <f>+M2*M3</f>
        <v>44419.209300000002</v>
      </c>
    </row>
    <row r="5" spans="12:14" x14ac:dyDescent="0.15">
      <c r="L5" t="s">
        <v>3</v>
      </c>
      <c r="M5" s="2">
        <f>1063.401+2751.679+1212.378</f>
        <v>5027.4579999999996</v>
      </c>
      <c r="N5" s="3" t="s">
        <v>6</v>
      </c>
    </row>
    <row r="6" spans="12:14" x14ac:dyDescent="0.15">
      <c r="L6" t="s">
        <v>4</v>
      </c>
      <c r="M6" s="2">
        <v>0</v>
      </c>
      <c r="N6" s="3" t="s">
        <v>6</v>
      </c>
    </row>
    <row r="7" spans="12:14" x14ac:dyDescent="0.15">
      <c r="L7" t="s">
        <v>5</v>
      </c>
      <c r="M7" s="2">
        <f>+M4-M5+M6</f>
        <v>39391.751300000004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461E-5EFB-45DD-9161-EF94163D814D}">
  <dimension ref="A1:N66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L9" sqref="L9"/>
    </sheetView>
  </sheetViews>
  <sheetFormatPr baseColWidth="10" defaultColWidth="8.83203125" defaultRowHeight="13" x14ac:dyDescent="0.15"/>
  <cols>
    <col min="1" max="1" width="5" bestFit="1" customWidth="1"/>
    <col min="2" max="2" width="14.5" bestFit="1" customWidth="1"/>
    <col min="3" max="4" width="9.1640625" style="3"/>
    <col min="5" max="5" width="10.1640625" style="3" bestFit="1" customWidth="1"/>
    <col min="6" max="8" width="9.1640625" style="3"/>
    <col min="9" max="9" width="10.1640625" style="3" bestFit="1" customWidth="1"/>
    <col min="10" max="12" width="9.1640625" style="3"/>
    <col min="13" max="13" width="10.1640625" style="3" bestFit="1" customWidth="1"/>
    <col min="14" max="14" width="9.1640625" style="3"/>
  </cols>
  <sheetData>
    <row r="1" spans="1:14" x14ac:dyDescent="0.15">
      <c r="A1" s="4" t="s">
        <v>7</v>
      </c>
    </row>
    <row r="2" spans="1:14" x14ac:dyDescent="0.15">
      <c r="D2" s="5">
        <v>44043</v>
      </c>
      <c r="E2" s="5">
        <v>44135</v>
      </c>
      <c r="F2" s="5">
        <v>44227</v>
      </c>
      <c r="G2" s="5">
        <v>44316</v>
      </c>
      <c r="H2" s="5">
        <v>44408</v>
      </c>
      <c r="I2" s="5">
        <v>44500</v>
      </c>
      <c r="J2" s="5">
        <v>44592</v>
      </c>
      <c r="K2" s="5">
        <v>44681</v>
      </c>
      <c r="L2" s="5">
        <v>44773</v>
      </c>
      <c r="M2" s="5">
        <v>44865</v>
      </c>
      <c r="N2" s="5">
        <v>44957</v>
      </c>
    </row>
    <row r="3" spans="1:14" x14ac:dyDescent="0.15">
      <c r="B3" t="s">
        <v>48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</row>
    <row r="4" spans="1:14" x14ac:dyDescent="0.15">
      <c r="B4" t="s">
        <v>44</v>
      </c>
      <c r="L4" s="8">
        <v>1.71</v>
      </c>
    </row>
    <row r="5" spans="1:14" x14ac:dyDescent="0.15">
      <c r="B5" t="s">
        <v>45</v>
      </c>
      <c r="L5" s="3">
        <v>6808</v>
      </c>
    </row>
    <row r="6" spans="1:14" x14ac:dyDescent="0.15">
      <c r="B6" t="s">
        <v>46</v>
      </c>
      <c r="L6" s="3">
        <v>246</v>
      </c>
    </row>
    <row r="8" spans="1:14" x14ac:dyDescent="0.15">
      <c r="B8" t="s">
        <v>47</v>
      </c>
      <c r="L8" s="14">
        <f>L14/L5</f>
        <v>6.8488249118683897E-2</v>
      </c>
    </row>
    <row r="14" spans="1:14" x14ac:dyDescent="0.15">
      <c r="B14" t="s">
        <v>35</v>
      </c>
      <c r="L14" s="15">
        <v>466.26799999999997</v>
      </c>
    </row>
    <row r="15" spans="1:14" x14ac:dyDescent="0.15">
      <c r="B15" t="s">
        <v>36</v>
      </c>
      <c r="L15" s="15">
        <v>30.98</v>
      </c>
    </row>
    <row r="16" spans="1:14" x14ac:dyDescent="0.15">
      <c r="B16" t="s">
        <v>43</v>
      </c>
      <c r="L16" s="15">
        <f>L14+L15</f>
        <v>497.24799999999999</v>
      </c>
    </row>
    <row r="17" spans="2:14" x14ac:dyDescent="0.15">
      <c r="L17" s="15"/>
    </row>
    <row r="18" spans="2:14" x14ac:dyDescent="0.15">
      <c r="B18" t="s">
        <v>37</v>
      </c>
      <c r="L18" s="15"/>
    </row>
    <row r="19" spans="2:14" x14ac:dyDescent="0.15">
      <c r="B19" t="s">
        <v>38</v>
      </c>
      <c r="L19" s="15">
        <v>394.28399999999999</v>
      </c>
    </row>
    <row r="20" spans="2:14" x14ac:dyDescent="0.15">
      <c r="B20" t="s">
        <v>39</v>
      </c>
      <c r="L20" s="15">
        <v>10.553000000000001</v>
      </c>
    </row>
    <row r="21" spans="2:14" x14ac:dyDescent="0.15">
      <c r="B21" t="s">
        <v>40</v>
      </c>
      <c r="L21" s="15">
        <f>L19+L20</f>
        <v>404.83699999999999</v>
      </c>
    </row>
    <row r="22" spans="2:14" x14ac:dyDescent="0.15">
      <c r="B22" t="s">
        <v>41</v>
      </c>
      <c r="L22" s="15">
        <v>69.665999999999997</v>
      </c>
    </row>
    <row r="23" spans="2:14" x14ac:dyDescent="0.15">
      <c r="B23" t="s">
        <v>42</v>
      </c>
      <c r="L23" s="15">
        <v>22.745000000000001</v>
      </c>
    </row>
    <row r="24" spans="2:14" x14ac:dyDescent="0.15">
      <c r="B24" t="s">
        <v>43</v>
      </c>
      <c r="L24" s="15">
        <f>L21+L22+L23</f>
        <v>497.24799999999999</v>
      </c>
    </row>
    <row r="27" spans="2:14" s="9" customFormat="1" x14ac:dyDescent="0.15">
      <c r="B27" s="9" t="s">
        <v>8</v>
      </c>
      <c r="C27" s="10"/>
      <c r="D27" s="10">
        <v>133.14500000000001</v>
      </c>
      <c r="E27" s="10">
        <v>159.624</v>
      </c>
      <c r="F27" s="10">
        <v>190.465</v>
      </c>
      <c r="G27" s="10">
        <v>228.91399999999999</v>
      </c>
      <c r="H27" s="10">
        <v>272.19799999999998</v>
      </c>
      <c r="I27" s="10">
        <v>334.44099999999997</v>
      </c>
      <c r="J27" s="10">
        <v>383.774</v>
      </c>
      <c r="K27" s="10">
        <v>422.37099999999998</v>
      </c>
      <c r="L27" s="10">
        <v>497.24799999999999</v>
      </c>
      <c r="M27" s="10"/>
      <c r="N27" s="10"/>
    </row>
    <row r="28" spans="2:14" s="2" customFormat="1" x14ac:dyDescent="0.15">
      <c r="B28" s="2" t="s">
        <v>21</v>
      </c>
      <c r="C28" s="6"/>
      <c r="D28" s="6">
        <v>50.445999999999998</v>
      </c>
      <c r="E28" s="6">
        <v>66.680999999999997</v>
      </c>
      <c r="F28" s="6">
        <v>82.903999999999996</v>
      </c>
      <c r="G28" s="6">
        <v>97.346000000000004</v>
      </c>
      <c r="H28" s="6">
        <v>106.121</v>
      </c>
      <c r="I28" s="6">
        <v>120.786</v>
      </c>
      <c r="J28" s="6">
        <v>134.18</v>
      </c>
      <c r="K28" s="6">
        <v>147.93</v>
      </c>
      <c r="L28" s="2">
        <v>173.232</v>
      </c>
      <c r="M28" s="6"/>
      <c r="N28" s="6"/>
    </row>
    <row r="29" spans="2:14" s="2" customFormat="1" x14ac:dyDescent="0.15">
      <c r="B29" s="2" t="s">
        <v>22</v>
      </c>
      <c r="C29" s="6"/>
      <c r="D29" s="6">
        <f t="shared" ref="D29:L29" si="0">+D27-D28</f>
        <v>82.699000000000012</v>
      </c>
      <c r="E29" s="6">
        <f t="shared" si="0"/>
        <v>92.942999999999998</v>
      </c>
      <c r="F29" s="6">
        <f t="shared" si="0"/>
        <v>107.56100000000001</v>
      </c>
      <c r="G29" s="6">
        <f t="shared" si="0"/>
        <v>131.56799999999998</v>
      </c>
      <c r="H29" s="6">
        <f t="shared" si="0"/>
        <v>166.077</v>
      </c>
      <c r="I29" s="6">
        <f t="shared" si="0"/>
        <v>213.65499999999997</v>
      </c>
      <c r="J29" s="6">
        <f t="shared" si="0"/>
        <v>249.59399999999999</v>
      </c>
      <c r="K29" s="6">
        <f t="shared" si="0"/>
        <v>274.44099999999997</v>
      </c>
      <c r="L29" s="6">
        <f t="shared" si="0"/>
        <v>324.01599999999996</v>
      </c>
      <c r="M29" s="6"/>
      <c r="N29" s="6"/>
    </row>
    <row r="30" spans="2:14" s="2" customFormat="1" x14ac:dyDescent="0.15">
      <c r="B30" s="2" t="s">
        <v>23</v>
      </c>
      <c r="C30" s="6"/>
      <c r="D30" s="6">
        <v>92.662999999999997</v>
      </c>
      <c r="E30" s="6">
        <v>134.727</v>
      </c>
      <c r="F30" s="6">
        <v>154.05000000000001</v>
      </c>
      <c r="G30" s="6">
        <v>166.804</v>
      </c>
      <c r="H30" s="6">
        <v>182.90299999999999</v>
      </c>
      <c r="I30" s="6">
        <v>190.971</v>
      </c>
      <c r="J30" s="6">
        <v>203.28700000000001</v>
      </c>
      <c r="K30" s="6">
        <v>243.91200000000001</v>
      </c>
      <c r="L30" s="6">
        <v>274.64499999999998</v>
      </c>
      <c r="M30" s="6"/>
      <c r="N30" s="6"/>
    </row>
    <row r="31" spans="2:14" s="2" customFormat="1" x14ac:dyDescent="0.15">
      <c r="B31" s="2" t="s">
        <v>24</v>
      </c>
      <c r="C31" s="6"/>
      <c r="D31" s="6">
        <v>36.533000000000001</v>
      </c>
      <c r="E31" s="6">
        <v>74.138000000000005</v>
      </c>
      <c r="F31" s="6">
        <v>93.997</v>
      </c>
      <c r="G31" s="6">
        <v>109.79600000000001</v>
      </c>
      <c r="H31" s="6">
        <v>118.087</v>
      </c>
      <c r="I31" s="6">
        <v>115.9</v>
      </c>
      <c r="J31" s="6">
        <v>123.149</v>
      </c>
      <c r="K31" s="6">
        <v>150.798</v>
      </c>
      <c r="L31" s="6">
        <v>183.74799999999999</v>
      </c>
      <c r="M31" s="6"/>
      <c r="N31" s="6"/>
    </row>
    <row r="32" spans="2:14" s="2" customFormat="1" x14ac:dyDescent="0.15">
      <c r="B32" s="2" t="s">
        <v>25</v>
      </c>
      <c r="C32" s="6"/>
      <c r="D32" s="6">
        <v>31.186</v>
      </c>
      <c r="E32" s="6">
        <v>53.531999999999996</v>
      </c>
      <c r="F32" s="6">
        <v>59.911000000000001</v>
      </c>
      <c r="G32" s="6">
        <v>60.563000000000002</v>
      </c>
      <c r="H32" s="6">
        <v>65.227999999999994</v>
      </c>
      <c r="I32" s="6">
        <v>64.055000000000007</v>
      </c>
      <c r="J32" s="6">
        <v>75.186999999999998</v>
      </c>
      <c r="K32" s="6">
        <v>68.497</v>
      </c>
      <c r="L32" s="6">
        <v>73.355000000000004</v>
      </c>
      <c r="M32" s="6"/>
      <c r="N32" s="6"/>
    </row>
    <row r="33" spans="2:14" s="2" customFormat="1" x14ac:dyDescent="0.15">
      <c r="B33" s="2" t="s">
        <v>26</v>
      </c>
      <c r="C33" s="6"/>
      <c r="D33" s="6">
        <f>D30+D31+D32</f>
        <v>160.38200000000001</v>
      </c>
      <c r="E33" s="6">
        <f t="shared" ref="E33:L33" si="1">E30+E31+E32</f>
        <v>262.39699999999999</v>
      </c>
      <c r="F33" s="6">
        <f t="shared" si="1"/>
        <v>307.95800000000003</v>
      </c>
      <c r="G33" s="6">
        <f t="shared" si="1"/>
        <v>337.16300000000001</v>
      </c>
      <c r="H33" s="6">
        <f t="shared" si="1"/>
        <v>366.21800000000002</v>
      </c>
      <c r="I33" s="6">
        <f t="shared" si="1"/>
        <v>370.92599999999999</v>
      </c>
      <c r="J33" s="6">
        <f t="shared" si="1"/>
        <v>401.62300000000005</v>
      </c>
      <c r="K33" s="6">
        <f t="shared" si="1"/>
        <v>463.20700000000005</v>
      </c>
      <c r="L33" s="6">
        <f t="shared" si="1"/>
        <v>531.74799999999993</v>
      </c>
      <c r="M33" s="6"/>
      <c r="N33" s="6"/>
    </row>
    <row r="34" spans="2:14" s="2" customFormat="1" x14ac:dyDescent="0.15">
      <c r="B34" s="2" t="s">
        <v>27</v>
      </c>
      <c r="C34" s="6"/>
      <c r="D34" s="6">
        <f t="shared" ref="D34" si="2">+D29-D33</f>
        <v>-77.682999999999993</v>
      </c>
      <c r="E34" s="6">
        <f t="shared" ref="E34" si="3">+E29-E33</f>
        <v>-169.45400000000001</v>
      </c>
      <c r="F34" s="6">
        <f t="shared" ref="F34" si="4">+F29-F33</f>
        <v>-200.39700000000002</v>
      </c>
      <c r="G34" s="6">
        <f t="shared" ref="G34" si="5">+G29-G33</f>
        <v>-205.59500000000003</v>
      </c>
      <c r="H34" s="6">
        <f t="shared" ref="H34" si="6">+H29-H33</f>
        <v>-200.14100000000002</v>
      </c>
      <c r="I34" s="6">
        <f t="shared" ref="I34" si="7">+I29-I33</f>
        <v>-157.27100000000002</v>
      </c>
      <c r="J34" s="6">
        <f t="shared" ref="J34" si="8">+J29-J33</f>
        <v>-152.02900000000005</v>
      </c>
      <c r="K34" s="6">
        <f t="shared" ref="K34" si="9">+K29-K33</f>
        <v>-188.76600000000008</v>
      </c>
      <c r="L34" s="6">
        <f t="shared" ref="L34" si="10">+L29-L33</f>
        <v>-207.73199999999997</v>
      </c>
      <c r="M34" s="6"/>
      <c r="N34" s="6"/>
    </row>
    <row r="35" spans="2:14" s="2" customFormat="1" x14ac:dyDescent="0.15">
      <c r="B35" s="2" t="s">
        <v>32</v>
      </c>
      <c r="C35" s="6"/>
      <c r="D35" s="6">
        <v>1.6890000000000001</v>
      </c>
      <c r="E35" s="6">
        <f>1.517-0.519</f>
        <v>0.99799999999999989</v>
      </c>
      <c r="F35" s="6">
        <f>1.853+0.951</f>
        <v>2.8039999999999998</v>
      </c>
      <c r="G35" s="6">
        <f>2.612-0.488</f>
        <v>2.1240000000000001</v>
      </c>
      <c r="H35" s="6">
        <v>2.19</v>
      </c>
      <c r="I35" s="6">
        <f>1.985+1.609</f>
        <v>3.5940000000000003</v>
      </c>
      <c r="J35" s="6">
        <v>2.3420000000000001</v>
      </c>
      <c r="K35" s="6">
        <f>4.759-8.481</f>
        <v>-3.7219999999999995</v>
      </c>
      <c r="L35" s="6">
        <v>11.692</v>
      </c>
      <c r="M35" s="6"/>
      <c r="N35" s="6"/>
    </row>
    <row r="36" spans="2:14" s="2" customFormat="1" x14ac:dyDescent="0.15">
      <c r="B36" s="2" t="s">
        <v>31</v>
      </c>
      <c r="C36" s="6"/>
      <c r="D36" s="6">
        <f t="shared" ref="D36" si="11">+D34+D35</f>
        <v>-75.994</v>
      </c>
      <c r="E36" s="6">
        <f t="shared" ref="E36" si="12">+E34+E35</f>
        <v>-168.45600000000002</v>
      </c>
      <c r="F36" s="6">
        <f t="shared" ref="F36" si="13">+F34+F35</f>
        <v>-197.59300000000002</v>
      </c>
      <c r="G36" s="6">
        <f t="shared" ref="G36" si="14">+G34+G35</f>
        <v>-203.47100000000003</v>
      </c>
      <c r="H36" s="6">
        <f t="shared" ref="H36" si="15">+H34+H35</f>
        <v>-197.95100000000002</v>
      </c>
      <c r="I36" s="6">
        <f t="shared" ref="I36" si="16">+I34+I35</f>
        <v>-153.67700000000002</v>
      </c>
      <c r="J36" s="6">
        <f t="shared" ref="J36" si="17">+J34+J35</f>
        <v>-149.68700000000004</v>
      </c>
      <c r="K36" s="6">
        <f t="shared" ref="K36" si="18">+K34+K35</f>
        <v>-192.48800000000008</v>
      </c>
      <c r="L36" s="6">
        <f t="shared" ref="L36" si="19">+L34+L35</f>
        <v>-196.03999999999996</v>
      </c>
      <c r="M36" s="6"/>
      <c r="N36" s="6"/>
    </row>
    <row r="37" spans="2:14" s="2" customFormat="1" x14ac:dyDescent="0.15">
      <c r="B37" s="2" t="s">
        <v>30</v>
      </c>
      <c r="C37" s="6"/>
      <c r="D37" s="6">
        <v>0.53100000000000003</v>
      </c>
      <c r="E37" s="6">
        <v>0.433</v>
      </c>
      <c r="F37" s="6">
        <v>1.3420000000000001</v>
      </c>
      <c r="G37" s="6">
        <v>-0.251</v>
      </c>
      <c r="H37" s="6">
        <v>0.51400000000000001</v>
      </c>
      <c r="I37" s="6">
        <v>1.179</v>
      </c>
      <c r="J37" s="6">
        <v>1.546</v>
      </c>
      <c r="K37" s="6">
        <v>-26.693999999999999</v>
      </c>
      <c r="L37" s="6">
        <v>3.8460000000000001</v>
      </c>
      <c r="M37" s="6"/>
      <c r="N37" s="6"/>
    </row>
    <row r="38" spans="2:14" s="2" customFormat="1" x14ac:dyDescent="0.15">
      <c r="B38" s="2" t="s">
        <v>29</v>
      </c>
      <c r="C38" s="6"/>
      <c r="D38" s="6">
        <f t="shared" ref="D38" si="20">+D36-D37</f>
        <v>-76.525000000000006</v>
      </c>
      <c r="E38" s="6">
        <f t="shared" ref="E38" si="21">+E36-E37</f>
        <v>-168.88900000000001</v>
      </c>
      <c r="F38" s="6">
        <f t="shared" ref="F38" si="22">+F36-F37</f>
        <v>-198.93500000000003</v>
      </c>
      <c r="G38" s="6">
        <f t="shared" ref="G38" si="23">+G36-G37</f>
        <v>-203.22000000000003</v>
      </c>
      <c r="H38" s="6">
        <f t="shared" ref="H38" si="24">+H36-H37</f>
        <v>-198.46500000000003</v>
      </c>
      <c r="I38" s="6">
        <f t="shared" ref="I38" si="25">+I36-I37</f>
        <v>-154.85600000000002</v>
      </c>
      <c r="J38" s="6">
        <f t="shared" ref="J38" si="26">+J36-J37</f>
        <v>-151.23300000000003</v>
      </c>
      <c r="K38" s="6">
        <f t="shared" ref="K38" si="27">+K36-K37</f>
        <v>-165.7940000000001</v>
      </c>
      <c r="L38" s="6">
        <f t="shared" ref="L38" si="28">+L36-L37</f>
        <v>-199.88599999999997</v>
      </c>
      <c r="M38" s="6"/>
      <c r="N38" s="6"/>
    </row>
    <row r="39" spans="2:14" x14ac:dyDescent="0.15">
      <c r="B39" t="s">
        <v>28</v>
      </c>
      <c r="D39" s="7">
        <f t="shared" ref="D39" si="29">+D38/D40</f>
        <v>-1.2913291780742517</v>
      </c>
      <c r="E39" s="7">
        <f t="shared" ref="E39" si="30">+E38/E40</f>
        <v>-1.0121101563988826</v>
      </c>
      <c r="F39" s="7">
        <f t="shared" ref="F39" si="31">+F38/F40</f>
        <v>-0.70017512244406388</v>
      </c>
      <c r="G39" s="7">
        <f t="shared" ref="G39" si="32">+G38/G40</f>
        <v>-0.69742540822139709</v>
      </c>
      <c r="H39" s="7">
        <f t="shared" ref="H39" si="33">+H38/H40</f>
        <v>-0.666622779365454</v>
      </c>
      <c r="I39" s="7">
        <f t="shared" ref="I39" si="34">+I38/I40</f>
        <v>-0.51106463212189535</v>
      </c>
      <c r="J39" s="7">
        <f t="shared" ref="J39" si="35">+J38/J40</f>
        <v>-0.48991318468714745</v>
      </c>
      <c r="K39" s="7">
        <f t="shared" ref="K39" si="36">+K38/K40</f>
        <v>-0.52740002735708347</v>
      </c>
      <c r="L39" s="7">
        <f t="shared" ref="L39" si="37">+L38/L40</f>
        <v>-0.62786942919247624</v>
      </c>
    </row>
    <row r="40" spans="2:14" s="2" customFormat="1" x14ac:dyDescent="0.15">
      <c r="B40" s="2" t="s">
        <v>1</v>
      </c>
      <c r="C40" s="6"/>
      <c r="D40" s="6">
        <v>59.260644999999997</v>
      </c>
      <c r="E40" s="6">
        <v>166.8682</v>
      </c>
      <c r="F40" s="6">
        <v>284.12177700000001</v>
      </c>
      <c r="G40" s="6">
        <v>291.38600000000002</v>
      </c>
      <c r="H40" s="6">
        <v>297.71709900000002</v>
      </c>
      <c r="I40" s="6">
        <v>303.006685</v>
      </c>
      <c r="J40" s="6">
        <v>308.693468</v>
      </c>
      <c r="K40" s="6">
        <v>314.36099999999999</v>
      </c>
      <c r="L40" s="6">
        <v>318.35599999999999</v>
      </c>
      <c r="M40" s="6"/>
      <c r="N40" s="6"/>
    </row>
    <row r="42" spans="2:14" s="13" customFormat="1" x14ac:dyDescent="0.15">
      <c r="B42" s="9" t="s">
        <v>33</v>
      </c>
      <c r="C42" s="11"/>
      <c r="D42" s="11"/>
      <c r="E42" s="11"/>
      <c r="F42" s="11"/>
      <c r="G42" s="11"/>
      <c r="H42" s="12">
        <f>+H27/D27-1</f>
        <v>1.0443726764054224</v>
      </c>
      <c r="I42" s="12">
        <f>+I27/E27-1</f>
        <v>1.0951799228186236</v>
      </c>
      <c r="J42" s="12">
        <f>+J27/F27-1</f>
        <v>1.0149318772477884</v>
      </c>
      <c r="K42" s="12">
        <f>+K27/G27-1</f>
        <v>0.84510776973011703</v>
      </c>
      <c r="L42" s="12">
        <f>+L27/H27-1</f>
        <v>0.8267878529599777</v>
      </c>
      <c r="M42" s="11"/>
      <c r="N42" s="11"/>
    </row>
    <row r="43" spans="2:14" x14ac:dyDescent="0.15">
      <c r="B43" t="s">
        <v>34</v>
      </c>
      <c r="D43" s="8">
        <f t="shared" ref="D43:K43" si="38">+D29/D27</f>
        <v>0.6211198317623644</v>
      </c>
      <c r="E43" s="8">
        <f t="shared" si="38"/>
        <v>0.5822620658547587</v>
      </c>
      <c r="F43" s="8">
        <f t="shared" si="38"/>
        <v>0.56472842779513299</v>
      </c>
      <c r="G43" s="8">
        <f t="shared" si="38"/>
        <v>0.57474859554243074</v>
      </c>
      <c r="H43" s="8">
        <f t="shared" si="38"/>
        <v>0.61013306490128516</v>
      </c>
      <c r="I43" s="8">
        <f t="shared" si="38"/>
        <v>0.63884212760995207</v>
      </c>
      <c r="J43" s="8">
        <f t="shared" si="38"/>
        <v>0.65036714316238198</v>
      </c>
      <c r="K43" s="8">
        <f t="shared" si="38"/>
        <v>0.64976288618300027</v>
      </c>
      <c r="L43" s="8">
        <f t="shared" ref="L43" si="39">+L29/L27</f>
        <v>0.6516185082695154</v>
      </c>
    </row>
    <row r="45" spans="2:14" s="2" customFormat="1" x14ac:dyDescent="0.1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2:14" s="2" customFormat="1" x14ac:dyDescent="0.1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2:14" s="2" customFormat="1" x14ac:dyDescent="0.1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2:14" s="2" customFormat="1" x14ac:dyDescent="0.1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2:14" s="2" customFormat="1" x14ac:dyDescent="0.1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2:14" s="2" customFormat="1" x14ac:dyDescent="0.1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2:14" s="2" customFormat="1" x14ac:dyDescent="0.1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2:14" s="2" customFormat="1" x14ac:dyDescent="0.1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2:14" x14ac:dyDescent="0.15">
      <c r="B53" s="2"/>
      <c r="K53" s="6"/>
    </row>
    <row r="55" spans="2:14" s="2" customFormat="1" x14ac:dyDescent="0.1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2:14" s="2" customFormat="1" x14ac:dyDescent="0.1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2:14" s="2" customFormat="1" x14ac:dyDescent="0.1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2:14" s="2" customFormat="1" x14ac:dyDescent="0.1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2:14" s="2" customFormat="1" x14ac:dyDescent="0.1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2:14" s="2" customFormat="1" x14ac:dyDescent="0.1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2:14" s="2" customFormat="1" x14ac:dyDescent="0.1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2:14" s="2" customFormat="1" x14ac:dyDescent="0.1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2:14" s="2" customFormat="1" x14ac:dyDescent="0.1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2:14" s="2" customFormat="1" x14ac:dyDescent="0.1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3:14" s="2" customFormat="1" x14ac:dyDescent="0.1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3:14" s="2" customFormat="1" x14ac:dyDescent="0.1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</sheetData>
  <hyperlinks>
    <hyperlink ref="A1" location="Main!A1" display="Main" xr:uid="{567BD3AE-9464-472E-91DA-BE401641621D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evan domingos - 2023</cp:lastModifiedBy>
  <dcterms:created xsi:type="dcterms:W3CDTF">2022-07-28T12:42:20Z</dcterms:created>
  <dcterms:modified xsi:type="dcterms:W3CDTF">2022-11-27T23:42:46Z</dcterms:modified>
</cp:coreProperties>
</file>