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763A16CF-4D18-1A47-8A4D-3DAEDB1DE514}" xr6:coauthVersionLast="47" xr6:coauthVersionMax="47" xr10:uidLastSave="{00000000-0000-0000-0000-000000000000}"/>
  <bookViews>
    <workbookView xWindow="1100" yWindow="820" windowWidth="28040" windowHeight="17440" xr2:uid="{36D8C0C0-4AA2-D142-82CA-D909189D98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" i="1" l="1"/>
  <c r="Q32" i="1"/>
  <c r="O32" i="1"/>
  <c r="P29" i="1"/>
  <c r="Q29" i="1"/>
  <c r="O29" i="1"/>
  <c r="P24" i="1"/>
  <c r="Q24" i="1"/>
  <c r="O24" i="1"/>
  <c r="O15" i="1"/>
  <c r="O10" i="1"/>
  <c r="N10" i="1"/>
  <c r="O75" i="1"/>
  <c r="P75" i="1"/>
  <c r="P64" i="1"/>
  <c r="O64" i="1"/>
  <c r="O55" i="1"/>
  <c r="P55" i="1"/>
  <c r="Q75" i="1"/>
  <c r="Q64" i="1"/>
  <c r="Q55" i="1"/>
  <c r="E2" i="1"/>
  <c r="F2" i="1"/>
  <c r="G2" i="1"/>
  <c r="H2" i="1"/>
  <c r="D2" i="1" s="1"/>
  <c r="P10" i="1"/>
  <c r="Q10" i="1"/>
  <c r="Q17" i="1" s="1"/>
  <c r="Q15" i="1"/>
  <c r="P15" i="1"/>
  <c r="P19" i="1" l="1"/>
  <c r="P17" i="1"/>
  <c r="O17" i="1"/>
  <c r="O19" i="1" s="1"/>
  <c r="Q19" i="1"/>
  <c r="O20" i="1" l="1"/>
  <c r="O25" i="1"/>
  <c r="O30" i="1" s="1"/>
  <c r="P20" i="1"/>
  <c r="P25" i="1"/>
  <c r="P30" i="1" s="1"/>
  <c r="Q20" i="1"/>
  <c r="Q25" i="1"/>
  <c r="Q30" i="1" s="1"/>
</calcChain>
</file>

<file path=xl/sharedStrings.xml><?xml version="1.0" encoding="utf-8"?>
<sst xmlns="http://schemas.openxmlformats.org/spreadsheetml/2006/main" count="79" uniqueCount="73">
  <si>
    <t>Nvidia Coirporation</t>
  </si>
  <si>
    <t>NVDA</t>
  </si>
  <si>
    <t>FY2021A</t>
  </si>
  <si>
    <t>FY2022A</t>
  </si>
  <si>
    <t>Revenue</t>
  </si>
  <si>
    <t>Data Center</t>
  </si>
  <si>
    <t>Gaming</t>
  </si>
  <si>
    <t>Professional Visualization</t>
  </si>
  <si>
    <t>Automotive</t>
  </si>
  <si>
    <t>OEM &amp; Other</t>
  </si>
  <si>
    <t>Revenue by Reportable Segments</t>
  </si>
  <si>
    <t>Compute &amp; Networking</t>
  </si>
  <si>
    <t>Graphics</t>
  </si>
  <si>
    <t>Total</t>
  </si>
  <si>
    <t>FY2023A</t>
  </si>
  <si>
    <t>FQ222A</t>
  </si>
  <si>
    <t>FQ122A</t>
  </si>
  <si>
    <t>FQ322A</t>
  </si>
  <si>
    <t>FQ422A</t>
  </si>
  <si>
    <t>FQ123A</t>
  </si>
  <si>
    <t>FQ223A</t>
  </si>
  <si>
    <t>FQ323A</t>
  </si>
  <si>
    <t>FQ423A</t>
  </si>
  <si>
    <t>FQ124A</t>
  </si>
  <si>
    <t>Cost of Revenues</t>
  </si>
  <si>
    <t>Research &amp; development</t>
  </si>
  <si>
    <t>Sales, general, &amp; administrative</t>
  </si>
  <si>
    <t>Acquisition termination cost</t>
  </si>
  <si>
    <t>Interest Income</t>
  </si>
  <si>
    <t>Interest Expense</t>
  </si>
  <si>
    <t>Net other expense</t>
  </si>
  <si>
    <t>Income tax expense</t>
  </si>
  <si>
    <t>Reported net income</t>
  </si>
  <si>
    <t>Shares outstanding</t>
  </si>
  <si>
    <t>Basic</t>
  </si>
  <si>
    <t>Diluted</t>
  </si>
  <si>
    <t>Consolidated Statement of Cash Flows</t>
  </si>
  <si>
    <t>Net Income</t>
  </si>
  <si>
    <t>SBC</t>
  </si>
  <si>
    <t xml:space="preserve">DA </t>
  </si>
  <si>
    <t>Losses (gains) on investments in non-affiliates</t>
  </si>
  <si>
    <t>Deferred taxes</t>
  </si>
  <si>
    <t>Other</t>
  </si>
  <si>
    <t>AR</t>
  </si>
  <si>
    <t>Inventories</t>
  </si>
  <si>
    <t>PE</t>
  </si>
  <si>
    <t>AP</t>
  </si>
  <si>
    <t>AOCL</t>
  </si>
  <si>
    <t>Other long-term liabilities</t>
  </si>
  <si>
    <t>CFFI</t>
  </si>
  <si>
    <t>Maturities of MS</t>
  </si>
  <si>
    <t>Sales of MS</t>
  </si>
  <si>
    <t>Purchase of MS</t>
  </si>
  <si>
    <t>PPE &amp; Intangibles</t>
  </si>
  <si>
    <t xml:space="preserve">Acquisitions </t>
  </si>
  <si>
    <t>Investments</t>
  </si>
  <si>
    <t>CFFO</t>
  </si>
  <si>
    <t>CFFF</t>
  </si>
  <si>
    <t>ESPP</t>
  </si>
  <si>
    <t>Common Buyback</t>
  </si>
  <si>
    <t>RSU tax liabilities</t>
  </si>
  <si>
    <t>Dividend</t>
  </si>
  <si>
    <t>Principle payments of PPE</t>
  </si>
  <si>
    <t>Issuance of debt</t>
  </si>
  <si>
    <t>Repayment of debt</t>
  </si>
  <si>
    <t>Total Revenues</t>
  </si>
  <si>
    <t>FY2020A</t>
  </si>
  <si>
    <t>Gross Margin %</t>
  </si>
  <si>
    <t>Gross Margin</t>
  </si>
  <si>
    <t>Total Operating Expenses</t>
  </si>
  <si>
    <t>Total Other Income</t>
  </si>
  <si>
    <t>EBT</t>
  </si>
  <si>
    <t>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</si>
</sst>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2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F751E-64E7-7E4A-82F6-D4B2D34DD9EB}">
  <dimension ref="A1:Q75"/>
  <sheetViews>
    <sheetView tabSelected="1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Q27" sqref="Q27"/>
    </sheetView>
  </sheetViews>
  <sheetFormatPr baseColWidth="10" defaultRowHeight="16" x14ac:dyDescent="0.2"/>
  <cols>
    <col min="1" max="1" width="23.1640625" customWidth="1"/>
  </cols>
  <sheetData>
    <row r="1" spans="1:17" x14ac:dyDescent="0.2">
      <c r="A1" t="s">
        <v>0</v>
      </c>
      <c r="D1" t="s">
        <v>16</v>
      </c>
      <c r="E1" t="s">
        <v>15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N1" t="s">
        <v>66</v>
      </c>
      <c r="O1" t="s">
        <v>2</v>
      </c>
      <c r="P1" t="s">
        <v>3</v>
      </c>
      <c r="Q1" t="s">
        <v>14</v>
      </c>
    </row>
    <row r="2" spans="1:17" x14ac:dyDescent="0.2">
      <c r="A2" t="s">
        <v>1</v>
      </c>
      <c r="D2" s="3">
        <f>H2-365</f>
        <v>44316</v>
      </c>
      <c r="E2" s="3">
        <f t="shared" ref="E2:G2" si="0">I2-365</f>
        <v>44408</v>
      </c>
      <c r="F2" s="3">
        <f t="shared" si="0"/>
        <v>44499</v>
      </c>
      <c r="G2" s="3">
        <f t="shared" si="0"/>
        <v>44681</v>
      </c>
      <c r="H2" s="3">
        <f>L2-365</f>
        <v>44681</v>
      </c>
      <c r="I2" s="3">
        <v>44773</v>
      </c>
      <c r="J2" s="3">
        <v>44864</v>
      </c>
      <c r="K2" s="3">
        <v>45046</v>
      </c>
      <c r="L2" s="1">
        <v>45046</v>
      </c>
      <c r="N2" s="1">
        <v>43856</v>
      </c>
      <c r="O2" s="1">
        <v>44227</v>
      </c>
      <c r="P2" s="1">
        <v>44591</v>
      </c>
      <c r="Q2" s="1">
        <v>44955</v>
      </c>
    </row>
    <row r="4" spans="1:17" x14ac:dyDescent="0.2">
      <c r="A4" t="s">
        <v>4</v>
      </c>
    </row>
    <row r="5" spans="1:17" x14ac:dyDescent="0.2">
      <c r="A5" t="s">
        <v>5</v>
      </c>
      <c r="N5">
        <v>2983</v>
      </c>
      <c r="O5">
        <v>6696</v>
      </c>
      <c r="P5">
        <v>10613</v>
      </c>
      <c r="Q5">
        <v>15005</v>
      </c>
    </row>
    <row r="6" spans="1:17" x14ac:dyDescent="0.2">
      <c r="A6" t="s">
        <v>6</v>
      </c>
      <c r="N6">
        <v>5518</v>
      </c>
      <c r="O6">
        <v>7759</v>
      </c>
      <c r="P6">
        <v>12462</v>
      </c>
      <c r="Q6">
        <v>9067</v>
      </c>
    </row>
    <row r="7" spans="1:17" x14ac:dyDescent="0.2">
      <c r="A7" t="s">
        <v>7</v>
      </c>
      <c r="N7">
        <v>1212</v>
      </c>
      <c r="O7">
        <v>1053</v>
      </c>
      <c r="P7">
        <v>2111</v>
      </c>
      <c r="Q7">
        <v>1544</v>
      </c>
    </row>
    <row r="8" spans="1:17" x14ac:dyDescent="0.2">
      <c r="A8" t="s">
        <v>8</v>
      </c>
      <c r="N8">
        <v>700</v>
      </c>
      <c r="O8">
        <v>536</v>
      </c>
      <c r="P8">
        <v>566</v>
      </c>
      <c r="Q8">
        <v>903</v>
      </c>
    </row>
    <row r="9" spans="1:17" x14ac:dyDescent="0.2">
      <c r="A9" t="s">
        <v>9</v>
      </c>
      <c r="N9">
        <v>505</v>
      </c>
      <c r="O9">
        <v>631</v>
      </c>
      <c r="P9">
        <v>1162</v>
      </c>
      <c r="Q9">
        <v>455</v>
      </c>
    </row>
    <row r="10" spans="1:17" x14ac:dyDescent="0.2">
      <c r="A10" t="s">
        <v>13</v>
      </c>
      <c r="N10">
        <f>N5+N6+N7+N8+N9</f>
        <v>10918</v>
      </c>
      <c r="O10">
        <f>O5+O6+O7+O8+O9</f>
        <v>16675</v>
      </c>
      <c r="P10">
        <f>P5+P6+P7+P8+P9</f>
        <v>26914</v>
      </c>
      <c r="Q10">
        <f>Q5+Q6+Q7+Q8+Q9</f>
        <v>26974</v>
      </c>
    </row>
    <row r="12" spans="1:17" x14ac:dyDescent="0.2">
      <c r="A12" s="2" t="s">
        <v>10</v>
      </c>
    </row>
    <row r="13" spans="1:17" x14ac:dyDescent="0.2">
      <c r="A13" t="s">
        <v>11</v>
      </c>
      <c r="O13">
        <v>6841</v>
      </c>
      <c r="P13">
        <v>11046</v>
      </c>
      <c r="Q13">
        <v>15068</v>
      </c>
    </row>
    <row r="14" spans="1:17" x14ac:dyDescent="0.2">
      <c r="A14" t="s">
        <v>12</v>
      </c>
      <c r="O14">
        <v>9834</v>
      </c>
      <c r="P14">
        <v>15868</v>
      </c>
      <c r="Q14">
        <v>11906</v>
      </c>
    </row>
    <row r="15" spans="1:17" x14ac:dyDescent="0.2">
      <c r="A15" t="s">
        <v>13</v>
      </c>
      <c r="O15">
        <f>O14+O13</f>
        <v>16675</v>
      </c>
      <c r="P15">
        <f>P13+P14</f>
        <v>26914</v>
      </c>
      <c r="Q15">
        <f>Q13+Q14</f>
        <v>26974</v>
      </c>
    </row>
    <row r="17" spans="1:17" x14ac:dyDescent="0.2">
      <c r="A17" t="s">
        <v>65</v>
      </c>
      <c r="O17">
        <f>O10</f>
        <v>16675</v>
      </c>
      <c r="P17">
        <f t="shared" ref="P17:Q17" si="1">P10</f>
        <v>26914</v>
      </c>
      <c r="Q17">
        <f t="shared" si="1"/>
        <v>26974</v>
      </c>
    </row>
    <row r="18" spans="1:17" x14ac:dyDescent="0.2">
      <c r="A18" t="s">
        <v>24</v>
      </c>
      <c r="O18">
        <v>6279</v>
      </c>
      <c r="P18">
        <v>9439</v>
      </c>
      <c r="Q18">
        <v>11618</v>
      </c>
    </row>
    <row r="19" spans="1:17" x14ac:dyDescent="0.2">
      <c r="A19" t="s">
        <v>68</v>
      </c>
      <c r="O19">
        <f>O17-O18</f>
        <v>10396</v>
      </c>
      <c r="P19">
        <f t="shared" ref="P19:Q19" si="2">P17-P18</f>
        <v>17475</v>
      </c>
      <c r="Q19">
        <f t="shared" si="2"/>
        <v>15356</v>
      </c>
    </row>
    <row r="20" spans="1:17" x14ac:dyDescent="0.2">
      <c r="A20" t="s">
        <v>67</v>
      </c>
      <c r="O20" s="4">
        <f>O19/O17</f>
        <v>0.62344827586206897</v>
      </c>
      <c r="P20" s="4">
        <f t="shared" ref="P20:Q20" si="3">P19/P17</f>
        <v>0.64929033216913135</v>
      </c>
      <c r="Q20" s="4">
        <f t="shared" si="3"/>
        <v>0.56928894490991322</v>
      </c>
    </row>
    <row r="21" spans="1:17" x14ac:dyDescent="0.2">
      <c r="A21" t="s">
        <v>25</v>
      </c>
      <c r="O21">
        <v>3924</v>
      </c>
      <c r="P21">
        <v>5268</v>
      </c>
      <c r="Q21">
        <v>7339</v>
      </c>
    </row>
    <row r="22" spans="1:17" x14ac:dyDescent="0.2">
      <c r="A22" t="s">
        <v>26</v>
      </c>
      <c r="O22">
        <v>1940</v>
      </c>
      <c r="P22">
        <v>2166</v>
      </c>
      <c r="Q22">
        <v>2440</v>
      </c>
    </row>
    <row r="23" spans="1:17" x14ac:dyDescent="0.2">
      <c r="A23" t="s">
        <v>27</v>
      </c>
      <c r="Q23">
        <v>1353</v>
      </c>
    </row>
    <row r="24" spans="1:17" x14ac:dyDescent="0.2">
      <c r="A24" t="s">
        <v>69</v>
      </c>
      <c r="O24">
        <f>O21+O22+O23</f>
        <v>5864</v>
      </c>
      <c r="P24">
        <f t="shared" ref="P24:Q24" si="4">P21+P22+P23</f>
        <v>7434</v>
      </c>
      <c r="Q24">
        <f t="shared" si="4"/>
        <v>11132</v>
      </c>
    </row>
    <row r="25" spans="1:17" x14ac:dyDescent="0.2">
      <c r="A25" t="s">
        <v>72</v>
      </c>
      <c r="O25">
        <f>O19-O24</f>
        <v>4532</v>
      </c>
      <c r="P25">
        <f t="shared" ref="P25:Q25" si="5">P19-P24</f>
        <v>10041</v>
      </c>
      <c r="Q25">
        <f t="shared" si="5"/>
        <v>4224</v>
      </c>
    </row>
    <row r="26" spans="1:17" x14ac:dyDescent="0.2">
      <c r="A26" t="s">
        <v>28</v>
      </c>
      <c r="O26">
        <v>57</v>
      </c>
      <c r="P26">
        <v>29</v>
      </c>
      <c r="Q26">
        <v>267</v>
      </c>
    </row>
    <row r="27" spans="1:17" x14ac:dyDescent="0.2">
      <c r="A27" t="s">
        <v>29</v>
      </c>
      <c r="O27">
        <v>-184</v>
      </c>
      <c r="P27">
        <v>-236</v>
      </c>
      <c r="Q27">
        <v>-262</v>
      </c>
    </row>
    <row r="28" spans="1:17" x14ac:dyDescent="0.2">
      <c r="A28" t="s">
        <v>30</v>
      </c>
      <c r="O28">
        <v>4</v>
      </c>
      <c r="P28">
        <v>107</v>
      </c>
      <c r="Q28">
        <v>-48</v>
      </c>
    </row>
    <row r="29" spans="1:17" x14ac:dyDescent="0.2">
      <c r="A29" t="s">
        <v>70</v>
      </c>
      <c r="O29">
        <f>O28+O27+O26</f>
        <v>-123</v>
      </c>
      <c r="P29">
        <f t="shared" ref="P29:Q29" si="6">P28+P27+P26</f>
        <v>-100</v>
      </c>
      <c r="Q29">
        <f t="shared" si="6"/>
        <v>-43</v>
      </c>
    </row>
    <row r="30" spans="1:17" x14ac:dyDescent="0.2">
      <c r="A30" t="s">
        <v>71</v>
      </c>
      <c r="O30">
        <f>O25+O29</f>
        <v>4409</v>
      </c>
      <c r="P30">
        <f t="shared" ref="P30:Q30" si="7">P25+P29</f>
        <v>9941</v>
      </c>
      <c r="Q30">
        <f t="shared" si="7"/>
        <v>4181</v>
      </c>
    </row>
    <row r="31" spans="1:17" x14ac:dyDescent="0.2">
      <c r="A31" t="s">
        <v>31</v>
      </c>
      <c r="O31">
        <v>77</v>
      </c>
      <c r="P31">
        <v>189</v>
      </c>
      <c r="Q31">
        <v>-187</v>
      </c>
    </row>
    <row r="32" spans="1:17" x14ac:dyDescent="0.2">
      <c r="A32" t="s">
        <v>37</v>
      </c>
      <c r="O32">
        <f>O30-O31</f>
        <v>4332</v>
      </c>
      <c r="P32">
        <f t="shared" ref="P32:Q32" si="8">P30-P31</f>
        <v>9752</v>
      </c>
      <c r="Q32">
        <f t="shared" si="8"/>
        <v>4368</v>
      </c>
    </row>
    <row r="33" spans="1:17" x14ac:dyDescent="0.2">
      <c r="A33" t="s">
        <v>32</v>
      </c>
      <c r="O33">
        <v>4332</v>
      </c>
      <c r="P33">
        <v>9752</v>
      </c>
      <c r="Q33">
        <v>4368</v>
      </c>
    </row>
    <row r="35" spans="1:17" x14ac:dyDescent="0.2">
      <c r="A35" t="s">
        <v>33</v>
      </c>
    </row>
    <row r="36" spans="1:17" x14ac:dyDescent="0.2">
      <c r="A36" t="s">
        <v>34</v>
      </c>
      <c r="O36">
        <v>2467</v>
      </c>
      <c r="P36">
        <v>2496</v>
      </c>
      <c r="Q36">
        <v>2487</v>
      </c>
    </row>
    <row r="37" spans="1:17" x14ac:dyDescent="0.2">
      <c r="A37" t="s">
        <v>35</v>
      </c>
      <c r="O37">
        <v>2510</v>
      </c>
      <c r="P37">
        <v>2535</v>
      </c>
      <c r="Q37">
        <v>2507</v>
      </c>
    </row>
    <row r="39" spans="1:17" x14ac:dyDescent="0.2">
      <c r="A39" t="s">
        <v>36</v>
      </c>
    </row>
    <row r="41" spans="1:17" x14ac:dyDescent="0.2">
      <c r="A41" t="s">
        <v>37</v>
      </c>
    </row>
    <row r="42" spans="1:17" x14ac:dyDescent="0.2">
      <c r="A42" t="s">
        <v>38</v>
      </c>
      <c r="O42">
        <v>1397</v>
      </c>
      <c r="P42">
        <v>2004</v>
      </c>
      <c r="Q42">
        <v>2709</v>
      </c>
    </row>
    <row r="43" spans="1:17" x14ac:dyDescent="0.2">
      <c r="A43" t="s">
        <v>39</v>
      </c>
      <c r="O43">
        <v>1098</v>
      </c>
      <c r="P43">
        <v>1174</v>
      </c>
      <c r="Q43">
        <v>1544</v>
      </c>
    </row>
    <row r="44" spans="1:17" x14ac:dyDescent="0.2">
      <c r="A44" t="s">
        <v>27</v>
      </c>
      <c r="Q44">
        <v>1353</v>
      </c>
    </row>
    <row r="45" spans="1:17" x14ac:dyDescent="0.2">
      <c r="A45" t="s">
        <v>40</v>
      </c>
      <c r="P45">
        <v>-100</v>
      </c>
      <c r="Q45">
        <v>45</v>
      </c>
    </row>
    <row r="46" spans="1:17" x14ac:dyDescent="0.2">
      <c r="A46" t="s">
        <v>41</v>
      </c>
      <c r="O46">
        <v>-282</v>
      </c>
      <c r="P46">
        <v>-406</v>
      </c>
      <c r="Q46">
        <v>-2164</v>
      </c>
    </row>
    <row r="47" spans="1:17" x14ac:dyDescent="0.2">
      <c r="A47" t="s">
        <v>42</v>
      </c>
      <c r="O47">
        <v>-20</v>
      </c>
      <c r="P47">
        <v>47</v>
      </c>
      <c r="Q47">
        <v>-7</v>
      </c>
    </row>
    <row r="49" spans="1:17" x14ac:dyDescent="0.2">
      <c r="A49" t="s">
        <v>43</v>
      </c>
      <c r="O49">
        <v>-550</v>
      </c>
      <c r="P49">
        <v>-2215</v>
      </c>
      <c r="Q49">
        <v>822</v>
      </c>
    </row>
    <row r="50" spans="1:17" x14ac:dyDescent="0.2">
      <c r="A50" t="s">
        <v>44</v>
      </c>
      <c r="O50">
        <v>-524</v>
      </c>
      <c r="P50">
        <v>-774</v>
      </c>
      <c r="Q50">
        <v>-2554</v>
      </c>
    </row>
    <row r="51" spans="1:17" x14ac:dyDescent="0.2">
      <c r="A51" t="s">
        <v>45</v>
      </c>
      <c r="O51">
        <v>-394</v>
      </c>
      <c r="P51">
        <v>-1715</v>
      </c>
      <c r="Q51">
        <v>-1517</v>
      </c>
    </row>
    <row r="52" spans="1:17" x14ac:dyDescent="0.2">
      <c r="A52" t="s">
        <v>46</v>
      </c>
      <c r="O52">
        <v>312</v>
      </c>
      <c r="P52">
        <v>568</v>
      </c>
      <c r="Q52">
        <v>-1517</v>
      </c>
    </row>
    <row r="53" spans="1:17" x14ac:dyDescent="0.2">
      <c r="A53" t="s">
        <v>47</v>
      </c>
      <c r="O53">
        <v>290</v>
      </c>
      <c r="P53">
        <v>581</v>
      </c>
      <c r="Q53">
        <v>1341</v>
      </c>
    </row>
    <row r="54" spans="1:17" x14ac:dyDescent="0.2">
      <c r="A54" t="s">
        <v>48</v>
      </c>
      <c r="O54">
        <v>163</v>
      </c>
      <c r="P54">
        <v>192</v>
      </c>
      <c r="Q54">
        <v>252</v>
      </c>
    </row>
    <row r="55" spans="1:17" x14ac:dyDescent="0.2">
      <c r="A55" t="s">
        <v>56</v>
      </c>
      <c r="O55">
        <f>O41+O42+O43+O44+O45+O46+O47+O49+O50+O51+O52+O53+O54</f>
        <v>1490</v>
      </c>
      <c r="P55">
        <f>P41+P42+P43+P44+P45+P46+P47+P49+P50+P51+P52+P53+P54</f>
        <v>-644</v>
      </c>
      <c r="Q55">
        <f>Q41+Q42+Q43+Q44+Q45+Q46+Q47+Q49+Q50+Q51+Q52+Q53+Q54</f>
        <v>307</v>
      </c>
    </row>
    <row r="57" spans="1:17" x14ac:dyDescent="0.2">
      <c r="A57" t="s">
        <v>49</v>
      </c>
    </row>
    <row r="58" spans="1:17" x14ac:dyDescent="0.2">
      <c r="A58" t="s">
        <v>50</v>
      </c>
      <c r="O58">
        <v>8792</v>
      </c>
      <c r="P58">
        <v>15197</v>
      </c>
      <c r="Q58">
        <v>19425</v>
      </c>
    </row>
    <row r="59" spans="1:17" x14ac:dyDescent="0.2">
      <c r="A59" t="s">
        <v>51</v>
      </c>
      <c r="O59">
        <v>527</v>
      </c>
      <c r="P59">
        <v>1023</v>
      </c>
      <c r="Q59">
        <v>1806</v>
      </c>
    </row>
    <row r="60" spans="1:17" x14ac:dyDescent="0.2">
      <c r="A60" t="s">
        <v>52</v>
      </c>
      <c r="O60">
        <v>-19308</v>
      </c>
      <c r="P60">
        <v>-24787</v>
      </c>
      <c r="Q60">
        <v>-11897</v>
      </c>
    </row>
    <row r="61" spans="1:17" x14ac:dyDescent="0.2">
      <c r="A61" t="s">
        <v>53</v>
      </c>
      <c r="O61">
        <v>-1128</v>
      </c>
      <c r="P61">
        <v>-976</v>
      </c>
      <c r="Q61">
        <v>-1833</v>
      </c>
    </row>
    <row r="62" spans="1:17" x14ac:dyDescent="0.2">
      <c r="A62" t="s">
        <v>54</v>
      </c>
      <c r="O62">
        <v>-8524</v>
      </c>
      <c r="P62">
        <v>-263</v>
      </c>
      <c r="Q62">
        <v>-49</v>
      </c>
    </row>
    <row r="63" spans="1:17" x14ac:dyDescent="0.2">
      <c r="A63" t="s">
        <v>55</v>
      </c>
      <c r="O63">
        <v>-34</v>
      </c>
      <c r="P63">
        <v>-24</v>
      </c>
      <c r="Q63">
        <v>-77</v>
      </c>
    </row>
    <row r="64" spans="1:17" x14ac:dyDescent="0.2">
      <c r="A64" t="s">
        <v>49</v>
      </c>
      <c r="O64">
        <f>O58+O59+O60+O61+O62+O63</f>
        <v>-19675</v>
      </c>
      <c r="P64">
        <f>P58+P59+P60+P61+P62+P63</f>
        <v>-9830</v>
      </c>
      <c r="Q64">
        <f>Q58+Q59+Q60+Q61+Q62+Q63</f>
        <v>7375</v>
      </c>
    </row>
    <row r="66" spans="1:17" x14ac:dyDescent="0.2">
      <c r="A66" t="s">
        <v>57</v>
      </c>
    </row>
    <row r="67" spans="1:17" x14ac:dyDescent="0.2">
      <c r="A67" t="s">
        <v>58</v>
      </c>
      <c r="O67">
        <v>194</v>
      </c>
      <c r="P67">
        <v>281</v>
      </c>
      <c r="Q67">
        <v>355</v>
      </c>
    </row>
    <row r="68" spans="1:17" x14ac:dyDescent="0.2">
      <c r="A68" t="s">
        <v>59</v>
      </c>
      <c r="Q68">
        <v>-10039</v>
      </c>
    </row>
    <row r="69" spans="1:17" x14ac:dyDescent="0.2">
      <c r="A69" t="s">
        <v>60</v>
      </c>
      <c r="O69">
        <v>-942</v>
      </c>
      <c r="P69">
        <v>-1904</v>
      </c>
      <c r="Q69">
        <v>-1475</v>
      </c>
    </row>
    <row r="70" spans="1:17" x14ac:dyDescent="0.2">
      <c r="A70" t="s">
        <v>61</v>
      </c>
      <c r="O70">
        <v>-395</v>
      </c>
      <c r="P70">
        <v>-399</v>
      </c>
      <c r="Q70">
        <v>-398</v>
      </c>
    </row>
    <row r="71" spans="1:17" x14ac:dyDescent="0.2">
      <c r="A71" t="s">
        <v>62</v>
      </c>
      <c r="O71">
        <v>-17</v>
      </c>
      <c r="P71">
        <v>-83</v>
      </c>
      <c r="Q71">
        <v>-58</v>
      </c>
    </row>
    <row r="72" spans="1:17" x14ac:dyDescent="0.2">
      <c r="A72" t="s">
        <v>63</v>
      </c>
      <c r="O72">
        <v>4968</v>
      </c>
      <c r="P72">
        <v>4977</v>
      </c>
    </row>
    <row r="73" spans="1:17" x14ac:dyDescent="0.2">
      <c r="A73" t="s">
        <v>64</v>
      </c>
      <c r="P73">
        <v>-1000</v>
      </c>
    </row>
    <row r="74" spans="1:17" x14ac:dyDescent="0.2">
      <c r="A74" t="s">
        <v>42</v>
      </c>
      <c r="O74">
        <v>-4</v>
      </c>
      <c r="P74">
        <v>-7</v>
      </c>
      <c r="Q74">
        <v>-2</v>
      </c>
    </row>
    <row r="75" spans="1:17" x14ac:dyDescent="0.2">
      <c r="A75" t="s">
        <v>57</v>
      </c>
      <c r="O75">
        <f>O67+O68+O69+O70+O71+O72+O73+O74</f>
        <v>3804</v>
      </c>
      <c r="P75">
        <f>P67+P68+P69+P70+P71+P72+P73+P74</f>
        <v>1865</v>
      </c>
      <c r="Q75">
        <f>Q67+Q68+Q69+Q70+Q71+Q72+Q73+Q74</f>
        <v>-11617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2023-05-30T16:20:23Z</dcterms:created>
  <dcterms:modified xsi:type="dcterms:W3CDTF">2023-06-03T00:34:16Z</dcterms:modified>
</cp:coreProperties>
</file>