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670F45BA-610B-2A4C-A498-510509C8A5AD}" xr6:coauthVersionLast="47" xr6:coauthVersionMax="47" xr10:uidLastSave="{00000000-0000-0000-0000-000000000000}"/>
  <bookViews>
    <workbookView xWindow="1100" yWindow="820" windowWidth="28040" windowHeight="17440" xr2:uid="{36D8C0C0-4AA2-D142-82CA-D909189D98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1" i="1" l="1"/>
  <c r="Q92" i="1"/>
  <c r="P92" i="1"/>
  <c r="P91" i="1"/>
  <c r="O92" i="1"/>
  <c r="O91" i="1"/>
  <c r="P90" i="1"/>
  <c r="Q90" i="1"/>
  <c r="O90" i="1"/>
  <c r="O10" i="1"/>
  <c r="P7" i="1"/>
  <c r="Q7" i="1"/>
  <c r="P8" i="1"/>
  <c r="Q8" i="1"/>
  <c r="P9" i="1"/>
  <c r="Q9" i="1"/>
  <c r="P10" i="1"/>
  <c r="Q10" i="1"/>
  <c r="P11" i="1"/>
  <c r="Q11" i="1"/>
  <c r="O8" i="1"/>
  <c r="O9" i="1"/>
  <c r="O11" i="1"/>
  <c r="O7" i="1"/>
  <c r="Q131" i="1"/>
  <c r="Q120" i="1"/>
  <c r="Q124" i="1" s="1"/>
  <c r="Q107" i="1"/>
  <c r="Q115" i="1" s="1"/>
  <c r="P96" i="1"/>
  <c r="Q96" i="1"/>
  <c r="O96" i="1"/>
  <c r="P98" i="1"/>
  <c r="Q98" i="1"/>
  <c r="O98" i="1"/>
  <c r="P97" i="1"/>
  <c r="Q97" i="1"/>
  <c r="O97" i="1"/>
  <c r="P42" i="1"/>
  <c r="Q42" i="1"/>
  <c r="O42" i="1"/>
  <c r="P37" i="1"/>
  <c r="Q37" i="1"/>
  <c r="O37" i="1"/>
  <c r="O27" i="1"/>
  <c r="O22" i="1"/>
  <c r="N22" i="1"/>
  <c r="O88" i="1"/>
  <c r="P88" i="1"/>
  <c r="P77" i="1"/>
  <c r="O77" i="1"/>
  <c r="Q88" i="1"/>
  <c r="Q77" i="1"/>
  <c r="E2" i="1"/>
  <c r="F2" i="1"/>
  <c r="G2" i="1"/>
  <c r="H2" i="1"/>
  <c r="D2" i="1" s="1"/>
  <c r="P22" i="1"/>
  <c r="P12" i="1" s="1"/>
  <c r="Q22" i="1"/>
  <c r="Q30" i="1" s="1"/>
  <c r="Q27" i="1"/>
  <c r="P27" i="1"/>
  <c r="O12" i="1" l="1"/>
  <c r="Q133" i="1"/>
  <c r="Q12" i="1"/>
  <c r="Q134" i="1"/>
  <c r="P30" i="1"/>
  <c r="P32" i="1" s="1"/>
  <c r="O30" i="1"/>
  <c r="O32" i="1" s="1"/>
  <c r="Q32" i="1"/>
  <c r="O33" i="1" l="1"/>
  <c r="O38" i="1"/>
  <c r="O43" i="1" s="1"/>
  <c r="O45" i="1" s="1"/>
  <c r="O53" i="1" s="1"/>
  <c r="O68" i="1" s="1"/>
  <c r="O95" i="1" s="1"/>
  <c r="P33" i="1"/>
  <c r="P38" i="1"/>
  <c r="P43" i="1" s="1"/>
  <c r="P45" i="1" s="1"/>
  <c r="P53" i="1" s="1"/>
  <c r="P68" i="1" s="1"/>
  <c r="P95" i="1" s="1"/>
  <c r="Q33" i="1"/>
  <c r="Q38" i="1"/>
  <c r="Q43" i="1" s="1"/>
  <c r="Q45" i="1" s="1"/>
  <c r="Q53" i="1" s="1"/>
  <c r="Q68" i="1" s="1"/>
  <c r="Q95" i="1" s="1"/>
</calcChain>
</file>

<file path=xl/sharedStrings.xml><?xml version="1.0" encoding="utf-8"?>
<sst xmlns="http://schemas.openxmlformats.org/spreadsheetml/2006/main" count="130" uniqueCount="107">
  <si>
    <t>Nvidia Coirporation</t>
  </si>
  <si>
    <t>NVDA</t>
  </si>
  <si>
    <t>FY2021A</t>
  </si>
  <si>
    <t>FY2022A</t>
  </si>
  <si>
    <t>Data Center</t>
  </si>
  <si>
    <t>Gaming</t>
  </si>
  <si>
    <t>Professional Visualization</t>
  </si>
  <si>
    <t>Automotive</t>
  </si>
  <si>
    <t>OEM &amp; Other</t>
  </si>
  <si>
    <t>Revenue by Reportable Segments</t>
  </si>
  <si>
    <t>Compute &amp; Networking</t>
  </si>
  <si>
    <t>Graphics</t>
  </si>
  <si>
    <t>Total</t>
  </si>
  <si>
    <t>FY2023A</t>
  </si>
  <si>
    <t>FQ222A</t>
  </si>
  <si>
    <t>FQ122A</t>
  </si>
  <si>
    <t>FQ322A</t>
  </si>
  <si>
    <t>FQ422A</t>
  </si>
  <si>
    <t>FQ123A</t>
  </si>
  <si>
    <t>FQ223A</t>
  </si>
  <si>
    <t>FQ323A</t>
  </si>
  <si>
    <t>FQ423A</t>
  </si>
  <si>
    <t>FQ124A</t>
  </si>
  <si>
    <t>Cost of Revenues</t>
  </si>
  <si>
    <t>Research &amp; development</t>
  </si>
  <si>
    <t>Sales, general, &amp; administrative</t>
  </si>
  <si>
    <t>Acquisition termination cost</t>
  </si>
  <si>
    <t>Interest Income</t>
  </si>
  <si>
    <t>Interest Expense</t>
  </si>
  <si>
    <t>Net other expense</t>
  </si>
  <si>
    <t>Income tax expense</t>
  </si>
  <si>
    <t>Reported net income</t>
  </si>
  <si>
    <t>Shares outstanding</t>
  </si>
  <si>
    <t>Basic</t>
  </si>
  <si>
    <t>Diluted</t>
  </si>
  <si>
    <t>Consolidated Statement of Cash Flows</t>
  </si>
  <si>
    <t>Net Income</t>
  </si>
  <si>
    <t>SBC</t>
  </si>
  <si>
    <t xml:space="preserve">DA </t>
  </si>
  <si>
    <t>Losses (gains) on investments in non-affiliates</t>
  </si>
  <si>
    <t>Deferred taxes</t>
  </si>
  <si>
    <t>Other</t>
  </si>
  <si>
    <t>AR</t>
  </si>
  <si>
    <t>Inventories</t>
  </si>
  <si>
    <t>PE</t>
  </si>
  <si>
    <t>AP</t>
  </si>
  <si>
    <t>AOCL</t>
  </si>
  <si>
    <t>Other long-term liabilities</t>
  </si>
  <si>
    <t>CFFI</t>
  </si>
  <si>
    <t>Maturities of MS</t>
  </si>
  <si>
    <t>Sales of MS</t>
  </si>
  <si>
    <t>Purchase of MS</t>
  </si>
  <si>
    <t>PPE &amp; Intangibles</t>
  </si>
  <si>
    <t xml:space="preserve">Acquisitions </t>
  </si>
  <si>
    <t>Investments</t>
  </si>
  <si>
    <t>CFFO</t>
  </si>
  <si>
    <t>CFFF</t>
  </si>
  <si>
    <t>ESPP</t>
  </si>
  <si>
    <t>Common Buyback</t>
  </si>
  <si>
    <t>RSU tax liabilities</t>
  </si>
  <si>
    <t>Dividend</t>
  </si>
  <si>
    <t>Principle payments of PPE</t>
  </si>
  <si>
    <t>Issuance of debt</t>
  </si>
  <si>
    <t>Repayment of debt</t>
  </si>
  <si>
    <t>Total Revenues</t>
  </si>
  <si>
    <t>FY2020A</t>
  </si>
  <si>
    <t>Gross Margin %</t>
  </si>
  <si>
    <t>Gross Margin</t>
  </si>
  <si>
    <t>Total Operating Expenses</t>
  </si>
  <si>
    <t>Total Other Income</t>
  </si>
  <si>
    <t>EBT</t>
  </si>
  <si>
    <t>EBIT</t>
  </si>
  <si>
    <t>N</t>
  </si>
  <si>
    <t>Net Cash</t>
  </si>
  <si>
    <t>Cash Beginning</t>
  </si>
  <si>
    <t>Cash End</t>
  </si>
  <si>
    <t>Free Cash Flow</t>
  </si>
  <si>
    <t>Consolidated Balance Sheets</t>
  </si>
  <si>
    <t>MS</t>
  </si>
  <si>
    <t>Net AR</t>
  </si>
  <si>
    <t>Total Current Assets</t>
  </si>
  <si>
    <t>Net PPE</t>
  </si>
  <si>
    <t>OLA</t>
  </si>
  <si>
    <t>Goodwill</t>
  </si>
  <si>
    <t>Intangibles</t>
  </si>
  <si>
    <t>Deferred tax assets</t>
  </si>
  <si>
    <t>Total assets</t>
  </si>
  <si>
    <t>Short-term debt</t>
  </si>
  <si>
    <t>Total current liabilities</t>
  </si>
  <si>
    <t>Long-term debt</t>
  </si>
  <si>
    <t>Long-term operating lease liabilities</t>
  </si>
  <si>
    <t>SE</t>
  </si>
  <si>
    <t>Commons</t>
  </si>
  <si>
    <t>APIC</t>
  </si>
  <si>
    <t>AOCI</t>
  </si>
  <si>
    <t>RE</t>
  </si>
  <si>
    <t>Total SE</t>
  </si>
  <si>
    <t>Total SE + Liabilities</t>
  </si>
  <si>
    <t>Cash &amp; cash equivalents</t>
  </si>
  <si>
    <t>Total liabilities</t>
  </si>
  <si>
    <t>Check</t>
  </si>
  <si>
    <t>Reportable Segments</t>
  </si>
  <si>
    <t>Income Statement</t>
  </si>
  <si>
    <t>P&amp;L GAAP</t>
  </si>
  <si>
    <t>Drivers</t>
  </si>
  <si>
    <t>Y/Y</t>
  </si>
  <si>
    <t>Adjustments from Net Income to CFFO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</si>
</sst>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2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751E-64E7-7E4A-82F6-D4B2D34DD9EB}">
  <dimension ref="A1:Q134"/>
  <sheetViews>
    <sheetView tabSelected="1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M115" sqref="M115"/>
    </sheetView>
  </sheetViews>
  <sheetFormatPr baseColWidth="10" defaultRowHeight="16" x14ac:dyDescent="0.2"/>
  <cols>
    <col min="1" max="1" width="23.1640625" customWidth="1"/>
  </cols>
  <sheetData>
    <row r="1" spans="1:17" x14ac:dyDescent="0.2">
      <c r="A1" t="s">
        <v>0</v>
      </c>
      <c r="D1" t="s">
        <v>15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N1" t="s">
        <v>65</v>
      </c>
      <c r="O1" t="s">
        <v>2</v>
      </c>
      <c r="P1" t="s">
        <v>3</v>
      </c>
      <c r="Q1" t="s">
        <v>13</v>
      </c>
    </row>
    <row r="2" spans="1:17" x14ac:dyDescent="0.2">
      <c r="A2" t="s">
        <v>1</v>
      </c>
      <c r="D2" s="3">
        <f>H2-365</f>
        <v>44316</v>
      </c>
      <c r="E2" s="3">
        <f t="shared" ref="E2:G2" si="0">I2-365</f>
        <v>44408</v>
      </c>
      <c r="F2" s="3">
        <f t="shared" si="0"/>
        <v>44499</v>
      </c>
      <c r="G2" s="3">
        <f t="shared" si="0"/>
        <v>44681</v>
      </c>
      <c r="H2" s="3">
        <f>L2-365</f>
        <v>44681</v>
      </c>
      <c r="I2" s="3">
        <v>44773</v>
      </c>
      <c r="J2" s="3">
        <v>44864</v>
      </c>
      <c r="K2" s="3">
        <v>45046</v>
      </c>
      <c r="L2" s="1">
        <v>45046</v>
      </c>
      <c r="N2" s="1">
        <v>43856</v>
      </c>
      <c r="O2" s="1">
        <v>44227</v>
      </c>
      <c r="P2" s="1">
        <v>44591</v>
      </c>
      <c r="Q2" s="1">
        <v>44955</v>
      </c>
    </row>
    <row r="4" spans="1:17" x14ac:dyDescent="0.2">
      <c r="A4" s="2" t="s">
        <v>104</v>
      </c>
    </row>
    <row r="5" spans="1:17" x14ac:dyDescent="0.2">
      <c r="A5" t="s">
        <v>105</v>
      </c>
    </row>
    <row r="6" spans="1:17" x14ac:dyDescent="0.2">
      <c r="A6" t="s">
        <v>101</v>
      </c>
    </row>
    <row r="7" spans="1:17" x14ac:dyDescent="0.2">
      <c r="A7" t="s">
        <v>4</v>
      </c>
      <c r="O7" s="4">
        <f>O17/N17-1</f>
        <v>1.2447200804559166</v>
      </c>
      <c r="P7" s="4">
        <f t="shared" ref="P7:Q7" si="1">P17/O17-1</f>
        <v>0.5849761051373954</v>
      </c>
      <c r="Q7" s="4">
        <f t="shared" si="1"/>
        <v>0.4138320927164798</v>
      </c>
    </row>
    <row r="8" spans="1:17" x14ac:dyDescent="0.2">
      <c r="A8" t="s">
        <v>5</v>
      </c>
      <c r="O8" s="4">
        <f t="shared" ref="O8:Q12" si="2">O18/N18-1</f>
        <v>0.40612540775643358</v>
      </c>
      <c r="P8" s="4">
        <f t="shared" si="2"/>
        <v>0.60613481118700863</v>
      </c>
      <c r="Q8" s="4">
        <f t="shared" si="2"/>
        <v>-0.27242818167228378</v>
      </c>
    </row>
    <row r="9" spans="1:17" x14ac:dyDescent="0.2">
      <c r="A9" t="s">
        <v>6</v>
      </c>
      <c r="O9" s="4">
        <f t="shared" si="2"/>
        <v>-0.13118811881188119</v>
      </c>
      <c r="P9" s="4">
        <f t="shared" si="2"/>
        <v>1.0047483380816713</v>
      </c>
      <c r="Q9" s="4">
        <f t="shared" si="2"/>
        <v>-0.26859308384651825</v>
      </c>
    </row>
    <row r="10" spans="1:17" x14ac:dyDescent="0.2">
      <c r="A10" t="s">
        <v>7</v>
      </c>
      <c r="O10" s="4">
        <f>O20/N20-1</f>
        <v>-0.23428571428571432</v>
      </c>
      <c r="P10" s="4">
        <f t="shared" si="2"/>
        <v>5.5970149253731449E-2</v>
      </c>
      <c r="Q10" s="4">
        <f t="shared" si="2"/>
        <v>0.59540636042402828</v>
      </c>
    </row>
    <row r="11" spans="1:17" x14ac:dyDescent="0.2">
      <c r="A11" t="s">
        <v>8</v>
      </c>
      <c r="O11" s="4">
        <f t="shared" si="2"/>
        <v>0.2495049504950495</v>
      </c>
      <c r="P11" s="4">
        <f t="shared" si="2"/>
        <v>0.84152139461172748</v>
      </c>
      <c r="Q11" s="4">
        <f t="shared" si="2"/>
        <v>-0.60843373493975905</v>
      </c>
    </row>
    <row r="12" spans="1:17" x14ac:dyDescent="0.2">
      <c r="A12" t="s">
        <v>12</v>
      </c>
      <c r="O12" s="4">
        <f t="shared" si="2"/>
        <v>0.52729437625938824</v>
      </c>
      <c r="P12" s="4">
        <f t="shared" si="2"/>
        <v>0.61403298350824587</v>
      </c>
      <c r="Q12" s="4">
        <f>Q22/P22-1</f>
        <v>2.2293230289069932E-3</v>
      </c>
    </row>
    <row r="15" spans="1:17" x14ac:dyDescent="0.2">
      <c r="A15" s="2" t="s">
        <v>103</v>
      </c>
    </row>
    <row r="16" spans="1:17" x14ac:dyDescent="0.2">
      <c r="A16" t="s">
        <v>101</v>
      </c>
    </row>
    <row r="17" spans="1:17" x14ac:dyDescent="0.2">
      <c r="A17" t="s">
        <v>4</v>
      </c>
      <c r="N17">
        <v>2983</v>
      </c>
      <c r="O17">
        <v>6696</v>
      </c>
      <c r="P17">
        <v>10613</v>
      </c>
      <c r="Q17">
        <v>15005</v>
      </c>
    </row>
    <row r="18" spans="1:17" x14ac:dyDescent="0.2">
      <c r="A18" t="s">
        <v>5</v>
      </c>
      <c r="N18">
        <v>5518</v>
      </c>
      <c r="O18">
        <v>7759</v>
      </c>
      <c r="P18">
        <v>12462</v>
      </c>
      <c r="Q18">
        <v>9067</v>
      </c>
    </row>
    <row r="19" spans="1:17" x14ac:dyDescent="0.2">
      <c r="A19" t="s">
        <v>6</v>
      </c>
      <c r="N19">
        <v>1212</v>
      </c>
      <c r="O19">
        <v>1053</v>
      </c>
      <c r="P19">
        <v>2111</v>
      </c>
      <c r="Q19">
        <v>1544</v>
      </c>
    </row>
    <row r="20" spans="1:17" x14ac:dyDescent="0.2">
      <c r="A20" t="s">
        <v>7</v>
      </c>
      <c r="N20">
        <v>700</v>
      </c>
      <c r="O20">
        <v>536</v>
      </c>
      <c r="P20">
        <v>566</v>
      </c>
      <c r="Q20">
        <v>903</v>
      </c>
    </row>
    <row r="21" spans="1:17" x14ac:dyDescent="0.2">
      <c r="A21" t="s">
        <v>8</v>
      </c>
      <c r="N21">
        <v>505</v>
      </c>
      <c r="O21">
        <v>631</v>
      </c>
      <c r="P21">
        <v>1162</v>
      </c>
      <c r="Q21">
        <v>455</v>
      </c>
    </row>
    <row r="22" spans="1:17" x14ac:dyDescent="0.2">
      <c r="A22" t="s">
        <v>12</v>
      </c>
      <c r="N22">
        <f>N17+N18+N19+N20+N21</f>
        <v>10918</v>
      </c>
      <c r="O22">
        <f>O17+O18+O19+O20+O21</f>
        <v>16675</v>
      </c>
      <c r="P22">
        <f>P17+P18+P19+P20+P21</f>
        <v>26914</v>
      </c>
      <c r="Q22">
        <f>Q17+Q18+Q19+Q20+Q21</f>
        <v>26974</v>
      </c>
    </row>
    <row r="24" spans="1:17" x14ac:dyDescent="0.2">
      <c r="A24" s="2" t="s">
        <v>9</v>
      </c>
    </row>
    <row r="25" spans="1:17" x14ac:dyDescent="0.2">
      <c r="A25" t="s">
        <v>10</v>
      </c>
      <c r="O25">
        <v>6841</v>
      </c>
      <c r="P25">
        <v>11046</v>
      </c>
      <c r="Q25">
        <v>15068</v>
      </c>
    </row>
    <row r="26" spans="1:17" x14ac:dyDescent="0.2">
      <c r="A26" t="s">
        <v>11</v>
      </c>
      <c r="O26">
        <v>9834</v>
      </c>
      <c r="P26">
        <v>15868</v>
      </c>
      <c r="Q26">
        <v>11906</v>
      </c>
    </row>
    <row r="27" spans="1:17" x14ac:dyDescent="0.2">
      <c r="A27" t="s">
        <v>12</v>
      </c>
      <c r="O27">
        <f>O26+O25</f>
        <v>16675</v>
      </c>
      <c r="P27">
        <f>P25+P26</f>
        <v>26914</v>
      </c>
      <c r="Q27">
        <f>Q25+Q26</f>
        <v>26974</v>
      </c>
    </row>
    <row r="29" spans="1:17" x14ac:dyDescent="0.2">
      <c r="A29" s="2" t="s">
        <v>102</v>
      </c>
    </row>
    <row r="30" spans="1:17" x14ac:dyDescent="0.2">
      <c r="A30" t="s">
        <v>64</v>
      </c>
      <c r="O30">
        <f>O22</f>
        <v>16675</v>
      </c>
      <c r="P30">
        <f t="shared" ref="P30:Q30" si="3">P22</f>
        <v>26914</v>
      </c>
      <c r="Q30">
        <f t="shared" si="3"/>
        <v>26974</v>
      </c>
    </row>
    <row r="31" spans="1:17" x14ac:dyDescent="0.2">
      <c r="A31" t="s">
        <v>23</v>
      </c>
      <c r="O31">
        <v>6279</v>
      </c>
      <c r="P31">
        <v>9439</v>
      </c>
      <c r="Q31">
        <v>11618</v>
      </c>
    </row>
    <row r="32" spans="1:17" x14ac:dyDescent="0.2">
      <c r="A32" t="s">
        <v>67</v>
      </c>
      <c r="O32">
        <f>O30-O31</f>
        <v>10396</v>
      </c>
      <c r="P32">
        <f t="shared" ref="P32:Q32" si="4">P30-P31</f>
        <v>17475</v>
      </c>
      <c r="Q32">
        <f t="shared" si="4"/>
        <v>15356</v>
      </c>
    </row>
    <row r="33" spans="1:17" x14ac:dyDescent="0.2">
      <c r="A33" t="s">
        <v>66</v>
      </c>
      <c r="O33" s="4">
        <f>O32/O30</f>
        <v>0.62344827586206897</v>
      </c>
      <c r="P33" s="4">
        <f t="shared" ref="P33:Q33" si="5">P32/P30</f>
        <v>0.64929033216913135</v>
      </c>
      <c r="Q33" s="4">
        <f t="shared" si="5"/>
        <v>0.56928894490991322</v>
      </c>
    </row>
    <row r="34" spans="1:17" x14ac:dyDescent="0.2">
      <c r="A34" t="s">
        <v>24</v>
      </c>
      <c r="O34">
        <v>3924</v>
      </c>
      <c r="P34">
        <v>5268</v>
      </c>
      <c r="Q34">
        <v>7339</v>
      </c>
    </row>
    <row r="35" spans="1:17" x14ac:dyDescent="0.2">
      <c r="A35" t="s">
        <v>25</v>
      </c>
      <c r="O35">
        <v>1940</v>
      </c>
      <c r="P35">
        <v>2166</v>
      </c>
      <c r="Q35">
        <v>2440</v>
      </c>
    </row>
    <row r="36" spans="1:17" x14ac:dyDescent="0.2">
      <c r="A36" t="s">
        <v>26</v>
      </c>
      <c r="Q36">
        <v>1353</v>
      </c>
    </row>
    <row r="37" spans="1:17" x14ac:dyDescent="0.2">
      <c r="A37" t="s">
        <v>68</v>
      </c>
      <c r="O37">
        <f>O34+O35+O36</f>
        <v>5864</v>
      </c>
      <c r="P37">
        <f t="shared" ref="P37:Q37" si="6">P34+P35+P36</f>
        <v>7434</v>
      </c>
      <c r="Q37">
        <f t="shared" si="6"/>
        <v>11132</v>
      </c>
    </row>
    <row r="38" spans="1:17" x14ac:dyDescent="0.2">
      <c r="A38" t="s">
        <v>71</v>
      </c>
      <c r="O38">
        <f>O32-O37</f>
        <v>4532</v>
      </c>
      <c r="P38">
        <f t="shared" ref="P38:Q38" si="7">P32-P37</f>
        <v>10041</v>
      </c>
      <c r="Q38">
        <f t="shared" si="7"/>
        <v>4224</v>
      </c>
    </row>
    <row r="39" spans="1:17" x14ac:dyDescent="0.2">
      <c r="A39" t="s">
        <v>27</v>
      </c>
      <c r="O39">
        <v>57</v>
      </c>
      <c r="P39">
        <v>29</v>
      </c>
      <c r="Q39">
        <v>267</v>
      </c>
    </row>
    <row r="40" spans="1:17" x14ac:dyDescent="0.2">
      <c r="A40" t="s">
        <v>28</v>
      </c>
      <c r="O40">
        <v>-184</v>
      </c>
      <c r="P40">
        <v>-236</v>
      </c>
      <c r="Q40">
        <v>-262</v>
      </c>
    </row>
    <row r="41" spans="1:17" x14ac:dyDescent="0.2">
      <c r="A41" t="s">
        <v>29</v>
      </c>
      <c r="O41">
        <v>4</v>
      </c>
      <c r="P41">
        <v>107</v>
      </c>
      <c r="Q41">
        <v>-48</v>
      </c>
    </row>
    <row r="42" spans="1:17" x14ac:dyDescent="0.2">
      <c r="A42" t="s">
        <v>69</v>
      </c>
      <c r="O42">
        <f>O41+O40+O39</f>
        <v>-123</v>
      </c>
      <c r="P42">
        <f t="shared" ref="P42:Q42" si="8">P41+P40+P39</f>
        <v>-100</v>
      </c>
      <c r="Q42">
        <f t="shared" si="8"/>
        <v>-43</v>
      </c>
    </row>
    <row r="43" spans="1:17" x14ac:dyDescent="0.2">
      <c r="A43" t="s">
        <v>70</v>
      </c>
      <c r="O43">
        <f>O38+O42</f>
        <v>4409</v>
      </c>
      <c r="P43">
        <f t="shared" ref="P43:Q43" si="9">P38+P42</f>
        <v>9941</v>
      </c>
      <c r="Q43">
        <f t="shared" si="9"/>
        <v>4181</v>
      </c>
    </row>
    <row r="44" spans="1:17" x14ac:dyDescent="0.2">
      <c r="A44" t="s">
        <v>30</v>
      </c>
      <c r="O44">
        <v>77</v>
      </c>
      <c r="P44">
        <v>189</v>
      </c>
      <c r="Q44">
        <v>-187</v>
      </c>
    </row>
    <row r="45" spans="1:17" x14ac:dyDescent="0.2">
      <c r="A45" t="s">
        <v>36</v>
      </c>
      <c r="O45">
        <f>O43-O44</f>
        <v>4332</v>
      </c>
      <c r="P45">
        <f t="shared" ref="P45:Q45" si="10">P43-P44</f>
        <v>9752</v>
      </c>
      <c r="Q45">
        <f t="shared" si="10"/>
        <v>4368</v>
      </c>
    </row>
    <row r="46" spans="1:17" x14ac:dyDescent="0.2">
      <c r="A46" t="s">
        <v>31</v>
      </c>
      <c r="O46">
        <v>4332</v>
      </c>
      <c r="P46">
        <v>9752</v>
      </c>
      <c r="Q46">
        <v>4368</v>
      </c>
    </row>
    <row r="48" spans="1:17" x14ac:dyDescent="0.2">
      <c r="A48" t="s">
        <v>32</v>
      </c>
    </row>
    <row r="49" spans="1:17" x14ac:dyDescent="0.2">
      <c r="A49" t="s">
        <v>33</v>
      </c>
      <c r="O49">
        <v>2467</v>
      </c>
      <c r="P49">
        <v>2496</v>
      </c>
      <c r="Q49">
        <v>2487</v>
      </c>
    </row>
    <row r="50" spans="1:17" x14ac:dyDescent="0.2">
      <c r="A50" t="s">
        <v>34</v>
      </c>
      <c r="O50">
        <v>2510</v>
      </c>
      <c r="P50">
        <v>2535</v>
      </c>
      <c r="Q50">
        <v>2507</v>
      </c>
    </row>
    <row r="51" spans="1:17" x14ac:dyDescent="0.2">
      <c r="O51" t="s">
        <v>72</v>
      </c>
    </row>
    <row r="52" spans="1:17" x14ac:dyDescent="0.2">
      <c r="A52" s="2" t="s">
        <v>35</v>
      </c>
    </row>
    <row r="53" spans="1:17" x14ac:dyDescent="0.2">
      <c r="A53" t="s">
        <v>36</v>
      </c>
      <c r="O53">
        <f>O45</f>
        <v>4332</v>
      </c>
      <c r="P53">
        <f>P45</f>
        <v>9752</v>
      </c>
      <c r="Q53">
        <f>Q45</f>
        <v>4368</v>
      </c>
    </row>
    <row r="54" spans="1:17" x14ac:dyDescent="0.2">
      <c r="A54" s="2" t="s">
        <v>106</v>
      </c>
    </row>
    <row r="55" spans="1:17" x14ac:dyDescent="0.2">
      <c r="A55" t="s">
        <v>37</v>
      </c>
      <c r="O55">
        <v>1397</v>
      </c>
      <c r="P55">
        <v>2004</v>
      </c>
      <c r="Q55">
        <v>2709</v>
      </c>
    </row>
    <row r="56" spans="1:17" x14ac:dyDescent="0.2">
      <c r="A56" t="s">
        <v>38</v>
      </c>
      <c r="O56">
        <v>1098</v>
      </c>
      <c r="P56">
        <v>1174</v>
      </c>
      <c r="Q56">
        <v>1544</v>
      </c>
    </row>
    <row r="57" spans="1:17" x14ac:dyDescent="0.2">
      <c r="A57" t="s">
        <v>26</v>
      </c>
      <c r="Q57">
        <v>1353</v>
      </c>
    </row>
    <row r="58" spans="1:17" x14ac:dyDescent="0.2">
      <c r="A58" t="s">
        <v>39</v>
      </c>
      <c r="P58">
        <v>-100</v>
      </c>
      <c r="Q58">
        <v>45</v>
      </c>
    </row>
    <row r="59" spans="1:17" x14ac:dyDescent="0.2">
      <c r="A59" t="s">
        <v>40</v>
      </c>
      <c r="O59">
        <v>-282</v>
      </c>
      <c r="P59">
        <v>-406</v>
      </c>
      <c r="Q59">
        <v>-2164</v>
      </c>
    </row>
    <row r="60" spans="1:17" x14ac:dyDescent="0.2">
      <c r="A60" t="s">
        <v>41</v>
      </c>
      <c r="O60">
        <v>-20</v>
      </c>
      <c r="P60">
        <v>47</v>
      </c>
      <c r="Q60">
        <v>-7</v>
      </c>
    </row>
    <row r="62" spans="1:17" x14ac:dyDescent="0.2">
      <c r="A62" t="s">
        <v>42</v>
      </c>
      <c r="O62">
        <v>-550</v>
      </c>
      <c r="P62">
        <v>-2215</v>
      </c>
      <c r="Q62">
        <v>822</v>
      </c>
    </row>
    <row r="63" spans="1:17" x14ac:dyDescent="0.2">
      <c r="A63" t="s">
        <v>43</v>
      </c>
      <c r="O63">
        <v>-524</v>
      </c>
      <c r="P63">
        <v>-774</v>
      </c>
      <c r="Q63">
        <v>-2554</v>
      </c>
    </row>
    <row r="64" spans="1:17" x14ac:dyDescent="0.2">
      <c r="A64" t="s">
        <v>44</v>
      </c>
      <c r="O64">
        <v>-394</v>
      </c>
      <c r="P64">
        <v>-1715</v>
      </c>
      <c r="Q64">
        <v>-1517</v>
      </c>
    </row>
    <row r="65" spans="1:17" x14ac:dyDescent="0.2">
      <c r="A65" t="s">
        <v>45</v>
      </c>
      <c r="O65">
        <v>312</v>
      </c>
      <c r="P65">
        <v>568</v>
      </c>
      <c r="Q65">
        <v>-1517</v>
      </c>
    </row>
    <row r="66" spans="1:17" x14ac:dyDescent="0.2">
      <c r="A66" t="s">
        <v>46</v>
      </c>
      <c r="O66">
        <v>290</v>
      </c>
      <c r="P66">
        <v>581</v>
      </c>
      <c r="Q66">
        <v>1341</v>
      </c>
    </row>
    <row r="67" spans="1:17" x14ac:dyDescent="0.2">
      <c r="A67" t="s">
        <v>47</v>
      </c>
      <c r="O67">
        <v>163</v>
      </c>
      <c r="P67">
        <v>192</v>
      </c>
      <c r="Q67">
        <v>252</v>
      </c>
    </row>
    <row r="68" spans="1:17" x14ac:dyDescent="0.2">
      <c r="A68" s="2" t="s">
        <v>55</v>
      </c>
      <c r="O68">
        <f>O53+O55+O56+O57+O58+O59+O60+O62+O63+O64+O65+O66+O67</f>
        <v>5822</v>
      </c>
      <c r="P68">
        <f>P53+P55+P56+P57+P58+P59+P60+P62+P63+P64+P65+P66+P67</f>
        <v>9108</v>
      </c>
      <c r="Q68">
        <f>Q53+Q55+Q56+Q57+Q58+Q59+Q60+Q62+Q63+Q64+Q65+Q66+Q67</f>
        <v>4675</v>
      </c>
    </row>
    <row r="70" spans="1:17" x14ac:dyDescent="0.2">
      <c r="A70" s="2" t="s">
        <v>48</v>
      </c>
    </row>
    <row r="71" spans="1:17" x14ac:dyDescent="0.2">
      <c r="A71" t="s">
        <v>49</v>
      </c>
      <c r="O71">
        <v>8792</v>
      </c>
      <c r="P71">
        <v>15197</v>
      </c>
      <c r="Q71">
        <v>19425</v>
      </c>
    </row>
    <row r="72" spans="1:17" x14ac:dyDescent="0.2">
      <c r="A72" t="s">
        <v>50</v>
      </c>
      <c r="O72">
        <v>527</v>
      </c>
      <c r="P72">
        <v>1023</v>
      </c>
      <c r="Q72">
        <v>1806</v>
      </c>
    </row>
    <row r="73" spans="1:17" x14ac:dyDescent="0.2">
      <c r="A73" t="s">
        <v>51</v>
      </c>
      <c r="O73">
        <v>-19308</v>
      </c>
      <c r="P73">
        <v>-24787</v>
      </c>
      <c r="Q73">
        <v>-11897</v>
      </c>
    </row>
    <row r="74" spans="1:17" x14ac:dyDescent="0.2">
      <c r="A74" t="s">
        <v>52</v>
      </c>
      <c r="O74">
        <v>-1128</v>
      </c>
      <c r="P74">
        <v>-976</v>
      </c>
      <c r="Q74">
        <v>-1833</v>
      </c>
    </row>
    <row r="75" spans="1:17" x14ac:dyDescent="0.2">
      <c r="A75" t="s">
        <v>53</v>
      </c>
      <c r="O75">
        <v>-8524</v>
      </c>
      <c r="P75">
        <v>-263</v>
      </c>
      <c r="Q75">
        <v>-49</v>
      </c>
    </row>
    <row r="76" spans="1:17" x14ac:dyDescent="0.2">
      <c r="A76" t="s">
        <v>54</v>
      </c>
      <c r="O76">
        <v>-34</v>
      </c>
      <c r="P76">
        <v>-24</v>
      </c>
      <c r="Q76">
        <v>-77</v>
      </c>
    </row>
    <row r="77" spans="1:17" x14ac:dyDescent="0.2">
      <c r="A77" s="2" t="s">
        <v>48</v>
      </c>
      <c r="O77">
        <f>O71+O72+O73+O74+O75+O76</f>
        <v>-19675</v>
      </c>
      <c r="P77">
        <f>P71+P72+P73+P74+P75+P76</f>
        <v>-9830</v>
      </c>
      <c r="Q77">
        <f>Q71+Q72+Q73+Q74+Q75+Q76</f>
        <v>7375</v>
      </c>
    </row>
    <row r="79" spans="1:17" x14ac:dyDescent="0.2">
      <c r="A79" s="2" t="s">
        <v>56</v>
      </c>
    </row>
    <row r="80" spans="1:17" x14ac:dyDescent="0.2">
      <c r="A80" t="s">
        <v>57</v>
      </c>
      <c r="O80">
        <v>194</v>
      </c>
      <c r="P80">
        <v>281</v>
      </c>
      <c r="Q80">
        <v>355</v>
      </c>
    </row>
    <row r="81" spans="1:17" x14ac:dyDescent="0.2">
      <c r="A81" t="s">
        <v>58</v>
      </c>
      <c r="Q81">
        <v>-10039</v>
      </c>
    </row>
    <row r="82" spans="1:17" x14ac:dyDescent="0.2">
      <c r="A82" t="s">
        <v>59</v>
      </c>
      <c r="O82">
        <v>-942</v>
      </c>
      <c r="P82">
        <v>-1904</v>
      </c>
      <c r="Q82">
        <v>-1475</v>
      </c>
    </row>
    <row r="83" spans="1:17" x14ac:dyDescent="0.2">
      <c r="A83" t="s">
        <v>60</v>
      </c>
      <c r="O83">
        <v>-395</v>
      </c>
      <c r="P83">
        <v>-399</v>
      </c>
      <c r="Q83">
        <v>-398</v>
      </c>
    </row>
    <row r="84" spans="1:17" x14ac:dyDescent="0.2">
      <c r="A84" t="s">
        <v>61</v>
      </c>
      <c r="O84">
        <v>-17</v>
      </c>
      <c r="P84">
        <v>-83</v>
      </c>
      <c r="Q84">
        <v>-58</v>
      </c>
    </row>
    <row r="85" spans="1:17" x14ac:dyDescent="0.2">
      <c r="A85" t="s">
        <v>62</v>
      </c>
      <c r="O85">
        <v>4968</v>
      </c>
      <c r="P85">
        <v>4977</v>
      </c>
    </row>
    <row r="86" spans="1:17" x14ac:dyDescent="0.2">
      <c r="A86" t="s">
        <v>63</v>
      </c>
      <c r="P86">
        <v>-1000</v>
      </c>
    </row>
    <row r="87" spans="1:17" x14ac:dyDescent="0.2">
      <c r="A87" t="s">
        <v>41</v>
      </c>
      <c r="O87">
        <v>-4</v>
      </c>
      <c r="P87">
        <v>-7</v>
      </c>
      <c r="Q87">
        <v>-2</v>
      </c>
    </row>
    <row r="88" spans="1:17" x14ac:dyDescent="0.2">
      <c r="A88" s="2" t="s">
        <v>56</v>
      </c>
      <c r="O88">
        <f>O80+O81+O82+O83+O84+O85+O86+O87</f>
        <v>3804</v>
      </c>
      <c r="P88">
        <f>P80+P81+P82+P83+P84+P85+P86+P87</f>
        <v>1865</v>
      </c>
      <c r="Q88">
        <f>Q80+Q81+Q82+Q83+Q84+Q85+Q86+Q87</f>
        <v>-11617</v>
      </c>
    </row>
    <row r="90" spans="1:17" x14ac:dyDescent="0.2">
      <c r="A90" t="s">
        <v>73</v>
      </c>
      <c r="O90">
        <f>O88+O77+O68</f>
        <v>-10049</v>
      </c>
      <c r="P90">
        <f t="shared" ref="P90:Q90" si="11">P88+P77+P68</f>
        <v>1143</v>
      </c>
      <c r="Q90">
        <f t="shared" si="11"/>
        <v>433</v>
      </c>
    </row>
    <row r="91" spans="1:17" x14ac:dyDescent="0.2">
      <c r="A91" t="s">
        <v>74</v>
      </c>
      <c r="O91">
        <f>10896</f>
        <v>10896</v>
      </c>
      <c r="P91">
        <f>O92</f>
        <v>847</v>
      </c>
      <c r="Q91">
        <f>P92</f>
        <v>1990</v>
      </c>
    </row>
    <row r="92" spans="1:17" x14ac:dyDescent="0.2">
      <c r="A92" t="s">
        <v>75</v>
      </c>
      <c r="O92">
        <f>O91+O90</f>
        <v>847</v>
      </c>
      <c r="P92">
        <f>P91+P90</f>
        <v>1990</v>
      </c>
      <c r="Q92">
        <f>Q91+Q90</f>
        <v>2423</v>
      </c>
    </row>
    <row r="94" spans="1:17" x14ac:dyDescent="0.2">
      <c r="A94" s="2" t="s">
        <v>76</v>
      </c>
    </row>
    <row r="95" spans="1:17" x14ac:dyDescent="0.2">
      <c r="A95" t="s">
        <v>55</v>
      </c>
      <c r="O95">
        <f>O68</f>
        <v>5822</v>
      </c>
      <c r="P95">
        <f t="shared" ref="P95:Q95" si="12">P68</f>
        <v>9108</v>
      </c>
      <c r="Q95">
        <f t="shared" si="12"/>
        <v>4675</v>
      </c>
    </row>
    <row r="96" spans="1:17" x14ac:dyDescent="0.2">
      <c r="A96" t="s">
        <v>37</v>
      </c>
      <c r="O96">
        <f>O55</f>
        <v>1397</v>
      </c>
      <c r="P96">
        <f t="shared" ref="P96:Q96" si="13">P55</f>
        <v>2004</v>
      </c>
      <c r="Q96">
        <f t="shared" si="13"/>
        <v>2709</v>
      </c>
    </row>
    <row r="97" spans="1:17" x14ac:dyDescent="0.2">
      <c r="A97" t="s">
        <v>52</v>
      </c>
      <c r="O97">
        <f>O74</f>
        <v>-1128</v>
      </c>
      <c r="P97">
        <f t="shared" ref="P97:Q97" si="14">P74</f>
        <v>-976</v>
      </c>
      <c r="Q97">
        <f t="shared" si="14"/>
        <v>-1833</v>
      </c>
    </row>
    <row r="98" spans="1:17" x14ac:dyDescent="0.2">
      <c r="A98" t="s">
        <v>53</v>
      </c>
      <c r="O98">
        <f>O75</f>
        <v>-8524</v>
      </c>
      <c r="P98">
        <f t="shared" ref="P98:Q98" si="15">P75</f>
        <v>-263</v>
      </c>
      <c r="Q98">
        <f t="shared" si="15"/>
        <v>-49</v>
      </c>
    </row>
    <row r="100" spans="1:17" x14ac:dyDescent="0.2">
      <c r="A100" t="s">
        <v>77</v>
      </c>
    </row>
    <row r="102" spans="1:17" x14ac:dyDescent="0.2">
      <c r="A102" t="s">
        <v>98</v>
      </c>
      <c r="Q102">
        <v>1990</v>
      </c>
    </row>
    <row r="103" spans="1:17" x14ac:dyDescent="0.2">
      <c r="A103" t="s">
        <v>78</v>
      </c>
      <c r="Q103">
        <v>19218</v>
      </c>
    </row>
    <row r="104" spans="1:17" x14ac:dyDescent="0.2">
      <c r="A104" t="s">
        <v>79</v>
      </c>
      <c r="Q104">
        <v>4650</v>
      </c>
    </row>
    <row r="105" spans="1:17" x14ac:dyDescent="0.2">
      <c r="A105" t="s">
        <v>43</v>
      </c>
      <c r="Q105">
        <v>2605</v>
      </c>
    </row>
    <row r="106" spans="1:17" x14ac:dyDescent="0.2">
      <c r="A106" t="s">
        <v>44</v>
      </c>
      <c r="Q106">
        <v>366</v>
      </c>
    </row>
    <row r="107" spans="1:17" x14ac:dyDescent="0.2">
      <c r="A107" t="s">
        <v>80</v>
      </c>
      <c r="Q107">
        <f>Q106+Q105+Q104+Q103+Q102</f>
        <v>28829</v>
      </c>
    </row>
    <row r="109" spans="1:17" x14ac:dyDescent="0.2">
      <c r="A109" t="s">
        <v>81</v>
      </c>
      <c r="Q109">
        <v>2778</v>
      </c>
    </row>
    <row r="110" spans="1:17" x14ac:dyDescent="0.2">
      <c r="A110" t="s">
        <v>82</v>
      </c>
      <c r="Q110">
        <v>829</v>
      </c>
    </row>
    <row r="111" spans="1:17" x14ac:dyDescent="0.2">
      <c r="A111" t="s">
        <v>83</v>
      </c>
      <c r="Q111">
        <v>4349</v>
      </c>
    </row>
    <row r="112" spans="1:17" x14ac:dyDescent="0.2">
      <c r="A112" t="s">
        <v>84</v>
      </c>
      <c r="Q112">
        <v>2339</v>
      </c>
    </row>
    <row r="113" spans="1:17" x14ac:dyDescent="0.2">
      <c r="A113" t="s">
        <v>85</v>
      </c>
      <c r="Q113">
        <v>1222</v>
      </c>
    </row>
    <row r="114" spans="1:17" x14ac:dyDescent="0.2">
      <c r="A114" t="s">
        <v>41</v>
      </c>
      <c r="Q114">
        <v>3841</v>
      </c>
    </row>
    <row r="115" spans="1:17" x14ac:dyDescent="0.2">
      <c r="A115" t="s">
        <v>86</v>
      </c>
      <c r="Q115">
        <f>Q107+Q109+Q110+Q111+Q112+Q113+Q114</f>
        <v>44187</v>
      </c>
    </row>
    <row r="117" spans="1:17" x14ac:dyDescent="0.2">
      <c r="A117" t="s">
        <v>45</v>
      </c>
      <c r="Q117">
        <v>1783</v>
      </c>
    </row>
    <row r="118" spans="1:17" x14ac:dyDescent="0.2">
      <c r="A118" t="s">
        <v>46</v>
      </c>
      <c r="Q118">
        <v>2552</v>
      </c>
    </row>
    <row r="119" spans="1:17" x14ac:dyDescent="0.2">
      <c r="A119" t="s">
        <v>87</v>
      </c>
    </row>
    <row r="120" spans="1:17" x14ac:dyDescent="0.2">
      <c r="A120" t="s">
        <v>88</v>
      </c>
      <c r="Q120">
        <f>Q119+Q118+Q117</f>
        <v>4335</v>
      </c>
    </row>
    <row r="121" spans="1:17" x14ac:dyDescent="0.2">
      <c r="A121" t="s">
        <v>89</v>
      </c>
      <c r="Q121">
        <v>10946</v>
      </c>
    </row>
    <row r="122" spans="1:17" x14ac:dyDescent="0.2">
      <c r="A122" t="s">
        <v>90</v>
      </c>
      <c r="Q122">
        <v>741</v>
      </c>
    </row>
    <row r="123" spans="1:17" x14ac:dyDescent="0.2">
      <c r="A123" t="s">
        <v>47</v>
      </c>
      <c r="Q123">
        <v>1553</v>
      </c>
    </row>
    <row r="124" spans="1:17" x14ac:dyDescent="0.2">
      <c r="A124" t="s">
        <v>99</v>
      </c>
      <c r="Q124">
        <f>Q119+Q120+Q121+Q122+Q123</f>
        <v>17575</v>
      </c>
    </row>
    <row r="126" spans="1:17" x14ac:dyDescent="0.2">
      <c r="A126" t="s">
        <v>91</v>
      </c>
    </row>
    <row r="127" spans="1:17" x14ac:dyDescent="0.2">
      <c r="A127" t="s">
        <v>92</v>
      </c>
      <c r="Q127">
        <v>3</v>
      </c>
    </row>
    <row r="128" spans="1:17" x14ac:dyDescent="0.2">
      <c r="A128" t="s">
        <v>93</v>
      </c>
      <c r="Q128">
        <v>10385</v>
      </c>
    </row>
    <row r="129" spans="1:17" x14ac:dyDescent="0.2">
      <c r="A129" t="s">
        <v>94</v>
      </c>
      <c r="Q129">
        <v>-11</v>
      </c>
    </row>
    <row r="130" spans="1:17" x14ac:dyDescent="0.2">
      <c r="A130" t="s">
        <v>95</v>
      </c>
      <c r="Q130">
        <v>16235</v>
      </c>
    </row>
    <row r="131" spans="1:17" x14ac:dyDescent="0.2">
      <c r="A131" t="s">
        <v>96</v>
      </c>
      <c r="Q131">
        <f>Q130+Q129+Q128+Q127</f>
        <v>26612</v>
      </c>
    </row>
    <row r="133" spans="1:17" x14ac:dyDescent="0.2">
      <c r="A133" t="s">
        <v>97</v>
      </c>
      <c r="Q133">
        <f>Q131+Q124</f>
        <v>44187</v>
      </c>
    </row>
    <row r="134" spans="1:17" x14ac:dyDescent="0.2">
      <c r="A134" t="s">
        <v>100</v>
      </c>
      <c r="Q134">
        <f>Q133-Q115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2023-05-30T16:20:23Z</dcterms:created>
  <dcterms:modified xsi:type="dcterms:W3CDTF">2023-06-03T01:04:57Z</dcterms:modified>
</cp:coreProperties>
</file>