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FD6A3440-0E55-7E48-B87C-A1FE153B9AAC}" xr6:coauthVersionLast="47" xr6:coauthVersionMax="47" xr10:uidLastSave="{00000000-0000-0000-0000-000000000000}"/>
  <bookViews>
    <workbookView xWindow="1100" yWindow="820" windowWidth="28040" windowHeight="17440" activeTab="1" xr2:uid="{704F00E0-DE4F-E045-A0AE-86EE075BA335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1" i="1" l="1"/>
  <c r="AB24" i="1" s="1"/>
  <c r="AC21" i="1"/>
  <c r="AC24" i="1" s="1"/>
  <c r="AD21" i="1"/>
  <c r="AD24" i="1" s="1"/>
  <c r="AA21" i="1"/>
  <c r="AA24" i="1" s="1"/>
  <c r="K21" i="1"/>
  <c r="K24" i="1" s="1"/>
  <c r="L21" i="1"/>
  <c r="L24" i="1" s="1"/>
  <c r="M21" i="1"/>
  <c r="M24" i="1" s="1"/>
  <c r="N21" i="1"/>
  <c r="N24" i="1" s="1"/>
  <c r="O21" i="1"/>
  <c r="O24" i="1" s="1"/>
  <c r="P21" i="1"/>
  <c r="P24" i="1" s="1"/>
  <c r="Q21" i="1"/>
  <c r="Q24" i="1" s="1"/>
  <c r="R21" i="1"/>
  <c r="R24" i="1" s="1"/>
  <c r="S21" i="1"/>
  <c r="S24" i="1" s="1"/>
  <c r="J21" i="1"/>
  <c r="J24" i="1" s="1"/>
  <c r="K48" i="1"/>
  <c r="L48" i="1"/>
  <c r="N48" i="1"/>
  <c r="O48" i="1"/>
  <c r="P48" i="1"/>
  <c r="R48" i="1"/>
  <c r="S48" i="1"/>
  <c r="J48" i="1"/>
  <c r="M58" i="1"/>
  <c r="M54" i="1"/>
  <c r="M47" i="1"/>
  <c r="M45" i="1"/>
  <c r="M34" i="1"/>
  <c r="M35" i="1"/>
  <c r="M36" i="1"/>
  <c r="M37" i="1"/>
  <c r="M38" i="1"/>
  <c r="M39" i="1"/>
  <c r="M27" i="1"/>
  <c r="M28" i="1"/>
  <c r="M29" i="1"/>
  <c r="M30" i="1"/>
  <c r="M31" i="1"/>
  <c r="Q54" i="1"/>
  <c r="Q46" i="1"/>
  <c r="Q47" i="1"/>
  <c r="Q45" i="1"/>
  <c r="Q34" i="1"/>
  <c r="Q35" i="1"/>
  <c r="Q36" i="1"/>
  <c r="Q37" i="1"/>
  <c r="Q38" i="1"/>
  <c r="Q39" i="1"/>
  <c r="Q27" i="1"/>
  <c r="Q28" i="1"/>
  <c r="Q29" i="1"/>
  <c r="Q30" i="1"/>
  <c r="Q31" i="1"/>
  <c r="Q58" i="1"/>
  <c r="J40" i="1"/>
  <c r="J32" i="1"/>
  <c r="K40" i="1"/>
  <c r="K32" i="1"/>
  <c r="L40" i="1"/>
  <c r="L32" i="1"/>
  <c r="N40" i="1"/>
  <c r="N32" i="1"/>
  <c r="P40" i="1"/>
  <c r="R40" i="1"/>
  <c r="O40" i="1"/>
  <c r="S40" i="1"/>
  <c r="P32" i="1"/>
  <c r="R32" i="1"/>
  <c r="S32" i="1"/>
  <c r="O32" i="1"/>
  <c r="AB40" i="1"/>
  <c r="AC40" i="1"/>
  <c r="AD40" i="1"/>
  <c r="AA40" i="1"/>
  <c r="AB32" i="1"/>
  <c r="AC32" i="1"/>
  <c r="AD32" i="1"/>
  <c r="AA32" i="1"/>
  <c r="AB48" i="1"/>
  <c r="AC48" i="1"/>
  <c r="AD48" i="1"/>
  <c r="AA48" i="1"/>
  <c r="L41" i="1" l="1"/>
  <c r="L43" i="1" s="1"/>
  <c r="L50" i="1" s="1"/>
  <c r="L55" i="1" s="1"/>
  <c r="L56" i="1" s="1"/>
  <c r="AA41" i="1"/>
  <c r="AA43" i="1" s="1"/>
  <c r="AA50" i="1" s="1"/>
  <c r="AA55" i="1" s="1"/>
  <c r="AA56" i="1" s="1"/>
  <c r="N41" i="1"/>
  <c r="N43" i="1" s="1"/>
  <c r="N50" i="1" s="1"/>
  <c r="N55" i="1" s="1"/>
  <c r="N56" i="1" s="1"/>
  <c r="O41" i="1"/>
  <c r="O43" i="1" s="1"/>
  <c r="O50" i="1" s="1"/>
  <c r="O55" i="1" s="1"/>
  <c r="O56" i="1" s="1"/>
  <c r="AD41" i="1"/>
  <c r="AD43" i="1" s="1"/>
  <c r="AD50" i="1" s="1"/>
  <c r="AD55" i="1" s="1"/>
  <c r="AD56" i="1" s="1"/>
  <c r="AC41" i="1"/>
  <c r="AC43" i="1" s="1"/>
  <c r="AC50" i="1" s="1"/>
  <c r="AC55" i="1" s="1"/>
  <c r="AC56" i="1" s="1"/>
  <c r="R41" i="1"/>
  <c r="R43" i="1" s="1"/>
  <c r="R50" i="1" s="1"/>
  <c r="R55" i="1" s="1"/>
  <c r="R56" i="1" s="1"/>
  <c r="AB41" i="1"/>
  <c r="AB43" i="1" s="1"/>
  <c r="AB50" i="1" s="1"/>
  <c r="AB55" i="1" s="1"/>
  <c r="AB56" i="1" s="1"/>
  <c r="P41" i="1"/>
  <c r="P43" i="1" s="1"/>
  <c r="P50" i="1" s="1"/>
  <c r="P55" i="1" s="1"/>
  <c r="P56" i="1" s="1"/>
  <c r="S41" i="1"/>
  <c r="S43" i="1" s="1"/>
  <c r="S50" i="1" s="1"/>
  <c r="S55" i="1" s="1"/>
  <c r="S56" i="1" s="1"/>
  <c r="K41" i="1"/>
  <c r="K43" i="1" s="1"/>
  <c r="K50" i="1" s="1"/>
  <c r="K55" i="1" s="1"/>
  <c r="K56" i="1" s="1"/>
  <c r="J41" i="1"/>
  <c r="J43" i="1" s="1"/>
  <c r="J50" i="1" s="1"/>
  <c r="J55" i="1" s="1"/>
  <c r="J56" i="1" s="1"/>
  <c r="M48" i="1"/>
  <c r="Q48" i="1"/>
  <c r="M32" i="1"/>
  <c r="Q32" i="1"/>
  <c r="M40" i="1"/>
  <c r="Q40" i="1"/>
  <c r="Q41" i="1" l="1"/>
  <c r="Q43" i="1" s="1"/>
  <c r="Q50" i="1" s="1"/>
  <c r="Q55" i="1" s="1"/>
  <c r="Q56" i="1" s="1"/>
  <c r="M41" i="1"/>
  <c r="M43" i="1" s="1"/>
  <c r="M50" i="1" s="1"/>
  <c r="M55" i="1" s="1"/>
  <c r="M56" i="1" s="1"/>
</calcChain>
</file>

<file path=xl/sharedStrings.xml><?xml version="1.0" encoding="utf-8"?>
<sst xmlns="http://schemas.openxmlformats.org/spreadsheetml/2006/main" count="87" uniqueCount="84">
  <si>
    <t>Research &amp; Development</t>
  </si>
  <si>
    <t xml:space="preserve">General &amp; Administrative </t>
  </si>
  <si>
    <t>Interest Income, Net</t>
  </si>
  <si>
    <t>Other Income</t>
  </si>
  <si>
    <t xml:space="preserve">Net Other Income </t>
  </si>
  <si>
    <t xml:space="preserve"> </t>
  </si>
  <si>
    <t>Net Income</t>
  </si>
  <si>
    <t>Clinical &amp; Preclinical</t>
  </si>
  <si>
    <t xml:space="preserve">Drug Manufacturing &amp; Formulation </t>
  </si>
  <si>
    <t>Personnel Expenses</t>
  </si>
  <si>
    <t>Stock-based Compensation</t>
  </si>
  <si>
    <t>Regulatory &amp; Other</t>
  </si>
  <si>
    <t>Check</t>
  </si>
  <si>
    <t>Change in fair value of warrant liabilities</t>
  </si>
  <si>
    <t>Weighted-average common stock outstanding</t>
  </si>
  <si>
    <t>Legal &amp; Professional Fees</t>
  </si>
  <si>
    <t>Commercial Expenses</t>
  </si>
  <si>
    <t>Insurance Expenses</t>
  </si>
  <si>
    <t>Other Expenses</t>
  </si>
  <si>
    <t>2Q2019A</t>
  </si>
  <si>
    <t>1Q2019A</t>
  </si>
  <si>
    <t>3Q2019A</t>
  </si>
  <si>
    <t>4Q2019A</t>
  </si>
  <si>
    <t>1Q2020A</t>
  </si>
  <si>
    <t>2Q202A</t>
  </si>
  <si>
    <t>3Q2020A</t>
  </si>
  <si>
    <t>4Q2020A</t>
  </si>
  <si>
    <t>1Q2021A</t>
  </si>
  <si>
    <t>2Q2021A</t>
  </si>
  <si>
    <t>3Q2021A</t>
  </si>
  <si>
    <t>4Q2021A</t>
  </si>
  <si>
    <t>1Q2022A</t>
  </si>
  <si>
    <t>2Q2022A</t>
  </si>
  <si>
    <t>3Q2022A</t>
  </si>
  <si>
    <t>4Q2022A</t>
  </si>
  <si>
    <t>1Q2023A</t>
  </si>
  <si>
    <t>2Q2023A</t>
  </si>
  <si>
    <t>License Revenue</t>
  </si>
  <si>
    <t>Applied Therapeutics</t>
  </si>
  <si>
    <t>APLT</t>
  </si>
  <si>
    <t>HC Net Income</t>
  </si>
  <si>
    <t>EBT</t>
  </si>
  <si>
    <t>Total Operating Expenses</t>
  </si>
  <si>
    <t>Operating Expenses</t>
  </si>
  <si>
    <t>Total Revenues</t>
  </si>
  <si>
    <t>EBIT</t>
  </si>
  <si>
    <t xml:space="preserve">Cost of Revenues </t>
  </si>
  <si>
    <t>Gross Income</t>
  </si>
  <si>
    <t>Provision for income taxes</t>
  </si>
  <si>
    <t>AT-007</t>
  </si>
  <si>
    <t xml:space="preserve">Galactosemia </t>
  </si>
  <si>
    <t xml:space="preserve">Revenue Build </t>
  </si>
  <si>
    <t>SORD</t>
  </si>
  <si>
    <t>PMM2-CDG</t>
  </si>
  <si>
    <t>AT-001</t>
  </si>
  <si>
    <t>Diabetic Cardiomyopathy</t>
  </si>
  <si>
    <t>Diabetic Peripheral Nueropathy</t>
  </si>
  <si>
    <t>AT-003</t>
  </si>
  <si>
    <t>Diabetic Retinopathy</t>
  </si>
  <si>
    <t>Drivers</t>
  </si>
  <si>
    <t xml:space="preserve">Gross Margin (%) </t>
  </si>
  <si>
    <t>3Q2023E</t>
  </si>
  <si>
    <t>4Q2023E</t>
  </si>
  <si>
    <t>FY2023E</t>
  </si>
  <si>
    <t>FY2024E</t>
  </si>
  <si>
    <t>FY2025E</t>
  </si>
  <si>
    <t>FY2026E</t>
  </si>
  <si>
    <t>FY2027E</t>
  </si>
  <si>
    <t>FY2028E</t>
  </si>
  <si>
    <t>FY2019A</t>
  </si>
  <si>
    <t>FY2020A</t>
  </si>
  <si>
    <t>FY2021A</t>
  </si>
  <si>
    <t>FY2022A</t>
  </si>
  <si>
    <t>Assumptions</t>
  </si>
  <si>
    <t xml:space="preserve">Indication </t>
  </si>
  <si>
    <t xml:space="preserve">Success Probability </t>
  </si>
  <si>
    <t xml:space="preserve">Galacctosemia </t>
  </si>
  <si>
    <t>Timeline</t>
  </si>
  <si>
    <t>Stage</t>
  </si>
  <si>
    <t>NDA</t>
  </si>
  <si>
    <t xml:space="preserve">Market Entry </t>
  </si>
  <si>
    <t>1Q2024E</t>
  </si>
  <si>
    <t>Revenue Build</t>
  </si>
  <si>
    <t xml:space="preserve">Annual Patients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</si>
</sst>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58847-F4E3-2A4A-A975-92A199F8925A}">
  <dimension ref="B9:C23"/>
  <sheetViews>
    <sheetView workbookViewId="0">
      <selection activeCell="B24" sqref="B24"/>
    </sheetView>
  </sheetViews>
  <sheetFormatPr baseColWidth="10" defaultRowHeight="16" x14ac:dyDescent="0.2"/>
  <sheetData>
    <row r="9" spans="2:3" x14ac:dyDescent="0.2">
      <c r="B9" s="3" t="s">
        <v>73</v>
      </c>
    </row>
    <row r="11" spans="2:3" x14ac:dyDescent="0.2">
      <c r="B11" t="s">
        <v>49</v>
      </c>
    </row>
    <row r="13" spans="2:3" x14ac:dyDescent="0.2">
      <c r="B13" t="s">
        <v>74</v>
      </c>
      <c r="C13" t="s">
        <v>76</v>
      </c>
    </row>
    <row r="14" spans="2:3" x14ac:dyDescent="0.2">
      <c r="B14" t="s">
        <v>75</v>
      </c>
      <c r="C14" s="4">
        <v>0.9</v>
      </c>
    </row>
    <row r="15" spans="2:3" x14ac:dyDescent="0.2">
      <c r="B15" t="s">
        <v>78</v>
      </c>
      <c r="C15" s="4" t="s">
        <v>79</v>
      </c>
    </row>
    <row r="17" spans="2:3" x14ac:dyDescent="0.2">
      <c r="B17" s="3" t="s">
        <v>77</v>
      </c>
    </row>
    <row r="18" spans="2:3" x14ac:dyDescent="0.2">
      <c r="B18" t="s">
        <v>80</v>
      </c>
      <c r="C18" t="s">
        <v>81</v>
      </c>
    </row>
    <row r="22" spans="2:3" x14ac:dyDescent="0.2">
      <c r="B22" s="3" t="s">
        <v>82</v>
      </c>
    </row>
    <row r="23" spans="2:3" x14ac:dyDescent="0.2">
      <c r="B23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EA5CE-9ADD-764B-99D3-298DB73B0F47}">
  <dimension ref="A1:AJ62"/>
  <sheetViews>
    <sheetView tabSelected="1" zoomScale="189" workbookViewId="0">
      <pane xSplit="9" ySplit="2" topLeftCell="P35" activePane="bottomRight" state="frozen"/>
      <selection pane="topRight" activeCell="J1" sqref="J1"/>
      <selection pane="bottomLeft" activeCell="A3" sqref="A3"/>
      <selection pane="bottomRight" sqref="A1:XFD1048576"/>
    </sheetView>
  </sheetViews>
  <sheetFormatPr baseColWidth="10" defaultRowHeight="16" outlineLevelCol="1" x14ac:dyDescent="0.2"/>
  <cols>
    <col min="1" max="1" width="28.83203125" customWidth="1"/>
    <col min="2" max="9" width="0" hidden="1" customWidth="1" outlineLevel="1"/>
    <col min="10" max="10" width="10.83203125" collapsed="1"/>
  </cols>
  <sheetData>
    <row r="1" spans="1:36" x14ac:dyDescent="0.2">
      <c r="A1" t="s">
        <v>38</v>
      </c>
    </row>
    <row r="2" spans="1:36" x14ac:dyDescent="0.2">
      <c r="A2" t="s">
        <v>39</v>
      </c>
      <c r="B2" t="s">
        <v>20</v>
      </c>
      <c r="C2" t="s">
        <v>19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 t="s">
        <v>61</v>
      </c>
      <c r="U2" t="s">
        <v>62</v>
      </c>
      <c r="AA2" t="s">
        <v>69</v>
      </c>
      <c r="AB2" t="s">
        <v>70</v>
      </c>
      <c r="AC2" t="s">
        <v>71</v>
      </c>
      <c r="AD2" t="s">
        <v>72</v>
      </c>
      <c r="AE2" t="s">
        <v>63</v>
      </c>
      <c r="AF2" t="s">
        <v>64</v>
      </c>
      <c r="AG2" t="s">
        <v>65</v>
      </c>
      <c r="AH2" t="s">
        <v>66</v>
      </c>
      <c r="AI2" t="s">
        <v>67</v>
      </c>
      <c r="AJ2" t="s">
        <v>68</v>
      </c>
    </row>
    <row r="3" spans="1:36" x14ac:dyDescent="0.2">
      <c r="A3" t="s">
        <v>51</v>
      </c>
    </row>
    <row r="5" spans="1:36" x14ac:dyDescent="0.2">
      <c r="A5" s="3" t="s">
        <v>49</v>
      </c>
    </row>
    <row r="6" spans="1:36" x14ac:dyDescent="0.2">
      <c r="A6" t="s">
        <v>50</v>
      </c>
    </row>
    <row r="7" spans="1:36" x14ac:dyDescent="0.2">
      <c r="A7" t="s">
        <v>52</v>
      </c>
    </row>
    <row r="9" spans="1:36" x14ac:dyDescent="0.2">
      <c r="A9" t="s">
        <v>53</v>
      </c>
    </row>
    <row r="12" spans="1:36" x14ac:dyDescent="0.2">
      <c r="A12" s="3" t="s">
        <v>54</v>
      </c>
    </row>
    <row r="13" spans="1:36" x14ac:dyDescent="0.2">
      <c r="A13" t="s">
        <v>55</v>
      </c>
    </row>
    <row r="14" spans="1:36" x14ac:dyDescent="0.2">
      <c r="A14" t="s">
        <v>56</v>
      </c>
    </row>
    <row r="16" spans="1:36" x14ac:dyDescent="0.2">
      <c r="A16" s="3" t="s">
        <v>57</v>
      </c>
    </row>
    <row r="17" spans="1:30" x14ac:dyDescent="0.2">
      <c r="A17" t="s">
        <v>58</v>
      </c>
    </row>
    <row r="20" spans="1:30" x14ac:dyDescent="0.2">
      <c r="A20" t="s">
        <v>37</v>
      </c>
      <c r="R20" s="1">
        <v>10660</v>
      </c>
    </row>
    <row r="21" spans="1:30" x14ac:dyDescent="0.2">
      <c r="A21" s="3" t="s">
        <v>44</v>
      </c>
      <c r="J21">
        <f>J20</f>
        <v>0</v>
      </c>
      <c r="K21">
        <f t="shared" ref="K21:S21" si="0">K20</f>
        <v>0</v>
      </c>
      <c r="L21">
        <f t="shared" si="0"/>
        <v>0</v>
      </c>
      <c r="M21">
        <f t="shared" si="0"/>
        <v>0</v>
      </c>
      <c r="N21">
        <f t="shared" si="0"/>
        <v>0</v>
      </c>
      <c r="O21">
        <f t="shared" si="0"/>
        <v>0</v>
      </c>
      <c r="P21">
        <f t="shared" si="0"/>
        <v>0</v>
      </c>
      <c r="Q21">
        <f t="shared" si="0"/>
        <v>0</v>
      </c>
      <c r="R21">
        <f t="shared" si="0"/>
        <v>10660</v>
      </c>
      <c r="S21">
        <f t="shared" si="0"/>
        <v>0</v>
      </c>
      <c r="AA21">
        <f t="shared" ref="AA21" si="1">AA20</f>
        <v>0</v>
      </c>
      <c r="AB21">
        <f t="shared" ref="AB21" si="2">AB20</f>
        <v>0</v>
      </c>
      <c r="AC21">
        <f t="shared" ref="AC21" si="3">AC20</f>
        <v>0</v>
      </c>
      <c r="AD21">
        <f t="shared" ref="AD21" si="4">AD20</f>
        <v>0</v>
      </c>
    </row>
    <row r="22" spans="1:30" x14ac:dyDescent="0.2">
      <c r="A22" s="2"/>
      <c r="R22" s="1"/>
    </row>
    <row r="23" spans="1:30" x14ac:dyDescent="0.2">
      <c r="A23" s="2" t="s">
        <v>46</v>
      </c>
      <c r="R23" s="1"/>
    </row>
    <row r="24" spans="1:30" x14ac:dyDescent="0.2">
      <c r="A24" s="3" t="s">
        <v>47</v>
      </c>
      <c r="J24">
        <f>J21-J23</f>
        <v>0</v>
      </c>
      <c r="K24">
        <f>K21-K23</f>
        <v>0</v>
      </c>
      <c r="L24">
        <f>L21-L23</f>
        <v>0</v>
      </c>
      <c r="M24">
        <f>M21-M23</f>
        <v>0</v>
      </c>
      <c r="N24">
        <f>N21-N23</f>
        <v>0</v>
      </c>
      <c r="O24">
        <f>O21-O23</f>
        <v>0</v>
      </c>
      <c r="P24">
        <f>P21-P23</f>
        <v>0</v>
      </c>
      <c r="Q24">
        <f>Q21-Q23</f>
        <v>0</v>
      </c>
      <c r="R24">
        <f>R21-R23</f>
        <v>10660</v>
      </c>
      <c r="S24">
        <f>S21-S23</f>
        <v>0</v>
      </c>
      <c r="AA24">
        <f>AA21-AA23</f>
        <v>0</v>
      </c>
      <c r="AB24">
        <f t="shared" ref="AB24:AD24" si="5">AB21-AB23</f>
        <v>0</v>
      </c>
      <c r="AC24">
        <f t="shared" si="5"/>
        <v>0</v>
      </c>
      <c r="AD24">
        <f t="shared" si="5"/>
        <v>0</v>
      </c>
    </row>
    <row r="25" spans="1:30" x14ac:dyDescent="0.2">
      <c r="R25" s="1"/>
    </row>
    <row r="26" spans="1:30" x14ac:dyDescent="0.2">
      <c r="A26" s="3" t="s">
        <v>43</v>
      </c>
    </row>
    <row r="27" spans="1:30" x14ac:dyDescent="0.2">
      <c r="A27" t="s">
        <v>7</v>
      </c>
      <c r="J27" s="1">
        <v>6454</v>
      </c>
      <c r="K27" s="1">
        <v>10172</v>
      </c>
      <c r="L27" s="1">
        <v>11778</v>
      </c>
      <c r="M27">
        <f t="shared" ref="M27:M31" si="6">AC27-L27-K27-J27</f>
        <v>11919</v>
      </c>
      <c r="N27" s="1">
        <v>11528</v>
      </c>
      <c r="O27" s="1">
        <v>12402</v>
      </c>
      <c r="P27" s="1">
        <v>10035</v>
      </c>
      <c r="Q27">
        <f t="shared" ref="Q27:Q31" si="7">AD27-P27-O27-N27</f>
        <v>8963</v>
      </c>
      <c r="R27" s="1">
        <v>11816</v>
      </c>
      <c r="S27" s="1">
        <v>8744</v>
      </c>
      <c r="U27" s="1"/>
      <c r="V27" s="1"/>
      <c r="W27" s="1"/>
      <c r="X27" s="1"/>
      <c r="AA27" s="1">
        <v>17436</v>
      </c>
      <c r="AB27" s="1">
        <v>28736</v>
      </c>
      <c r="AC27" s="1">
        <v>40323</v>
      </c>
      <c r="AD27" s="1">
        <v>42928</v>
      </c>
    </row>
    <row r="28" spans="1:30" x14ac:dyDescent="0.2">
      <c r="A28" t="s">
        <v>8</v>
      </c>
      <c r="J28" s="1">
        <v>5820</v>
      </c>
      <c r="K28" s="1">
        <v>2316</v>
      </c>
      <c r="L28" s="1">
        <v>3172</v>
      </c>
      <c r="M28">
        <f t="shared" si="6"/>
        <v>602</v>
      </c>
      <c r="N28" s="1">
        <v>231</v>
      </c>
      <c r="O28" s="1">
        <v>136</v>
      </c>
      <c r="P28" s="1">
        <v>236</v>
      </c>
      <c r="Q28">
        <f t="shared" si="7"/>
        <v>354</v>
      </c>
      <c r="R28" s="1">
        <v>1271</v>
      </c>
      <c r="S28" s="1">
        <v>540</v>
      </c>
      <c r="U28" s="1"/>
      <c r="V28" s="1"/>
      <c r="W28" s="1"/>
      <c r="X28" s="1"/>
      <c r="AA28" s="1">
        <v>9069</v>
      </c>
      <c r="AB28" s="1">
        <v>24424</v>
      </c>
      <c r="AC28" s="1">
        <v>11910</v>
      </c>
      <c r="AD28" s="1">
        <v>957</v>
      </c>
    </row>
    <row r="29" spans="1:30" x14ac:dyDescent="0.2">
      <c r="A29" t="s">
        <v>9</v>
      </c>
      <c r="J29" s="1">
        <v>1092</v>
      </c>
      <c r="K29" s="1">
        <v>1270</v>
      </c>
      <c r="L29" s="1">
        <v>1368</v>
      </c>
      <c r="M29">
        <f t="shared" si="6"/>
        <v>1799</v>
      </c>
      <c r="N29" s="1">
        <v>1937</v>
      </c>
      <c r="O29" s="1">
        <v>1578</v>
      </c>
      <c r="P29" s="1">
        <v>1416</v>
      </c>
      <c r="Q29">
        <f t="shared" si="7"/>
        <v>1717</v>
      </c>
      <c r="R29" s="1">
        <v>1700</v>
      </c>
      <c r="S29" s="1">
        <v>1408</v>
      </c>
      <c r="U29" s="1"/>
      <c r="V29" s="1"/>
      <c r="W29" s="1"/>
      <c r="X29" s="1"/>
      <c r="AA29" s="1">
        <v>2728</v>
      </c>
      <c r="AB29" s="1">
        <v>3351</v>
      </c>
      <c r="AC29" s="1">
        <v>5529</v>
      </c>
      <c r="AD29" s="1">
        <v>6648</v>
      </c>
    </row>
    <row r="30" spans="1:30" x14ac:dyDescent="0.2">
      <c r="A30" t="s">
        <v>10</v>
      </c>
      <c r="J30" s="1">
        <v>799</v>
      </c>
      <c r="K30" s="1">
        <v>533</v>
      </c>
      <c r="L30" s="1">
        <v>642</v>
      </c>
      <c r="M30">
        <f t="shared" si="6"/>
        <v>785</v>
      </c>
      <c r="N30" s="1">
        <v>856</v>
      </c>
      <c r="O30" s="1">
        <v>788</v>
      </c>
      <c r="P30" s="1">
        <v>1178</v>
      </c>
      <c r="Q30">
        <f t="shared" si="7"/>
        <v>797</v>
      </c>
      <c r="R30" s="1">
        <v>862</v>
      </c>
      <c r="S30" s="1">
        <v>752</v>
      </c>
      <c r="U30" s="1"/>
      <c r="V30" s="1"/>
      <c r="W30" s="1"/>
      <c r="X30" s="1"/>
      <c r="AA30" s="1">
        <v>2762</v>
      </c>
      <c r="AB30" s="1">
        <v>2580</v>
      </c>
      <c r="AC30" s="1">
        <v>2759</v>
      </c>
      <c r="AD30" s="1">
        <v>3619</v>
      </c>
    </row>
    <row r="31" spans="1:30" x14ac:dyDescent="0.2">
      <c r="A31" t="s">
        <v>11</v>
      </c>
      <c r="J31" s="1">
        <v>283</v>
      </c>
      <c r="K31" s="1">
        <v>511</v>
      </c>
      <c r="L31" s="1">
        <v>637</v>
      </c>
      <c r="M31">
        <f t="shared" si="6"/>
        <v>618</v>
      </c>
      <c r="N31" s="1">
        <v>478</v>
      </c>
      <c r="O31" s="1">
        <v>492</v>
      </c>
      <c r="P31" s="1">
        <v>251</v>
      </c>
      <c r="Q31">
        <f t="shared" si="7"/>
        <v>261</v>
      </c>
      <c r="R31" s="1">
        <v>286</v>
      </c>
      <c r="S31" s="1">
        <v>439</v>
      </c>
      <c r="U31" s="1"/>
      <c r="V31" s="1"/>
      <c r="W31" s="1"/>
      <c r="X31" s="1"/>
      <c r="AA31" s="1">
        <v>355</v>
      </c>
      <c r="AB31" s="1">
        <v>2697</v>
      </c>
      <c r="AC31" s="1">
        <v>2049</v>
      </c>
      <c r="AD31" s="1">
        <v>1482</v>
      </c>
    </row>
    <row r="32" spans="1:30" x14ac:dyDescent="0.2">
      <c r="A32" t="s">
        <v>0</v>
      </c>
      <c r="J32">
        <f>J31+J30+J29+J28+J27</f>
        <v>14448</v>
      </c>
      <c r="K32">
        <f>K31+K30+K29+K28+K27</f>
        <v>14802</v>
      </c>
      <c r="L32">
        <f>L31+L30+L29+L28+L27</f>
        <v>17597</v>
      </c>
      <c r="M32">
        <f>M31+M30+M29+M28+M27</f>
        <v>15723</v>
      </c>
      <c r="N32">
        <f>N31+N30+N29+N28+N27</f>
        <v>15030</v>
      </c>
      <c r="O32">
        <f>O31+O30+O29+O28+O27</f>
        <v>15396</v>
      </c>
      <c r="P32">
        <f t="shared" ref="P32:S32" si="8">P31+P30+P29+P28+P27</f>
        <v>13116</v>
      </c>
      <c r="Q32">
        <f t="shared" si="8"/>
        <v>12092</v>
      </c>
      <c r="R32">
        <f t="shared" si="8"/>
        <v>15935</v>
      </c>
      <c r="S32">
        <f t="shared" si="8"/>
        <v>11883</v>
      </c>
      <c r="AA32">
        <f>AA31+AA30+AA29+AA28+AA27</f>
        <v>32350</v>
      </c>
      <c r="AB32">
        <f t="shared" ref="AB32:AD32" si="9">AB31+AB30+AB29+AB28+AB27</f>
        <v>61788</v>
      </c>
      <c r="AC32">
        <f t="shared" si="9"/>
        <v>62570</v>
      </c>
      <c r="AD32">
        <f t="shared" si="9"/>
        <v>55634</v>
      </c>
    </row>
    <row r="34" spans="1:30" x14ac:dyDescent="0.2">
      <c r="A34" t="s">
        <v>15</v>
      </c>
      <c r="J34" s="1">
        <v>1771</v>
      </c>
      <c r="K34" s="1">
        <v>1826</v>
      </c>
      <c r="L34" s="1">
        <v>1511</v>
      </c>
      <c r="M34">
        <f>AC34-L34-K34-J34</f>
        <v>1232</v>
      </c>
      <c r="N34" s="1">
        <v>1619</v>
      </c>
      <c r="O34" s="1">
        <v>1359</v>
      </c>
      <c r="P34" s="1">
        <v>1341</v>
      </c>
      <c r="Q34">
        <f>AD34-P34-O34-N34</f>
        <v>2535</v>
      </c>
      <c r="R34" s="1">
        <v>1487</v>
      </c>
      <c r="S34" s="1">
        <v>1605</v>
      </c>
      <c r="U34" s="1"/>
      <c r="V34" s="1"/>
      <c r="W34" s="1"/>
      <c r="X34" s="1"/>
      <c r="AA34" s="1">
        <v>4397</v>
      </c>
      <c r="AB34" s="1">
        <v>8451</v>
      </c>
      <c r="AC34" s="1">
        <v>6340</v>
      </c>
      <c r="AD34" s="1">
        <v>6854</v>
      </c>
    </row>
    <row r="35" spans="1:30" x14ac:dyDescent="0.2">
      <c r="A35" t="s">
        <v>16</v>
      </c>
      <c r="J35" s="1">
        <v>1932</v>
      </c>
      <c r="K35" s="1">
        <v>2695</v>
      </c>
      <c r="L35" s="1">
        <v>3111</v>
      </c>
      <c r="M35">
        <f>AC35-L35-K35-J35</f>
        <v>3603</v>
      </c>
      <c r="N35" s="1">
        <v>1288</v>
      </c>
      <c r="O35" s="1">
        <v>241</v>
      </c>
      <c r="P35" s="1">
        <v>315</v>
      </c>
      <c r="Q35">
        <f>AD35-P35-O35-N35</f>
        <v>349</v>
      </c>
      <c r="R35" s="1">
        <v>143</v>
      </c>
      <c r="S35" s="1">
        <v>228</v>
      </c>
      <c r="U35" s="1"/>
      <c r="V35" s="1"/>
      <c r="W35" s="1"/>
      <c r="X35" s="1"/>
      <c r="AA35" s="1"/>
      <c r="AB35" s="1">
        <v>5746</v>
      </c>
      <c r="AC35" s="1">
        <v>11341</v>
      </c>
      <c r="AD35" s="1">
        <v>2193</v>
      </c>
    </row>
    <row r="36" spans="1:30" x14ac:dyDescent="0.2">
      <c r="A36" t="s">
        <v>9</v>
      </c>
      <c r="J36" s="1">
        <v>1544</v>
      </c>
      <c r="K36" s="1">
        <v>1725</v>
      </c>
      <c r="L36" s="1">
        <v>1653</v>
      </c>
      <c r="M36">
        <f>AC36-L36-K36-J36</f>
        <v>1695</v>
      </c>
      <c r="N36" s="1">
        <v>1768</v>
      </c>
      <c r="O36" s="1">
        <v>1294</v>
      </c>
      <c r="P36" s="1">
        <v>1157</v>
      </c>
      <c r="Q36">
        <f>AD36-P36-O36-N36</f>
        <v>1318</v>
      </c>
      <c r="R36" s="1">
        <v>1227</v>
      </c>
      <c r="S36" s="1">
        <v>889</v>
      </c>
      <c r="U36" s="1"/>
      <c r="V36" s="1"/>
      <c r="W36" s="1"/>
      <c r="X36" s="1"/>
      <c r="AA36" s="1">
        <v>1462</v>
      </c>
      <c r="AB36" s="1">
        <v>5651</v>
      </c>
      <c r="AC36" s="1">
        <v>6617</v>
      </c>
      <c r="AD36" s="1">
        <v>5537</v>
      </c>
    </row>
    <row r="37" spans="1:30" x14ac:dyDescent="0.2">
      <c r="A37" t="s">
        <v>10</v>
      </c>
      <c r="J37" s="1">
        <v>2182</v>
      </c>
      <c r="K37" s="1">
        <v>2169</v>
      </c>
      <c r="L37" s="1">
        <v>2003</v>
      </c>
      <c r="M37">
        <f>AC37-L37-K37-J37</f>
        <v>2064</v>
      </c>
      <c r="N37" s="1">
        <v>1221</v>
      </c>
      <c r="O37" s="1">
        <v>1443</v>
      </c>
      <c r="P37" s="1">
        <v>1678</v>
      </c>
      <c r="Q37">
        <f>AD37-P37-O37-N37</f>
        <v>1201</v>
      </c>
      <c r="R37" s="1">
        <v>1192</v>
      </c>
      <c r="S37" s="1">
        <v>1091</v>
      </c>
      <c r="U37" s="1"/>
      <c r="V37" s="1"/>
      <c r="W37" s="1"/>
      <c r="X37" s="1"/>
      <c r="AA37" s="1">
        <v>3409</v>
      </c>
      <c r="AB37" s="1">
        <v>5446</v>
      </c>
      <c r="AC37" s="1">
        <v>8418</v>
      </c>
      <c r="AD37" s="1">
        <v>5543</v>
      </c>
    </row>
    <row r="38" spans="1:30" x14ac:dyDescent="0.2">
      <c r="A38" t="s">
        <v>17</v>
      </c>
      <c r="J38" s="1">
        <v>1010</v>
      </c>
      <c r="K38" s="1">
        <v>1084</v>
      </c>
      <c r="L38" s="1">
        <v>1152</v>
      </c>
      <c r="M38">
        <f>AC38-L38-K38-J38</f>
        <v>1153</v>
      </c>
      <c r="N38" s="1">
        <v>1125</v>
      </c>
      <c r="O38" s="1">
        <v>945</v>
      </c>
      <c r="P38" s="1">
        <v>810</v>
      </c>
      <c r="Q38">
        <f>AD38-P38-O38-N38</f>
        <v>802</v>
      </c>
      <c r="R38" s="1">
        <v>798</v>
      </c>
      <c r="S38" s="1">
        <v>607</v>
      </c>
      <c r="U38" s="1"/>
      <c r="V38" s="1"/>
      <c r="W38" s="1"/>
      <c r="X38" s="1"/>
      <c r="AA38" s="1">
        <v>1993</v>
      </c>
      <c r="AB38" s="1">
        <v>3764</v>
      </c>
      <c r="AC38" s="1">
        <v>4399</v>
      </c>
      <c r="AD38" s="1">
        <v>3682</v>
      </c>
    </row>
    <row r="39" spans="1:30" x14ac:dyDescent="0.2">
      <c r="A39" t="s">
        <v>18</v>
      </c>
      <c r="J39" s="1">
        <v>1312</v>
      </c>
      <c r="K39" s="1">
        <v>1574</v>
      </c>
      <c r="L39" s="1">
        <v>1403</v>
      </c>
      <c r="M39">
        <f>AC39-L39-K39-J39</f>
        <v>1644</v>
      </c>
      <c r="N39" s="1">
        <v>1050</v>
      </c>
      <c r="O39" s="1">
        <v>843</v>
      </c>
      <c r="P39" s="1">
        <v>939</v>
      </c>
      <c r="Q39">
        <f>AD39-P39-O39-N39</f>
        <v>675</v>
      </c>
      <c r="R39" s="1">
        <v>736</v>
      </c>
      <c r="S39" s="1">
        <v>873</v>
      </c>
      <c r="U39" s="1"/>
      <c r="V39" s="1"/>
      <c r="W39" s="1"/>
      <c r="X39" s="1"/>
      <c r="AA39" s="1">
        <v>1971</v>
      </c>
      <c r="AB39" s="1">
        <v>3620</v>
      </c>
      <c r="AC39" s="1">
        <v>5933</v>
      </c>
      <c r="AD39" s="1">
        <v>3507</v>
      </c>
    </row>
    <row r="40" spans="1:30" x14ac:dyDescent="0.2">
      <c r="A40" t="s">
        <v>1</v>
      </c>
      <c r="J40">
        <f>J39+J38+J37+J36+J35+J34</f>
        <v>9751</v>
      </c>
      <c r="K40">
        <f>K39+K38+K37+K36+K35+K34</f>
        <v>11073</v>
      </c>
      <c r="L40">
        <f>L39+L38+L37+L36+L35+L34</f>
        <v>10833</v>
      </c>
      <c r="M40">
        <f>M39+M38+M37+M36+M35+M34</f>
        <v>11391</v>
      </c>
      <c r="N40">
        <f>N39+N38+N37+N36+N35+N34</f>
        <v>8071</v>
      </c>
      <c r="O40">
        <f>O39+O38+O37+O36+O35+O34</f>
        <v>6125</v>
      </c>
      <c r="P40">
        <f t="shared" ref="P40:R40" si="10">P39+P38+P37+P36+P35+P34</f>
        <v>6240</v>
      </c>
      <c r="Q40">
        <f t="shared" si="10"/>
        <v>6880</v>
      </c>
      <c r="R40">
        <f t="shared" si="10"/>
        <v>5583</v>
      </c>
      <c r="S40">
        <f>S39+S38+S37+S36+S35+S34</f>
        <v>5293</v>
      </c>
      <c r="AA40">
        <f>AA39+AA38+AA37+AA36+AA35+AA34</f>
        <v>13232</v>
      </c>
      <c r="AB40">
        <f t="shared" ref="AB40:AD40" si="11">AB39+AB38+AB37+AB36+AB35+AB34</f>
        <v>32678</v>
      </c>
      <c r="AC40">
        <f t="shared" si="11"/>
        <v>43048</v>
      </c>
      <c r="AD40">
        <f t="shared" si="11"/>
        <v>27316</v>
      </c>
    </row>
    <row r="41" spans="1:30" s="3" customFormat="1" x14ac:dyDescent="0.2">
      <c r="A41" s="3" t="s">
        <v>42</v>
      </c>
      <c r="J41" s="3">
        <f>J32+J40</f>
        <v>24199</v>
      </c>
      <c r="K41" s="3">
        <f t="shared" ref="K41:S41" si="12">K32+K40</f>
        <v>25875</v>
      </c>
      <c r="L41" s="3">
        <f t="shared" si="12"/>
        <v>28430</v>
      </c>
      <c r="M41" s="3">
        <f t="shared" si="12"/>
        <v>27114</v>
      </c>
      <c r="N41" s="3">
        <f t="shared" si="12"/>
        <v>23101</v>
      </c>
      <c r="O41" s="3">
        <f t="shared" si="12"/>
        <v>21521</v>
      </c>
      <c r="P41" s="3">
        <f t="shared" si="12"/>
        <v>19356</v>
      </c>
      <c r="Q41" s="3">
        <f t="shared" si="12"/>
        <v>18972</v>
      </c>
      <c r="R41" s="3">
        <f t="shared" si="12"/>
        <v>21518</v>
      </c>
      <c r="S41" s="3">
        <f t="shared" si="12"/>
        <v>17176</v>
      </c>
      <c r="AA41" s="3">
        <f t="shared" ref="AA41" si="13">AA32+AA40</f>
        <v>45582</v>
      </c>
      <c r="AB41" s="3">
        <f t="shared" ref="AB41" si="14">AB32+AB40</f>
        <v>94466</v>
      </c>
      <c r="AC41" s="3">
        <f t="shared" ref="AC41" si="15">AC32+AC40</f>
        <v>105618</v>
      </c>
      <c r="AD41" s="3">
        <f t="shared" ref="AD41" si="16">AD32+AD40</f>
        <v>82950</v>
      </c>
    </row>
    <row r="42" spans="1:30" s="3" customFormat="1" x14ac:dyDescent="0.2"/>
    <row r="43" spans="1:30" x14ac:dyDescent="0.2">
      <c r="A43" s="3" t="s">
        <v>45</v>
      </c>
      <c r="J43">
        <f>J24-J41</f>
        <v>-24199</v>
      </c>
      <c r="K43">
        <f>K24-K41</f>
        <v>-25875</v>
      </c>
      <c r="L43">
        <f>L24-L41</f>
        <v>-28430</v>
      </c>
      <c r="M43">
        <f>M24-M41</f>
        <v>-27114</v>
      </c>
      <c r="N43">
        <f>N24-N41</f>
        <v>-23101</v>
      </c>
      <c r="O43">
        <f>O24-O41</f>
        <v>-21521</v>
      </c>
      <c r="P43">
        <f>P24-P41</f>
        <v>-19356</v>
      </c>
      <c r="Q43">
        <f>Q24-Q41</f>
        <v>-18972</v>
      </c>
      <c r="R43">
        <f>R24-R41</f>
        <v>-10858</v>
      </c>
      <c r="S43">
        <f>S24-S41</f>
        <v>-17176</v>
      </c>
      <c r="AA43">
        <f t="shared" ref="AA43:AD43" si="17">AA24-AA41</f>
        <v>-45582</v>
      </c>
      <c r="AB43">
        <f t="shared" si="17"/>
        <v>-94466</v>
      </c>
      <c r="AC43">
        <f t="shared" si="17"/>
        <v>-105618</v>
      </c>
      <c r="AD43">
        <f t="shared" si="17"/>
        <v>-82950</v>
      </c>
    </row>
    <row r="45" spans="1:30" x14ac:dyDescent="0.2">
      <c r="A45" t="s">
        <v>2</v>
      </c>
      <c r="J45" s="1">
        <v>76</v>
      </c>
      <c r="K45" s="1">
        <v>169</v>
      </c>
      <c r="L45" s="1">
        <v>76</v>
      </c>
      <c r="M45">
        <f t="shared" ref="M45:M47" si="18">AC45-L45-K45-J45</f>
        <v>234</v>
      </c>
      <c r="N45" s="1">
        <v>76</v>
      </c>
      <c r="O45" s="1">
        <v>111</v>
      </c>
      <c r="P45" s="1">
        <v>227</v>
      </c>
      <c r="Q45">
        <f t="shared" ref="Q45:Q47" si="19">AD45-P45-O45-N45</f>
        <v>271</v>
      </c>
      <c r="R45" s="1">
        <v>221</v>
      </c>
      <c r="S45" s="1">
        <v>408</v>
      </c>
      <c r="U45" s="1"/>
      <c r="V45" s="1"/>
      <c r="W45" s="1"/>
      <c r="X45" s="1"/>
      <c r="AA45" s="1">
        <v>93</v>
      </c>
      <c r="AB45" s="1">
        <v>559</v>
      </c>
      <c r="AC45" s="1">
        <v>555</v>
      </c>
      <c r="AD45" s="1">
        <v>685</v>
      </c>
    </row>
    <row r="46" spans="1:30" x14ac:dyDescent="0.2">
      <c r="A46" t="s">
        <v>13</v>
      </c>
      <c r="O46" s="1">
        <v>-4357</v>
      </c>
      <c r="P46" s="1">
        <v>36</v>
      </c>
      <c r="Q46">
        <f t="shared" si="19"/>
        <v>4255</v>
      </c>
      <c r="R46" s="1">
        <v>469</v>
      </c>
      <c r="S46" s="1">
        <v>-12804</v>
      </c>
      <c r="U46" s="1"/>
      <c r="V46" s="1"/>
      <c r="W46" s="1"/>
      <c r="X46" s="1"/>
      <c r="AD46" s="1">
        <v>-66</v>
      </c>
    </row>
    <row r="47" spans="1:30" x14ac:dyDescent="0.2">
      <c r="A47" t="s">
        <v>3</v>
      </c>
      <c r="J47" s="1">
        <v>-56</v>
      </c>
      <c r="K47" s="1">
        <v>-122</v>
      </c>
      <c r="L47" s="1">
        <v>-64</v>
      </c>
      <c r="M47">
        <f t="shared" si="18"/>
        <v>-279</v>
      </c>
      <c r="N47" s="1">
        <v>-96</v>
      </c>
      <c r="O47" s="1">
        <v>-90</v>
      </c>
      <c r="P47" s="1">
        <v>-8</v>
      </c>
      <c r="Q47">
        <f t="shared" si="19"/>
        <v>17</v>
      </c>
      <c r="R47" s="1">
        <v>31</v>
      </c>
      <c r="S47" s="1">
        <v>-5</v>
      </c>
      <c r="U47" s="1"/>
      <c r="V47" s="1"/>
      <c r="W47" s="1"/>
      <c r="X47" s="1"/>
      <c r="AA47" s="1">
        <v>-24</v>
      </c>
      <c r="AB47" s="1">
        <v>-54</v>
      </c>
      <c r="AC47" s="1">
        <v>-521</v>
      </c>
      <c r="AD47" s="1">
        <v>-177</v>
      </c>
    </row>
    <row r="48" spans="1:30" x14ac:dyDescent="0.2">
      <c r="A48" t="s">
        <v>4</v>
      </c>
      <c r="J48">
        <f>J45+J46+J47</f>
        <v>20</v>
      </c>
      <c r="K48">
        <f t="shared" ref="K48:S48" si="20">K45+K46+K47</f>
        <v>47</v>
      </c>
      <c r="L48">
        <f t="shared" si="20"/>
        <v>12</v>
      </c>
      <c r="M48">
        <f t="shared" si="20"/>
        <v>-45</v>
      </c>
      <c r="N48">
        <f t="shared" si="20"/>
        <v>-20</v>
      </c>
      <c r="O48">
        <f t="shared" si="20"/>
        <v>-4336</v>
      </c>
      <c r="P48">
        <f t="shared" si="20"/>
        <v>255</v>
      </c>
      <c r="Q48">
        <f t="shared" si="20"/>
        <v>4543</v>
      </c>
      <c r="R48">
        <f t="shared" si="20"/>
        <v>721</v>
      </c>
      <c r="S48">
        <f t="shared" si="20"/>
        <v>-12401</v>
      </c>
      <c r="AA48" s="2">
        <f>AA47+AA46+AA45</f>
        <v>69</v>
      </c>
      <c r="AB48" s="2">
        <f t="shared" ref="AB48:AD48" si="21">AB47+AB46+AB45</f>
        <v>505</v>
      </c>
      <c r="AC48" s="2">
        <f t="shared" si="21"/>
        <v>34</v>
      </c>
      <c r="AD48" s="2">
        <f t="shared" si="21"/>
        <v>442</v>
      </c>
    </row>
    <row r="49" spans="1:30" x14ac:dyDescent="0.2">
      <c r="AA49" s="2"/>
      <c r="AB49" s="2"/>
      <c r="AC49" s="2"/>
      <c r="AD49" s="2"/>
    </row>
    <row r="50" spans="1:30" x14ac:dyDescent="0.2">
      <c r="A50" s="3" t="s">
        <v>41</v>
      </c>
      <c r="J50">
        <f>J43+J48</f>
        <v>-24179</v>
      </c>
      <c r="K50">
        <f t="shared" ref="K50:S50" si="22">K43+K48</f>
        <v>-25828</v>
      </c>
      <c r="L50">
        <f t="shared" si="22"/>
        <v>-28418</v>
      </c>
      <c r="M50">
        <f t="shared" si="22"/>
        <v>-27159</v>
      </c>
      <c r="N50">
        <f t="shared" si="22"/>
        <v>-23121</v>
      </c>
      <c r="O50">
        <f t="shared" si="22"/>
        <v>-25857</v>
      </c>
      <c r="P50">
        <f t="shared" si="22"/>
        <v>-19101</v>
      </c>
      <c r="Q50">
        <f t="shared" si="22"/>
        <v>-14429</v>
      </c>
      <c r="R50">
        <f t="shared" si="22"/>
        <v>-10137</v>
      </c>
      <c r="S50">
        <f t="shared" si="22"/>
        <v>-29577</v>
      </c>
      <c r="AA50">
        <f t="shared" ref="AA50:AD50" si="23">AA43+AA48</f>
        <v>-45513</v>
      </c>
      <c r="AB50">
        <f t="shared" si="23"/>
        <v>-93961</v>
      </c>
      <c r="AC50">
        <f t="shared" si="23"/>
        <v>-105584</v>
      </c>
      <c r="AD50">
        <f t="shared" si="23"/>
        <v>-82508</v>
      </c>
    </row>
    <row r="51" spans="1:30" x14ac:dyDescent="0.2">
      <c r="A51" s="3"/>
    </row>
    <row r="52" spans="1:30" x14ac:dyDescent="0.2">
      <c r="A52" s="3" t="s">
        <v>48</v>
      </c>
    </row>
    <row r="53" spans="1:30" x14ac:dyDescent="0.2">
      <c r="A53" t="s">
        <v>5</v>
      </c>
    </row>
    <row r="54" spans="1:30" x14ac:dyDescent="0.2">
      <c r="A54" t="s">
        <v>40</v>
      </c>
      <c r="J54" s="1">
        <v>-24179</v>
      </c>
      <c r="K54" s="1">
        <v>-25828</v>
      </c>
      <c r="L54" s="1">
        <v>-28418</v>
      </c>
      <c r="M54">
        <f t="shared" ref="M54" si="24">AC54-L54-K54-J54</f>
        <v>-27159</v>
      </c>
      <c r="N54" s="1">
        <v>-23121</v>
      </c>
      <c r="O54" s="1">
        <v>-25857</v>
      </c>
      <c r="P54" s="1">
        <v>-19101</v>
      </c>
      <c r="Q54">
        <f t="shared" ref="Q54" si="25">AD54-P54-O54-N54</f>
        <v>-14429</v>
      </c>
      <c r="R54" s="1">
        <v>-10137</v>
      </c>
      <c r="S54" s="1">
        <v>-29577</v>
      </c>
      <c r="U54" s="1"/>
      <c r="V54" s="1"/>
      <c r="W54" s="1"/>
      <c r="X54" s="1"/>
      <c r="AA54">
        <v>-45513</v>
      </c>
      <c r="AB54">
        <v>-93961</v>
      </c>
      <c r="AC54">
        <v>-105584</v>
      </c>
      <c r="AD54">
        <v>-82508</v>
      </c>
    </row>
    <row r="55" spans="1:30" x14ac:dyDescent="0.2">
      <c r="A55" t="s">
        <v>6</v>
      </c>
      <c r="J55" s="1">
        <f>J50-J52</f>
        <v>-24179</v>
      </c>
      <c r="K55" s="1">
        <f t="shared" ref="K55:S55" si="26">K50-K52</f>
        <v>-25828</v>
      </c>
      <c r="L55" s="1">
        <f t="shared" si="26"/>
        <v>-28418</v>
      </c>
      <c r="M55" s="1">
        <f t="shared" si="26"/>
        <v>-27159</v>
      </c>
      <c r="N55" s="1">
        <f t="shared" si="26"/>
        <v>-23121</v>
      </c>
      <c r="O55" s="1">
        <f t="shared" si="26"/>
        <v>-25857</v>
      </c>
      <c r="P55" s="1">
        <f t="shared" si="26"/>
        <v>-19101</v>
      </c>
      <c r="Q55" s="1">
        <f t="shared" si="26"/>
        <v>-14429</v>
      </c>
      <c r="R55" s="1">
        <f t="shared" si="26"/>
        <v>-10137</v>
      </c>
      <c r="S55" s="1">
        <f t="shared" si="26"/>
        <v>-29577</v>
      </c>
      <c r="U55" s="1"/>
      <c r="V55" s="1"/>
      <c r="W55" s="1"/>
      <c r="X55" s="1"/>
      <c r="AA55" s="1">
        <f t="shared" ref="AA55:AD55" si="27">AA50-AA52</f>
        <v>-45513</v>
      </c>
      <c r="AB55" s="1">
        <f t="shared" si="27"/>
        <v>-93961</v>
      </c>
      <c r="AC55" s="1">
        <f t="shared" si="27"/>
        <v>-105584</v>
      </c>
      <c r="AD55" s="1">
        <f t="shared" si="27"/>
        <v>-82508</v>
      </c>
    </row>
    <row r="56" spans="1:30" x14ac:dyDescent="0.2">
      <c r="A56" t="s">
        <v>12</v>
      </c>
      <c r="J56" s="1">
        <f>J55-J54</f>
        <v>0</v>
      </c>
      <c r="K56" s="1">
        <f t="shared" ref="K56:S56" si="28">K55-K54</f>
        <v>0</v>
      </c>
      <c r="L56" s="1">
        <f t="shared" si="28"/>
        <v>0</v>
      </c>
      <c r="M56" s="1">
        <f t="shared" si="28"/>
        <v>0</v>
      </c>
      <c r="N56" s="1">
        <f t="shared" si="28"/>
        <v>0</v>
      </c>
      <c r="O56" s="1">
        <f t="shared" si="28"/>
        <v>0</v>
      </c>
      <c r="P56" s="1">
        <f t="shared" si="28"/>
        <v>0</v>
      </c>
      <c r="Q56" s="1">
        <f t="shared" si="28"/>
        <v>0</v>
      </c>
      <c r="R56" s="1">
        <f t="shared" si="28"/>
        <v>0</v>
      </c>
      <c r="S56" s="1">
        <f t="shared" si="28"/>
        <v>0</v>
      </c>
      <c r="U56" s="1"/>
      <c r="V56" s="1"/>
      <c r="W56" s="1"/>
      <c r="X56" s="1"/>
      <c r="AA56" s="1">
        <f t="shared" ref="AA56" si="29">AA55-AA54</f>
        <v>0</v>
      </c>
      <c r="AB56" s="1">
        <f t="shared" ref="AB56" si="30">AB55-AB54</f>
        <v>0</v>
      </c>
      <c r="AC56" s="1">
        <f t="shared" ref="AC56" si="31">AC55-AC54</f>
        <v>0</v>
      </c>
      <c r="AD56" s="1">
        <f t="shared" ref="AD56" si="32">AD55-AD54</f>
        <v>0</v>
      </c>
    </row>
    <row r="57" spans="1:30" x14ac:dyDescent="0.2">
      <c r="J57" s="1"/>
      <c r="K57" s="1"/>
      <c r="L57" s="1"/>
      <c r="M57" s="1"/>
      <c r="N57" s="1"/>
      <c r="O57" s="1"/>
      <c r="P57" s="1"/>
      <c r="Q57" s="1"/>
      <c r="R57" s="1"/>
      <c r="S57" s="1"/>
      <c r="U57" s="1"/>
      <c r="V57" s="1"/>
      <c r="W57" s="1"/>
      <c r="X57" s="1"/>
      <c r="AA57" s="1"/>
      <c r="AB57" s="1"/>
      <c r="AC57" s="1"/>
      <c r="AD57" s="1"/>
    </row>
    <row r="58" spans="1:30" x14ac:dyDescent="0.2">
      <c r="A58" t="s">
        <v>14</v>
      </c>
      <c r="J58" s="1">
        <v>24135735</v>
      </c>
      <c r="K58" s="1">
        <v>26082525</v>
      </c>
      <c r="L58" s="1">
        <v>26177079</v>
      </c>
      <c r="M58" s="1">
        <f>AC58*4-L58-K58-J58</f>
        <v>25997385</v>
      </c>
      <c r="N58" s="1">
        <v>26215514</v>
      </c>
      <c r="O58" s="1">
        <v>26901069</v>
      </c>
      <c r="P58" s="1">
        <v>48000183</v>
      </c>
      <c r="Q58" s="1">
        <f>AD58*4-P58-O58-N58</f>
        <v>50184958</v>
      </c>
      <c r="R58" s="1">
        <v>56357983</v>
      </c>
      <c r="S58" s="1">
        <v>79041695</v>
      </c>
      <c r="U58" s="1"/>
      <c r="V58" s="1"/>
      <c r="W58" s="1"/>
      <c r="X58" s="1"/>
      <c r="AC58">
        <v>25598181</v>
      </c>
      <c r="AD58">
        <v>37825431</v>
      </c>
    </row>
    <row r="61" spans="1:30" x14ac:dyDescent="0.2">
      <c r="A61" t="s">
        <v>59</v>
      </c>
    </row>
    <row r="62" spans="1:30" x14ac:dyDescent="0.2">
      <c r="A62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2023-08-04T02:50:06Z</dcterms:created>
  <dcterms:modified xsi:type="dcterms:W3CDTF">2023-09-21T13:59:34Z</dcterms:modified>
</cp:coreProperties>
</file>